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Daňové" sheetId="1" r:id="rId1"/>
    <sheet name="Nedaňové" sheetId="2" r:id="rId2"/>
    <sheet name="Kapitálové" sheetId="3" r:id="rId3"/>
    <sheet name="Dotace" sheetId="4" r:id="rId4"/>
    <sheet name="PV" sheetId="5" r:id="rId5"/>
    <sheet name="PV-položkové" sheetId="6" r:id="rId6"/>
    <sheet name="KV" sheetId="7" r:id="rId7"/>
  </sheets>
  <definedNames>
    <definedName name="_xlnm.Print_Titles" localSheetId="6">'KV'!$4:$4</definedName>
    <definedName name="_xlnm.Print_Titles" localSheetId="4">'PV'!$4:$4</definedName>
    <definedName name="_xlnm.Print_Titles" localSheetId="5">'PV-položkové'!$4:$4</definedName>
    <definedName name="_xlnm.Print_Area" localSheetId="0">'Daňové'!$A$1:$I$43</definedName>
    <definedName name="_xlnm.Print_Area" localSheetId="3">'Dotace'!$A$1:$I$36</definedName>
    <definedName name="_xlnm.Print_Area" localSheetId="2">'Kapitálové'!$A$1:$K$20</definedName>
    <definedName name="_xlnm.Print_Area" localSheetId="6">'KV'!$A$1:$H$120</definedName>
    <definedName name="_xlnm.Print_Area" localSheetId="1">'Nedaňové'!$A$1:$K$141</definedName>
    <definedName name="_xlnm.Print_Area" localSheetId="4">'PV'!$A$1:$H$197</definedName>
    <definedName name="_xlnm.Print_Area" localSheetId="5">'PV-položkové'!$A$1:$J$824</definedName>
  </definedNames>
  <calcPr fullCalcOnLoad="1"/>
</workbook>
</file>

<file path=xl/sharedStrings.xml><?xml version="1.0" encoding="utf-8"?>
<sst xmlns="http://schemas.openxmlformats.org/spreadsheetml/2006/main" count="2131" uniqueCount="637">
  <si>
    <t>ORJ</t>
  </si>
  <si>
    <t>Činnost místní správy</t>
  </si>
  <si>
    <t>Humanitární zahraniční pomoc</t>
  </si>
  <si>
    <t>Obecné příj. a výd. z fin. operací</t>
  </si>
  <si>
    <t>Finanční operace j.n.</t>
  </si>
  <si>
    <t>Ostatní činnosti j.n.</t>
  </si>
  <si>
    <t>Bytové hospodářství</t>
  </si>
  <si>
    <t>Název paragrafu</t>
  </si>
  <si>
    <t>Název položky</t>
  </si>
  <si>
    <t>SR 2000</t>
  </si>
  <si>
    <t>UR 2000</t>
  </si>
  <si>
    <t>S 2000</t>
  </si>
  <si>
    <t>§</t>
  </si>
  <si>
    <t>S/UR (%)</t>
  </si>
  <si>
    <t xml:space="preserve">S/SR (%) </t>
  </si>
  <si>
    <t>Název §</t>
  </si>
  <si>
    <t>Pol.</t>
  </si>
  <si>
    <t xml:space="preserve">Příjmy z úroků </t>
  </si>
  <si>
    <t>Splátky půjček od obyvatelstva</t>
  </si>
  <si>
    <t>Daň z příjmu právnických osob</t>
  </si>
  <si>
    <t>Daň z příjmu fyzických osob j.n. ( zrušené )</t>
  </si>
  <si>
    <t>Správní poplatky</t>
  </si>
  <si>
    <t>Daň z nemovitostí</t>
  </si>
  <si>
    <t>Příjmy z prodeje akcií</t>
  </si>
  <si>
    <t>Neinvestiční přijaté dotace z VPS</t>
  </si>
  <si>
    <t>Ostatní neinvestiční přijaté dotace ze SR</t>
  </si>
  <si>
    <t>Investiční přijaté dotace z VPS</t>
  </si>
  <si>
    <t>Ostatní investiční přijaté dotace ze SR</t>
  </si>
  <si>
    <t>Ostatní nedaňové příjmy</t>
  </si>
  <si>
    <t>Neidentifikované příjmy</t>
  </si>
  <si>
    <t>Příjmy z finančního vypořádání min. let</t>
  </si>
  <si>
    <t>Přijaté vratky transferů j.n.</t>
  </si>
  <si>
    <t>Požární ochrana</t>
  </si>
  <si>
    <t>Přijaté sankční platby</t>
  </si>
  <si>
    <t>Přijaté vratky transferů od jiných veř. rozpočtů</t>
  </si>
  <si>
    <t>Hygienická služba a ochrana veřejného zdraví</t>
  </si>
  <si>
    <t>Příjmy z podílu na zisku a dividend</t>
  </si>
  <si>
    <t xml:space="preserve">Činnost místní správy </t>
  </si>
  <si>
    <t xml:space="preserve">Úroky </t>
  </si>
  <si>
    <t xml:space="preserve">Obecné příj. a výd. z fin. operací </t>
  </si>
  <si>
    <t>Platby daní a poplatků</t>
  </si>
  <si>
    <t>Ostatní neinvestiční výdaje j.n.</t>
  </si>
  <si>
    <t>Neinvestiční transfery MČ</t>
  </si>
  <si>
    <t xml:space="preserve">Ostatní činnosti j.n. </t>
  </si>
  <si>
    <t>Vratky transferů  - FV 99</t>
  </si>
  <si>
    <t>Nespecifikované rezervy</t>
  </si>
  <si>
    <t>Služby peněžních ústavů</t>
  </si>
  <si>
    <t>Vnitřní obchod, služby a turismus</t>
  </si>
  <si>
    <t>Programové vybavení</t>
  </si>
  <si>
    <t>Ostatní nemocnice</t>
  </si>
  <si>
    <t>Odborné léčebné ústavy</t>
  </si>
  <si>
    <t>Prevence před drog.,alkoh.,nikot.</t>
  </si>
  <si>
    <t>Nákup služeb  j. n.</t>
  </si>
  <si>
    <t>Konzultační, poradenské a právní služby</t>
  </si>
  <si>
    <t>Převody vl.fondům hospodářské činnosti</t>
  </si>
  <si>
    <t>Nákup kolků</t>
  </si>
  <si>
    <t>Ostatní neinv. transfery obyvatelstvu j.n.</t>
  </si>
  <si>
    <t>Neinvestiční půjčky obcím</t>
  </si>
  <si>
    <t>Programy rozv. bydl. a byt. hosp.</t>
  </si>
  <si>
    <t>Neinvestiční půjčky obyvatelstvu</t>
  </si>
  <si>
    <t xml:space="preserve">Komunální služby a územní rozvoj </t>
  </si>
  <si>
    <t>Nájemné</t>
  </si>
  <si>
    <t>Pohoštění</t>
  </si>
  <si>
    <t>Všeobecná ambulantní péče</t>
  </si>
  <si>
    <t>Neinvestiční příspěvky zříz.příspěv.org.</t>
  </si>
  <si>
    <t>Lékařská služba první pomoci</t>
  </si>
  <si>
    <t>Neinv. příspěvky ostatním přísp. org.</t>
  </si>
  <si>
    <t>Ostatní výdaje z finančního vypoř.minul.let</t>
  </si>
  <si>
    <t>Ústavní péče j.n.</t>
  </si>
  <si>
    <t>Hygien. služba a ochr. veřej. poř.</t>
  </si>
  <si>
    <t>Lékárenská služba</t>
  </si>
  <si>
    <t>Zdravotnická záchranná služba</t>
  </si>
  <si>
    <t>Knihy, učební pomůcky a tisk</t>
  </si>
  <si>
    <t>Neinvestiční dot. občanským sdružením</t>
  </si>
  <si>
    <t>Ostatní činnost ve zdravot. j.n.</t>
  </si>
  <si>
    <t>Nákup materiálu j. n.</t>
  </si>
  <si>
    <t>Elektrická energie</t>
  </si>
  <si>
    <t>Služby telekomunikací a radiokomunik.</t>
  </si>
  <si>
    <t>Služby školení a vzdělávání</t>
  </si>
  <si>
    <t>Opravy a udržování</t>
  </si>
  <si>
    <t>Neinv. dotace církvím a nábož. spol.</t>
  </si>
  <si>
    <t>Neinv. dotace neziskovým a pod. organ.</t>
  </si>
  <si>
    <t>Kojenecké ústavy</t>
  </si>
  <si>
    <t>Dětské jesle</t>
  </si>
  <si>
    <t>Záležitosti sdělovacích prostřed.</t>
  </si>
  <si>
    <t>Zájmová činnost a rekreace</t>
  </si>
  <si>
    <t>Platy zaměstnanců</t>
  </si>
  <si>
    <t>Ostatní osobní výdaje</t>
  </si>
  <si>
    <t>Povinné pojistné na sociální zabezpeč.</t>
  </si>
  <si>
    <t>Povinné pojistné na zdravotní pojištění</t>
  </si>
  <si>
    <t>Místní zastupitelské orgány</t>
  </si>
  <si>
    <t>Platby za provedenou práci  j. n.</t>
  </si>
  <si>
    <t>Ostatní nákupy j. n.</t>
  </si>
  <si>
    <t>Volby do Parlamentu ČR</t>
  </si>
  <si>
    <t>Pohonné hmoty a maziva</t>
  </si>
  <si>
    <t>Služby pošt</t>
  </si>
  <si>
    <t>Ostat.povinné pojistné hrazené zaměst.</t>
  </si>
  <si>
    <t>Povinné pojistné placené zaměstnav. j.n.</t>
  </si>
  <si>
    <t>Prádlo, oděv a obuv</t>
  </si>
  <si>
    <t>Drobný hmotný invest. a neinvest. maj.</t>
  </si>
  <si>
    <t>Úroky a ostatní finanční výdaje j. n.</t>
  </si>
  <si>
    <t>Voda</t>
  </si>
  <si>
    <t>Pára</t>
  </si>
  <si>
    <t>Plyn</t>
  </si>
  <si>
    <t>Cestovné (tuzemské i zahraniční)</t>
  </si>
  <si>
    <t>Zaplacené sankce související s nákupy</t>
  </si>
  <si>
    <t>Věcné dary</t>
  </si>
  <si>
    <t>Neinv.transfery veř.rozpočtům.míst.úrov.</t>
  </si>
  <si>
    <t>Dary obyvatelstvu</t>
  </si>
  <si>
    <t>Ostatní veřejné služby j.n.</t>
  </si>
  <si>
    <t>Mezinárodní spolupráce</t>
  </si>
  <si>
    <t>Služby zpracování dat</t>
  </si>
  <si>
    <t>Civilní ochrana-nevojenská část</t>
  </si>
  <si>
    <t>Ostatní cestovní náhrady</t>
  </si>
  <si>
    <t>Provoz civilní letecké dopravy</t>
  </si>
  <si>
    <t>Archivní činnost</t>
  </si>
  <si>
    <t>Ochranné pomůcky</t>
  </si>
  <si>
    <t>Požární ochrana - profes. část</t>
  </si>
  <si>
    <t xml:space="preserve">Archivní činnost </t>
  </si>
  <si>
    <t xml:space="preserve">Požární ochrana - profes. část </t>
  </si>
  <si>
    <t>Příjmy z poskyt. služeb a výrobků</t>
  </si>
  <si>
    <t>Ostatní nedaňové příjmy j. n.</t>
  </si>
  <si>
    <t>Přijaté nekapitálové příspěvky a náhrady</t>
  </si>
  <si>
    <t>Pohřebnictví</t>
  </si>
  <si>
    <t>Příjmy z prodeje nemovitostí a jejich částí</t>
  </si>
  <si>
    <t>Sběr a svoz komunálního odpadu</t>
  </si>
  <si>
    <t>Příjmy z prodeje ostatního HIM</t>
  </si>
  <si>
    <t>Ostatní náklady s odpady</t>
  </si>
  <si>
    <t>Příjmy z úhrad vydobývaného prostoru</t>
  </si>
  <si>
    <t>Ostatní správa v zemědělství</t>
  </si>
  <si>
    <t>Ozdravování hosp. zvířat a plodin</t>
  </si>
  <si>
    <t>Celospolečenské funkce lesů</t>
  </si>
  <si>
    <t>Záležitosti lesního hospodářství</t>
  </si>
  <si>
    <t>Pitná voda</t>
  </si>
  <si>
    <t>Protieroz. a protipož. ochrana</t>
  </si>
  <si>
    <t>Péče o vzhled obcí a veř. zeleň</t>
  </si>
  <si>
    <t>Územní plánování</t>
  </si>
  <si>
    <t>Neinvestiční transfery vysokým školám</t>
  </si>
  <si>
    <t>Odvádění a čištění odpad. vod</t>
  </si>
  <si>
    <t>Úpravy drobných vodních toků</t>
  </si>
  <si>
    <t>Veřejné osvětlení</t>
  </si>
  <si>
    <t>Výstavba a údržba míst. inž. sítí</t>
  </si>
  <si>
    <t>Výdaje související s neinvest.nákupy j.n.</t>
  </si>
  <si>
    <t>Zál. bydlení a kom. služeb j.n.</t>
  </si>
  <si>
    <t>Správa národního majetku</t>
  </si>
  <si>
    <t>Poskytnuté neinvestiční přísp. a náhr.</t>
  </si>
  <si>
    <t>Bezpečnost a veřejný pořádek</t>
  </si>
  <si>
    <t>Nájemné s právem koupě</t>
  </si>
  <si>
    <t>Poskytované zálohy a jistiny j.n.</t>
  </si>
  <si>
    <t>Náhrady placené obyvatelstvu j. n.</t>
  </si>
  <si>
    <t>Odvody za odnětí ZPF</t>
  </si>
  <si>
    <t>Poplatky za odnětí lesní půdy</t>
  </si>
  <si>
    <t>Pěstební činnost</t>
  </si>
  <si>
    <t>Záležitosti vodního hospodářství j.n.</t>
  </si>
  <si>
    <t>Ostatní činnost k ochraně přírody a krajiny</t>
  </si>
  <si>
    <t>Příjmy z pronájmu majetku j.n.</t>
  </si>
  <si>
    <t>Odvádění a čišť. odpadních vod</t>
  </si>
  <si>
    <t>Výstavba a údrž.míst.inž.sítí</t>
  </si>
  <si>
    <t>Lokální zásobování teplem</t>
  </si>
  <si>
    <t>Příjmy z pronájmu pozemků</t>
  </si>
  <si>
    <t>Komunální služby a územní rozvoj j.n.</t>
  </si>
  <si>
    <t>Příjmy z prodeje investičního majetku j.n.</t>
  </si>
  <si>
    <t>Příjmy z vlastní činnosti</t>
  </si>
  <si>
    <t xml:space="preserve">Příjmy z pronájmu ost. nemov. a jejich částí </t>
  </si>
  <si>
    <t>Příjmy z prodeje pozemků</t>
  </si>
  <si>
    <t>Dávky sociální pomoci j.n.</t>
  </si>
  <si>
    <t>Sociální dávky</t>
  </si>
  <si>
    <t>Dávky zdrav. postiž. občanům</t>
  </si>
  <si>
    <t>Sociální hospitalizace</t>
  </si>
  <si>
    <t>Soc.p.os. v hm.nouzi a soc.nepř.</t>
  </si>
  <si>
    <t>Soc.p.a pom.přist. a vybr. etnik.</t>
  </si>
  <si>
    <t>Zvláštní zařízení sociální pomoci</t>
  </si>
  <si>
    <t>Soc.péče a pom.ost.sk.obyv. j.n.</t>
  </si>
  <si>
    <t>Neinv. transfery jiným veřejným rozpočtům</t>
  </si>
  <si>
    <t>Neinv.příspěvky ost.příspěv.organizacím</t>
  </si>
  <si>
    <t>Činnost regionální správy</t>
  </si>
  <si>
    <t>Náhr pl. zam. při nást.obč.na výk.civ.služ.</t>
  </si>
  <si>
    <t>Obecné příjmy a výdaje z fin. oper.</t>
  </si>
  <si>
    <t>Divadelní činnost</t>
  </si>
  <si>
    <t>Dotace podnik.subj.-fyzickým osobám</t>
  </si>
  <si>
    <t>Neinv. dotace nefin. podn. subj. - p.os.</t>
  </si>
  <si>
    <t>Neinv. dotace obecně prospěšným org.</t>
  </si>
  <si>
    <t>Činnosti uměleckých souborů</t>
  </si>
  <si>
    <t>Činnosti knihovnické</t>
  </si>
  <si>
    <t>Činnosti muzeí a galerií</t>
  </si>
  <si>
    <t>Výstavní činnosti v kultuře</t>
  </si>
  <si>
    <t>Záležitosti kultury j.n.</t>
  </si>
  <si>
    <t>Poř.,zach.a obn. kult.hodnot</t>
  </si>
  <si>
    <t>Speciální předškolní zařízení</t>
  </si>
  <si>
    <t>Základní školy</t>
  </si>
  <si>
    <t>Speciální střední školy</t>
  </si>
  <si>
    <t>Škol. strav. při předš. a zákl. vz.</t>
  </si>
  <si>
    <t>Potraviny</t>
  </si>
  <si>
    <t>Ubytov. zařízení stř.škol a učilišť</t>
  </si>
  <si>
    <t>Ost. zař. souv. s vých. a vz. ml.</t>
  </si>
  <si>
    <t>Tělovýchovná činnost  j. n.</t>
  </si>
  <si>
    <t>Využití volného času dětí a ml.</t>
  </si>
  <si>
    <t>Zach. a obnova kult. památek</t>
  </si>
  <si>
    <t>Účel. neinv. transf. nepodnik. fyz. os.</t>
  </si>
  <si>
    <t>Sociální ústavy pro dospělé</t>
  </si>
  <si>
    <t>Dom.-penz. pro důch. a zdr.post.</t>
  </si>
  <si>
    <t>Povinné pojistné plac.zaměst.j.n.</t>
  </si>
  <si>
    <t>Soc.ú. pro zdr.post.mládež vč.DÚ</t>
  </si>
  <si>
    <t>Domovy důchodců</t>
  </si>
  <si>
    <t>Odstupné</t>
  </si>
  <si>
    <t>Nálež. osob vyk. zákl.a dal.voj. služ.nebo civ.sl.</t>
  </si>
  <si>
    <t>Převody fondu kult. a sociálních potřeb</t>
  </si>
  <si>
    <t>Soc.péče a pom. st. a zdr.post.</t>
  </si>
  <si>
    <t>Zvl. zaříz. pro výkon pěst. péče</t>
  </si>
  <si>
    <t>Domovy-penz. pro matky s dětmi</t>
  </si>
  <si>
    <t>Soc.péče a pom.rod. a manž.j.n.</t>
  </si>
  <si>
    <t>Soc. péče a pomoc dětem a mládeže j.n.</t>
  </si>
  <si>
    <t>Soc.pomoc os.v hmot. nouzi a soc.nepř.</t>
  </si>
  <si>
    <t>Výstavní činnost v kultuře</t>
  </si>
  <si>
    <t>Přijaté neinvestiční dary</t>
  </si>
  <si>
    <t>Speciální předškol. zařízení</t>
  </si>
  <si>
    <t>Šk. strav. při předšk. a zákl. vzd.</t>
  </si>
  <si>
    <t>Ost. zař. souvis. s vých. a vz. mládeže</t>
  </si>
  <si>
    <t>Tělovýchovná činnost j. n.</t>
  </si>
  <si>
    <t>Zachování a obnova kult. památek</t>
  </si>
  <si>
    <t>Domovy-penz. pro důch. a zdr.post.obč.</t>
  </si>
  <si>
    <t>Soc.úst. pro zdr.post.mládež vč. diag.ús.</t>
  </si>
  <si>
    <t>Soc.péče a pom.starým a zdr.postiž.j.n.</t>
  </si>
  <si>
    <t>Zvl. zařízení pro výkon pěstounské péče</t>
  </si>
  <si>
    <t>Domovy - penziony pro matky s dětmi</t>
  </si>
  <si>
    <t>Silnice</t>
  </si>
  <si>
    <t>Neivestiční půjčky práv.osobám</t>
  </si>
  <si>
    <t>Provoz veřejné silniční dopravy</t>
  </si>
  <si>
    <t>Výdaje na dopravní územní obslužnost</t>
  </si>
  <si>
    <t>Provoz vnitrozemské plavby</t>
  </si>
  <si>
    <t>Provoz ostatních drah</t>
  </si>
  <si>
    <t>Protiradonová opatření</t>
  </si>
  <si>
    <t>Monitoring ochrany ovzduší</t>
  </si>
  <si>
    <t>Sběr a svoz komunálních odpadů</t>
  </si>
  <si>
    <t>Využ. a zneškod. komun. odpadů</t>
  </si>
  <si>
    <t>Ostatní nakládání s odpady j.n.</t>
  </si>
  <si>
    <t>Monitoring půdy a podzemní vody</t>
  </si>
  <si>
    <t>Ost. ochrana půdy a spodní vody</t>
  </si>
  <si>
    <t>Ochrana druhů a stanovišť</t>
  </si>
  <si>
    <t>Chráněné části přírody</t>
  </si>
  <si>
    <t>Neinvestiční transfery jiným veř. rozpočtům</t>
  </si>
  <si>
    <t>Výzkum životního prostředí</t>
  </si>
  <si>
    <t>Ekologická výchova a osvěta</t>
  </si>
  <si>
    <t xml:space="preserve">Poplatek za povolení vjezdu </t>
  </si>
  <si>
    <t>Záležitosti pozemních komun. j.n.</t>
  </si>
  <si>
    <t>2219</t>
  </si>
  <si>
    <t>Příjmy z prodeje neinvestičního majetku</t>
  </si>
  <si>
    <t>Seskupení</t>
  </si>
  <si>
    <t xml:space="preserve">Daň z příjmů fyz. osob ze závislé činnosti a funkčních požitků </t>
  </si>
  <si>
    <t xml:space="preserve">Daň z příjmů fyz.osob ze samostatné výdělečné činnosti  </t>
  </si>
  <si>
    <t>Daň z příjmů právnických osob za obce-VHČ</t>
  </si>
  <si>
    <t>111 Daně z příjmů fyzických osob celkem</t>
  </si>
  <si>
    <t>112 Daně z příjmů právnických osob celkem</t>
  </si>
  <si>
    <t>131 Správní poplatky celkem</t>
  </si>
  <si>
    <t>133 Poplatky za znečišťování ŽP a využívání přír. zdrojů celkem</t>
  </si>
  <si>
    <t>134 Ostatní daně a poplatky celkem</t>
  </si>
  <si>
    <t>151 Majetkové daně celkem</t>
  </si>
  <si>
    <t>Daňové příjmy celkem bez DPPO za město z rozpočtové činnosti</t>
  </si>
  <si>
    <t>Daň z příjmů právnických osob za obce-rozpočtová činnost*)</t>
  </si>
  <si>
    <t>Daňové příjmy celkem včetně DPPO za město z rozpočtové činnosti</t>
  </si>
  <si>
    <t>Plnění rozpočtu daňových  příjmů vlastního města k 31.12. 2000 (v tis. Kč)</t>
  </si>
  <si>
    <t>*) Daň z příjmů právnických osob za město z rozpočtové činnosti je v příjmech i ve výdajích ve stejné výši a neovlivňuje saldo příjmů a výdajů.</t>
  </si>
  <si>
    <t>42 Kapitálové přijaté dotace celkem</t>
  </si>
  <si>
    <t>Přijaté dotace celkem</t>
  </si>
  <si>
    <t>Dotace přijaté vlastním městem  k 31.12. 2000 (v tis. Kč)</t>
  </si>
  <si>
    <t>Převody z vlastních fondů hospodářské činnosti</t>
  </si>
  <si>
    <t>Převody z vlastních fondů hospodářské činnosti - VHČ</t>
  </si>
  <si>
    <t>Dotace v rámci souhrnného dotačního vztahu</t>
  </si>
  <si>
    <t>Neinvestiční přijaté dotace od obcí</t>
  </si>
  <si>
    <t>Neinvestiční přijaté dotace z mezinárodních institucí</t>
  </si>
  <si>
    <t>Neinvestiční přijaté dotace od zahraničních vlád</t>
  </si>
  <si>
    <t>Investiční  přijaté dotace od obcí</t>
  </si>
  <si>
    <t>311 Příjmy z prodeje investičního majetku celkem</t>
  </si>
  <si>
    <t>320 Příjmy z prodeje akcií a majetkových podílů celkem</t>
  </si>
  <si>
    <t>Kapitálové příjmy celkem</t>
  </si>
  <si>
    <t>Plnění rozpočtu  kapitálových příjmů vlastního města k 31.12. 2000 (v tis. Kč)</t>
  </si>
  <si>
    <t>Splátky půjček od pod.sub.-práv. os.</t>
  </si>
  <si>
    <t>Programy rozvoje bydlení a bytové hosp. j.n.</t>
  </si>
  <si>
    <t>Využívání a zneškodňování kom. odpadu</t>
  </si>
  <si>
    <t>211 Příjmy z vlastní činnosti celkem</t>
  </si>
  <si>
    <t>Příjmy z pronájmu majetku</t>
  </si>
  <si>
    <t>213 Příjmy z pronájmu majetku celkem</t>
  </si>
  <si>
    <t>Příjmy z úroků a realizace finančního majetku</t>
  </si>
  <si>
    <t>214 Příjmy z úroků a realizace finančního majetku celkem</t>
  </si>
  <si>
    <t>221 Přijaté sankční platby celkem</t>
  </si>
  <si>
    <t>Přijaté vratky transferů a ostatní příjmy z FV</t>
  </si>
  <si>
    <t>222 Přijaté vratky transferů a ostatní příjmy z FV celkem</t>
  </si>
  <si>
    <t>231 Příjmy z prodeje neinvestičního majetku celkem</t>
  </si>
  <si>
    <t xml:space="preserve">Ostatní nedaňové příjmy </t>
  </si>
  <si>
    <t>232 Ostatní nedaňové příjmy celkem</t>
  </si>
  <si>
    <t>Splátky půjček od podnikatelských subjektů</t>
  </si>
  <si>
    <t>241 Splátky půjček od podnikatelských subjektů celkem</t>
  </si>
  <si>
    <t>Splátky půjček od veřejných rozpočtů územní úrovně</t>
  </si>
  <si>
    <t>244 Splátky půjček od veř. rozpočtů územní úrovně celkem</t>
  </si>
  <si>
    <t>Splátky půjček od zřízených a podobných organizací</t>
  </si>
  <si>
    <t>245 Splátky půjček od zřízených a podob. organiz. celkem</t>
  </si>
  <si>
    <t>246 Splátky půjček od obyvatelstva celkem</t>
  </si>
  <si>
    <t>Nedaňové příjmy celkem</t>
  </si>
  <si>
    <t xml:space="preserve">Plnění rozpočtu nedaňových  příjmů vlastního města k 31.12. 2000 (v tis. Kč) </t>
  </si>
  <si>
    <t>Záležitosti pozemních komunikací j.n.</t>
  </si>
  <si>
    <t>Volby do parlamentu ČR</t>
  </si>
  <si>
    <t xml:space="preserve">Pitná voda </t>
  </si>
  <si>
    <t>Odvádění a čištění odp. vod</t>
  </si>
  <si>
    <t>Úprava drobných vodních toků</t>
  </si>
  <si>
    <t>Výstavba a údržba míst.inž.sítí</t>
  </si>
  <si>
    <t>Záležit.bydlení a komunál.služeb</t>
  </si>
  <si>
    <t>Komun. služby a územ. rozvoj  j.n.</t>
  </si>
  <si>
    <t xml:space="preserve">Ozdravování hosp. zvířat a plodin </t>
  </si>
  <si>
    <t>3632</t>
  </si>
  <si>
    <t xml:space="preserve">Pohřebnictví </t>
  </si>
  <si>
    <t>3716</t>
  </si>
  <si>
    <t xml:space="preserve">Monitoring ochrany ovzduší </t>
  </si>
  <si>
    <t>3722</t>
  </si>
  <si>
    <t xml:space="preserve">Sběr a svoz komunálních odpadů </t>
  </si>
  <si>
    <t>3725</t>
  </si>
  <si>
    <t xml:space="preserve">Využ. a zneškod. komun. odpadů </t>
  </si>
  <si>
    <t>3729</t>
  </si>
  <si>
    <t xml:space="preserve">Ostatní nakládání s odpady j.n. </t>
  </si>
  <si>
    <t>3733</t>
  </si>
  <si>
    <t xml:space="preserve">Monitoring půdy a podzemní vody </t>
  </si>
  <si>
    <t>3739</t>
  </si>
  <si>
    <t xml:space="preserve">Ost. ochrana půdy a spodní vody </t>
  </si>
  <si>
    <t>3741</t>
  </si>
  <si>
    <t xml:space="preserve">Ochrana druhů a stanovišť </t>
  </si>
  <si>
    <t>3742</t>
  </si>
  <si>
    <t xml:space="preserve">Chráněné části přírody </t>
  </si>
  <si>
    <t>3745</t>
  </si>
  <si>
    <t xml:space="preserve">Péče o vzhled obcí a veř. zeleň </t>
  </si>
  <si>
    <t>3780</t>
  </si>
  <si>
    <t xml:space="preserve">Výzkum životního prostředí </t>
  </si>
  <si>
    <t>3792</t>
  </si>
  <si>
    <t xml:space="preserve">Ekologická výchova a osvěta </t>
  </si>
  <si>
    <t>4179</t>
  </si>
  <si>
    <t xml:space="preserve">Dávky sociální pomoci j.n. </t>
  </si>
  <si>
    <t>4180</t>
  </si>
  <si>
    <t xml:space="preserve">Dávky zdrav. postiž. občanům </t>
  </si>
  <si>
    <t>4315</t>
  </si>
  <si>
    <t xml:space="preserve">Sociální hospitalizace </t>
  </si>
  <si>
    <t>4341</t>
  </si>
  <si>
    <t xml:space="preserve">Soc.p.os. v hm.nouzi a soc.nepř. </t>
  </si>
  <si>
    <t>4342</t>
  </si>
  <si>
    <t xml:space="preserve">Soc.p.a pom.přist. a vybr. etnik. </t>
  </si>
  <si>
    <t>4346</t>
  </si>
  <si>
    <t>4349</t>
  </si>
  <si>
    <t xml:space="preserve">Soc.péče a pom.ost.sk.obyv. j.n. </t>
  </si>
  <si>
    <t>5311</t>
  </si>
  <si>
    <t xml:space="preserve">Bezpečnost a veřejný pořádek </t>
  </si>
  <si>
    <t>6172</t>
  </si>
  <si>
    <t xml:space="preserve">Činnost regionální správy </t>
  </si>
  <si>
    <t xml:space="preserve">Divadelní činnost </t>
  </si>
  <si>
    <t xml:space="preserve">Činnosti uměleckých souborů </t>
  </si>
  <si>
    <t xml:space="preserve">Činnosti knihovnické </t>
  </si>
  <si>
    <t xml:space="preserve">Činnosti muzeí a galerií </t>
  </si>
  <si>
    <t>3317</t>
  </si>
  <si>
    <t xml:space="preserve">Výstavní činnosti v kultuře </t>
  </si>
  <si>
    <t>3319</t>
  </si>
  <si>
    <t xml:space="preserve">Záležitosti kultury j.n. </t>
  </si>
  <si>
    <t>3326</t>
  </si>
  <si>
    <t xml:space="preserve">Poř.,zach.a obn. kult.hodnot </t>
  </si>
  <si>
    <t xml:space="preserve">Speciální předškolní zařízení </t>
  </si>
  <si>
    <t xml:space="preserve">Základní školy </t>
  </si>
  <si>
    <t xml:space="preserve">Škol. strav. při předš. a zákl. vz. </t>
  </si>
  <si>
    <t xml:space="preserve">Ubytov. zařízení stř.škol a učilišť </t>
  </si>
  <si>
    <t xml:space="preserve">Ost. zař. souv. s vých. a vz. ml. </t>
  </si>
  <si>
    <t>3419</t>
  </si>
  <si>
    <t xml:space="preserve">Tělovýchovná činnost  j. n. </t>
  </si>
  <si>
    <t>3421</t>
  </si>
  <si>
    <t xml:space="preserve">Využití volného času dětí a ml. </t>
  </si>
  <si>
    <t>3639</t>
  </si>
  <si>
    <t xml:space="preserve">Komun. služby a územ. rozvoj  j.n. </t>
  </si>
  <si>
    <t>6171</t>
  </si>
  <si>
    <t>3322</t>
  </si>
  <si>
    <t xml:space="preserve">Zach. a obnova kult. památek </t>
  </si>
  <si>
    <t>4311</t>
  </si>
  <si>
    <t xml:space="preserve">Sociální ústavy pro dospělé </t>
  </si>
  <si>
    <t>4312</t>
  </si>
  <si>
    <t xml:space="preserve">Dom.-penz. pro důch. a zdr.post. </t>
  </si>
  <si>
    <t>4313</t>
  </si>
  <si>
    <t xml:space="preserve">Soc.ú. pro zdr.post.mládež vč.DÚ </t>
  </si>
  <si>
    <t>4316</t>
  </si>
  <si>
    <t xml:space="preserve">Domovy důchodců </t>
  </si>
  <si>
    <t>4319</t>
  </si>
  <si>
    <t xml:space="preserve">Soc.péče a pom. st. a zdr.post. </t>
  </si>
  <si>
    <t>4332</t>
  </si>
  <si>
    <t xml:space="preserve">Zvl. zaříz. pro výkon pěst. péče </t>
  </si>
  <si>
    <t>4333</t>
  </si>
  <si>
    <t xml:space="preserve">Domovy-penz. pro matky s dětmi </t>
  </si>
  <si>
    <t>4339</t>
  </si>
  <si>
    <t xml:space="preserve">Soc.péče a pom.rod. a manž.j.n. </t>
  </si>
  <si>
    <t xml:space="preserve">Silnice </t>
  </si>
  <si>
    <t xml:space="preserve">Provoz veřejné silniční dopravy </t>
  </si>
  <si>
    <t xml:space="preserve">Provoz vnitrozemské plavby </t>
  </si>
  <si>
    <t xml:space="preserve">Provoz ostatních drah </t>
  </si>
  <si>
    <t>3349</t>
  </si>
  <si>
    <t xml:space="preserve">Záležitosti sdělovacích prostřed. </t>
  </si>
  <si>
    <t>3429</t>
  </si>
  <si>
    <t xml:space="preserve">Zájmová činnost a rekreace </t>
  </si>
  <si>
    <t>6112</t>
  </si>
  <si>
    <t xml:space="preserve">Místní zastupitelské orgány </t>
  </si>
  <si>
    <t>6223</t>
  </si>
  <si>
    <t xml:space="preserve">Mezinárodní spolupráce </t>
  </si>
  <si>
    <t>6310</t>
  </si>
  <si>
    <t>5212</t>
  </si>
  <si>
    <t xml:space="preserve">Civilní ochrana-nevojenská část </t>
  </si>
  <si>
    <t xml:space="preserve">Vnitřní obchod, služby a turismus </t>
  </si>
  <si>
    <t>6211</t>
  </si>
  <si>
    <t>5511</t>
  </si>
  <si>
    <t xml:space="preserve">Celospolečenské funkce lesů </t>
  </si>
  <si>
    <t>3744</t>
  </si>
  <si>
    <t xml:space="preserve">Protieroz. a protipož. ochrana </t>
  </si>
  <si>
    <t>3200 Celkem</t>
  </si>
  <si>
    <t>3300 Celkem</t>
  </si>
  <si>
    <t>3400 Celkem</t>
  </si>
  <si>
    <t>3600 Celkem</t>
  </si>
  <si>
    <t>3700 Celkem</t>
  </si>
  <si>
    <t>5100 Celkem</t>
  </si>
  <si>
    <t>5200 Celkem</t>
  </si>
  <si>
    <t>5300 Celkem</t>
  </si>
  <si>
    <t>5400 Celkem</t>
  </si>
  <si>
    <t>5500 Celkem</t>
  </si>
  <si>
    <t>5600 Celkem</t>
  </si>
  <si>
    <t>5700 Celkem</t>
  </si>
  <si>
    <t>6100 Celkem</t>
  </si>
  <si>
    <t>6200 Celkem</t>
  </si>
  <si>
    <t>6300 Celkem</t>
  </si>
  <si>
    <t>6600 Celkem</t>
  </si>
  <si>
    <t>7100 Celkem</t>
  </si>
  <si>
    <t>7200 Celkem</t>
  </si>
  <si>
    <t>7300 Celkem</t>
  </si>
  <si>
    <t>7400 Celkem</t>
  </si>
  <si>
    <t>7500 Celkem</t>
  </si>
  <si>
    <t>8200 Celkem</t>
  </si>
  <si>
    <t>8300 Celkem</t>
  </si>
  <si>
    <t>8600 Celkem</t>
  </si>
  <si>
    <t>9101 Celkem</t>
  </si>
  <si>
    <t>9203 Celkem</t>
  </si>
  <si>
    <t>Odbor vnitřních věcí</t>
  </si>
  <si>
    <t>Odbor městské informatiky</t>
  </si>
  <si>
    <t>Odbor obrany a ochrany</t>
  </si>
  <si>
    <t>Odbor rozpočtu a financování</t>
  </si>
  <si>
    <t>Odbor životního prostředí</t>
  </si>
  <si>
    <t>Odbor vodního,  lesního hosp. a zemědělství</t>
  </si>
  <si>
    <t>Útvar hlavního architekta</t>
  </si>
  <si>
    <t>Odbor dopravy</t>
  </si>
  <si>
    <t>Odbor územního a stavebního řízení</t>
  </si>
  <si>
    <t>Odbor investiční</t>
  </si>
  <si>
    <t>Odbor technických sítí</t>
  </si>
  <si>
    <t>Odbor hospodářského rozvoje</t>
  </si>
  <si>
    <t>Odbor majetkový</t>
  </si>
  <si>
    <t>Odbor bytový</t>
  </si>
  <si>
    <t>Odbor správy budov</t>
  </si>
  <si>
    <t>Odbor zdravotnictví</t>
  </si>
  <si>
    <t>Odbor sociální péče</t>
  </si>
  <si>
    <t>Odbor kultury</t>
  </si>
  <si>
    <t xml:space="preserve">Odbor školství, mládaže a tělovýchovy </t>
  </si>
  <si>
    <t>Odbor památkové péče</t>
  </si>
  <si>
    <t>Městská policie</t>
  </si>
  <si>
    <t>Archiv města Brna</t>
  </si>
  <si>
    <t>Pozemková kancelář</t>
  </si>
  <si>
    <t>Hasičský záchranný sbor</t>
  </si>
  <si>
    <t>Městský ústav sociálních služeb</t>
  </si>
  <si>
    <t>Provozní výdaje celkem</t>
  </si>
  <si>
    <t xml:space="preserve">Plnění rozpočtu provozních   výdajů  vlastního města k 31.12.2000  (v tis Kč) </t>
  </si>
  <si>
    <t>Pozemkový úřad</t>
  </si>
  <si>
    <t>S2000</t>
  </si>
  <si>
    <t>Neinvestiční dot. podnikatelským subj. j.n.</t>
  </si>
  <si>
    <t>Odvody SR při FV minulých let</t>
  </si>
  <si>
    <t xml:space="preserve">Výdaje z FV minulých let mezi OÚ a obcemi </t>
  </si>
  <si>
    <t>3349 Celkem</t>
  </si>
  <si>
    <t>3429 Celkem</t>
  </si>
  <si>
    <t>6112 Celkem</t>
  </si>
  <si>
    <t>6114 Celkem</t>
  </si>
  <si>
    <t>6171 Celkem</t>
  </si>
  <si>
    <t>6219 Celkem</t>
  </si>
  <si>
    <t>6223 Celkem</t>
  </si>
  <si>
    <t>6310 Celkem</t>
  </si>
  <si>
    <t>1069 Celkem</t>
  </si>
  <si>
    <t>5212 Celkem</t>
  </si>
  <si>
    <t>6399 Celkem</t>
  </si>
  <si>
    <t>6409 Celkem</t>
  </si>
  <si>
    <t>1014 Celkem</t>
  </si>
  <si>
    <t>2310 Celkem</t>
  </si>
  <si>
    <t>3632 Celkem</t>
  </si>
  <si>
    <t>3716 Celkem</t>
  </si>
  <si>
    <t>3722 Celkem</t>
  </si>
  <si>
    <t>3725 Celkem</t>
  </si>
  <si>
    <t>3729 Celkem</t>
  </si>
  <si>
    <t>3733 Celkem</t>
  </si>
  <si>
    <t>3739 Celkem</t>
  </si>
  <si>
    <t>3741 Celkem</t>
  </si>
  <si>
    <t>3742 Celkem</t>
  </si>
  <si>
    <t>3745 Celkem</t>
  </si>
  <si>
    <t>3780 Celkem</t>
  </si>
  <si>
    <t>3792 Celkem</t>
  </si>
  <si>
    <t>1037 Celkem</t>
  </si>
  <si>
    <t>1039 Celkem</t>
  </si>
  <si>
    <t>3744 Celkem</t>
  </si>
  <si>
    <t>3635 Celkem</t>
  </si>
  <si>
    <t>2212 Celkem</t>
  </si>
  <si>
    <t>2219 Celkem</t>
  </si>
  <si>
    <t>2221 Celkem</t>
  </si>
  <si>
    <t>2232 Celkem</t>
  </si>
  <si>
    <t>2272 Celkem</t>
  </si>
  <si>
    <t>3639 Celkem</t>
  </si>
  <si>
    <t>3752 Celkem</t>
  </si>
  <si>
    <t>2321 Celkem</t>
  </si>
  <si>
    <t>2333 Celkem</t>
  </si>
  <si>
    <t>3631 Celkem</t>
  </si>
  <si>
    <t>3633 Celkem</t>
  </si>
  <si>
    <t>3699 Celkem</t>
  </si>
  <si>
    <t>2140 Celkem</t>
  </si>
  <si>
    <t>2253 Celkem</t>
  </si>
  <si>
    <t>2564 Celkem</t>
  </si>
  <si>
    <t>3612 Celkem</t>
  </si>
  <si>
    <t>3619 Celkem</t>
  </si>
  <si>
    <t>3511 Celkem</t>
  </si>
  <si>
    <t>3513 Celkem</t>
  </si>
  <si>
    <t>3522 Celkem</t>
  </si>
  <si>
    <t>3523 Celkem</t>
  </si>
  <si>
    <t>3529 Celkem</t>
  </si>
  <si>
    <t>3531 Celkem</t>
  </si>
  <si>
    <t>3532 Celkem</t>
  </si>
  <si>
    <t>3533 Celkem</t>
  </si>
  <si>
    <t>3541 Celkem</t>
  </si>
  <si>
    <t>3599 Celkem</t>
  </si>
  <si>
    <t>4321 Celkem</t>
  </si>
  <si>
    <t>4331 Celkem</t>
  </si>
  <si>
    <t>4179 Celkem</t>
  </si>
  <si>
    <t>4180 Celkem</t>
  </si>
  <si>
    <t>4315 Celkem</t>
  </si>
  <si>
    <t>4341 Celkem</t>
  </si>
  <si>
    <t>4342 Celkem</t>
  </si>
  <si>
    <t>4346 Celkem</t>
  </si>
  <si>
    <t>4349 Celkem</t>
  </si>
  <si>
    <t>5311 Celkem</t>
  </si>
  <si>
    <t>6172 Celkem</t>
  </si>
  <si>
    <t>6221 Celkem</t>
  </si>
  <si>
    <t>3311 Celkem</t>
  </si>
  <si>
    <t>3312 Celkem</t>
  </si>
  <si>
    <t>3314 Celkem</t>
  </si>
  <si>
    <t>3315 Celkem</t>
  </si>
  <si>
    <t>3317 Celkem</t>
  </si>
  <si>
    <t>3319 Celkem</t>
  </si>
  <si>
    <t>3326 Celkem</t>
  </si>
  <si>
    <t>3112 Celkem</t>
  </si>
  <si>
    <t>3113 Celkem</t>
  </si>
  <si>
    <t>3124 Celkem</t>
  </si>
  <si>
    <t>3141 Celkem</t>
  </si>
  <si>
    <t>3145 Celkem</t>
  </si>
  <si>
    <t>3149 Celkem</t>
  </si>
  <si>
    <t>3419 Celkem</t>
  </si>
  <si>
    <t>3421 Celkem</t>
  </si>
  <si>
    <t>3322 Celkem</t>
  </si>
  <si>
    <t>6211 Celkem</t>
  </si>
  <si>
    <t>5511 Celkem</t>
  </si>
  <si>
    <t>4311 Celkem</t>
  </si>
  <si>
    <t>4312 Celkem</t>
  </si>
  <si>
    <t>4313 Celkem</t>
  </si>
  <si>
    <t>4316 Celkem</t>
  </si>
  <si>
    <t>4319 Celkem</t>
  </si>
  <si>
    <t>4332 Celkem</t>
  </si>
  <si>
    <t>4333 Celkem</t>
  </si>
  <si>
    <t>4339 Celkem</t>
  </si>
  <si>
    <t>Odbor vodního a lesního hospodářství a zemědělství</t>
  </si>
  <si>
    <t xml:space="preserve">Odbor investiční  </t>
  </si>
  <si>
    <t>Odbor školství, mládeže a tělovýchovy</t>
  </si>
  <si>
    <t>Provozní výdaje vlastního města celkem</t>
  </si>
  <si>
    <t xml:space="preserve">Plnění rozpočtu provozních výdajů  vlastního města k 31.12.2000  (v tis Kč) </t>
  </si>
  <si>
    <t>Nein.příspěvky zříz.p.o. (sloučení SZZI a SZZIII)</t>
  </si>
  <si>
    <t>Nein.příspěvky zříz.p.o. (stacionáře CDOSZ)</t>
  </si>
  <si>
    <t>Neinv. příspěvky ost. p.o. (PL Černovice)</t>
  </si>
  <si>
    <t>Neinv. příspěvky ost p.o. (detox. lůžka Bohunice)</t>
  </si>
  <si>
    <t>Neinv. příspěvky ost p.o. (detox. lůžka Černovice)</t>
  </si>
  <si>
    <t>Nein.příspěvky zříz. p.o.</t>
  </si>
  <si>
    <t>Nein.půjčky zřízeným p.o. (SZZ III)</t>
  </si>
  <si>
    <t>Nein.příspěvky zříz.p.o. (SZZ I)</t>
  </si>
  <si>
    <t>Nein.příspěvky zříz.p.o. (Nem. Milosrdných bratří)</t>
  </si>
  <si>
    <t>Neinv. dotace církvím a nábož. spol. (Charita Rajhrad)</t>
  </si>
  <si>
    <t>Neinv. dotace církvím a nábož. spol. (Charita Brno)</t>
  </si>
  <si>
    <t>Neinv. příspěvky ostatním přísp. org. (Linka Naděje)</t>
  </si>
  <si>
    <t>Neinvestiční příspěvky zříz.příspěv.org. (SZZ III)</t>
  </si>
  <si>
    <t>Neinvestiční příspěvky zříz.příspěv.org. (CDOSZ)</t>
  </si>
  <si>
    <t>Neinv. příspěvky zříz. p.o. - Národní divadlo</t>
  </si>
  <si>
    <t>Neinv. příspěvky zříz. p.o. - Centrum exper. divadla</t>
  </si>
  <si>
    <t>Neinv. příspěvky zříz. p.o. - Městské divadlo Brno</t>
  </si>
  <si>
    <t>Neinv. příspěvky zříz. p.o. - Loutkové divadlo Radost</t>
  </si>
  <si>
    <t>Neinv. příspěvky zříz. p.o. - Státní filharmonie Brno</t>
  </si>
  <si>
    <t>Neinv. příspěvky zříz. p.o. - Knihovna J. Mahena</t>
  </si>
  <si>
    <t>Neinv. příspěvky zříz. p.o. - Muzeum města Brna</t>
  </si>
  <si>
    <t>Neinv. příspěvky zříz. p.o. - Dům umění</t>
  </si>
  <si>
    <t>Neinv. příspěvky zříz. p.o. - KIC</t>
  </si>
  <si>
    <t>Neinv. příspěvky zříz. p.o. - Hvězdárna a planetárium</t>
  </si>
  <si>
    <t>Nein příspěvky zříz.p.o.- Domov mládeže Juventus</t>
  </si>
  <si>
    <t>Nein. dot. podnikatelským subj. j.n. - Kometa</t>
  </si>
  <si>
    <t>Nákup služeb  j. n. - výdaje Odboru dopravy</t>
  </si>
  <si>
    <t>Nákup služeb  j. n.- Severojižní diametr</t>
  </si>
  <si>
    <t>Splátky půjček od obcí (MČ - FRB)</t>
  </si>
  <si>
    <t>Splátky půjček od p.o. - SZZ III</t>
  </si>
  <si>
    <t>Neinvestiční příspěvky zříz.příspěv.org. - SZZ III</t>
  </si>
  <si>
    <t>Komentář k rozdílům mezi upraveným rozpočtem a skutečným plněním příjmů:</t>
  </si>
  <si>
    <t>41 Běžné přijaté dotace celkem</t>
  </si>
  <si>
    <t xml:space="preserve">                    výdajů SR a následně zřízení čerpacího účtu proběhlo přímo u příspěvkové organizace.</t>
  </si>
  <si>
    <t xml:space="preserve">                    711 tis. Kč - akce nezařazené do upraveného rozpočtu (energetický audit u p.o. SZZ II, NMB a vybavení HZS požární technikou).</t>
  </si>
  <si>
    <t xml:space="preserve">                    Tyto akce nebyly  zahrnuty v upraveném rozpočtu,  protože oznámení limitu investičních výdajů a následné zřízení čerpacích účtů proběhlo </t>
  </si>
  <si>
    <t xml:space="preserve">                                                   byly poskytnuty příspěvkovým organizacím bez vědomí zřizovatele.</t>
  </si>
  <si>
    <t xml:space="preserve">Pozn. k pol. 4116, 4211 a 4216: Na základě kontroly seznamu poskytnutých dotací, který ORF obdržel v lednu r. 2001 byl zjištěno, že některé dotace </t>
  </si>
  <si>
    <t xml:space="preserve">                    přímo u příspěvkových organizací. Tuto skutečnost zjistil ORF na základě kontroly seznamu poskytnutých dotací,  který obdržel až v lednu r. 2001</t>
  </si>
  <si>
    <t xml:space="preserve">                    od MF ČR.  Na nedostatečné informování zřizovatele o poskytování dotací upozornil ORF Ministerstvo financí ČR již v roce 2000.</t>
  </si>
  <si>
    <t xml:space="preserve">Plnění rozpočtu kapitálových výdajů  vlastního města k 31.12.2000  (v tis Kč) </t>
  </si>
  <si>
    <t>Ozdrav. hospod. zvířat, pol. a spec.</t>
  </si>
  <si>
    <t>Záležitosti lesního hospodářství j.n.</t>
  </si>
  <si>
    <t>Odvětvové a oborové programy</t>
  </si>
  <si>
    <t>Záležitosti pozemních komunikací</t>
  </si>
  <si>
    <t>Ostatní dráhy</t>
  </si>
  <si>
    <t>Odvádění a čištění odpadních vod</t>
  </si>
  <si>
    <t>Školní strav. při předšk. a zákl.vzd.</t>
  </si>
  <si>
    <t>Činnost muzeí a galerií</t>
  </si>
  <si>
    <t>Záležitosti kultury</t>
  </si>
  <si>
    <t>Zachování a obnova kulturních pam.</t>
  </si>
  <si>
    <t>Poříz. a zachov. hodnot kult.</t>
  </si>
  <si>
    <t>Tělovýchovná činnost</t>
  </si>
  <si>
    <t>Ostaní nemocnice</t>
  </si>
  <si>
    <t xml:space="preserve">Bytové hospodářství </t>
  </si>
  <si>
    <t>Komunální služby a úz. rozvoj</t>
  </si>
  <si>
    <t>Sociální věci a pol. zaměstnanosti</t>
  </si>
  <si>
    <t>Soc. péče a pomoc rod. a manž.</t>
  </si>
  <si>
    <t>Soc. pomoc os. v hmotné nouzi</t>
  </si>
  <si>
    <t>Ostaní činnosti</t>
  </si>
  <si>
    <t>Soc.p. a pom. přist. a vyb. etnik.</t>
  </si>
  <si>
    <t>Zach. a obnova kult.památek</t>
  </si>
  <si>
    <t>Kapitálové výdaje celkem</t>
  </si>
  <si>
    <r>
      <t xml:space="preserve">pol. 4116:  </t>
    </r>
    <r>
      <rPr>
        <sz val="11"/>
        <rFont val="Times New Roman"/>
        <family val="1"/>
      </rPr>
      <t xml:space="preserve"> 77 tis. Kč - finanční prostředky na energetický audit, které ČEA zaslala přímo na účet VHČ města Brna.</t>
    </r>
  </si>
  <si>
    <r>
      <t xml:space="preserve">pol. 4121: </t>
    </r>
    <r>
      <rPr>
        <sz val="11"/>
        <rFont val="Times New Roman"/>
        <family val="1"/>
      </rPr>
      <t xml:space="preserve">  1 962 tis. Kč - dotace od obcí, kterým DPmB zajišťuje dopravu (změněné smluvní vztahy).</t>
    </r>
  </si>
  <si>
    <r>
      <t>pol. 4131:</t>
    </r>
    <r>
      <rPr>
        <sz val="11"/>
        <rFont val="Times New Roman"/>
        <family val="1"/>
      </rPr>
      <t xml:space="preserve">    8 353 tis. Kč - splátky půjček z VHČ MČ do FRB MMB, které nebyly rozpočtovány.</t>
    </r>
  </si>
  <si>
    <r>
      <t>pol. 4211:</t>
    </r>
    <r>
      <rPr>
        <sz val="11"/>
        <rFont val="Times New Roman"/>
        <family val="1"/>
      </rPr>
      <t xml:space="preserve">    4 993 tis. Kč - dotace na pavilon akutní medicíny NMB. Tato částka  není zahrnuta v upraveném rozpočtu,  protože oznámení limitu investičních </t>
    </r>
  </si>
  <si>
    <r>
      <t xml:space="preserve">pol. 4216:   </t>
    </r>
    <r>
      <rPr>
        <sz val="11"/>
        <rFont val="Times New Roman"/>
        <family val="1"/>
      </rPr>
      <t xml:space="preserve"> 68 tis. Kč - nevyčerpáné finanční prostředky na čerpacích účtech (zejména Muzeum romské kultury a Knihovna Jiřího Mahena).</t>
    </r>
  </si>
  <si>
    <r>
      <t>pol. 4221:</t>
    </r>
    <r>
      <rPr>
        <sz val="11"/>
        <rFont val="Times New Roman"/>
        <family val="1"/>
      </rPr>
      <t xml:space="preserve">    127 tis. Kč - vyšší příjmy vyplývají ze smluvní úpravy ceny nájemného za technickou (kanalizační) infrastrukturu (ČOV Modřice).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</si>
</sst>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</numFmts>
  <fonts count="31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u val="single"/>
      <sz val="14"/>
      <name val="Times New Roman CE"/>
      <family val="1"/>
    </font>
    <font>
      <sz val="10"/>
      <name val="Times New Roman CE"/>
      <family val="1"/>
    </font>
    <font>
      <b/>
      <i/>
      <u val="single"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10"/>
      <color indexed="8"/>
      <name val="Times New Roman CE"/>
      <family val="1"/>
    </font>
    <font>
      <sz val="12"/>
      <name val="Arial"/>
      <family val="0"/>
    </font>
    <font>
      <b/>
      <sz val="10"/>
      <color indexed="8"/>
      <name val="Times New Roman CE"/>
      <family val="1"/>
    </font>
    <font>
      <b/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0" fontId="10" fillId="2" borderId="0" xfId="23" applyFill="1">
      <alignment/>
      <protection/>
    </xf>
    <xf numFmtId="3" fontId="4" fillId="2" borderId="1" xfId="0" applyFont="1" applyFill="1" applyBorder="1" applyAlignment="1">
      <alignment/>
    </xf>
    <xf numFmtId="0" fontId="4" fillId="2" borderId="1" xfId="23" applyFont="1" applyFill="1" applyBorder="1">
      <alignment/>
      <protection/>
    </xf>
    <xf numFmtId="3" fontId="10" fillId="2" borderId="0" xfId="23" applyNumberFormat="1" applyFill="1">
      <alignment/>
      <protection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23" applyFont="1" applyFill="1" applyBorder="1">
      <alignment/>
      <protection/>
    </xf>
    <xf numFmtId="0" fontId="4" fillId="0" borderId="1" xfId="23" applyFont="1" applyBorder="1">
      <alignment/>
      <protection/>
    </xf>
    <xf numFmtId="3" fontId="4" fillId="0" borderId="1" xfId="23" applyNumberFormat="1" applyFont="1" applyFill="1" applyBorder="1">
      <alignment/>
      <protection/>
    </xf>
    <xf numFmtId="0" fontId="4" fillId="0" borderId="0" xfId="23" applyFont="1">
      <alignment/>
      <protection/>
    </xf>
    <xf numFmtId="0" fontId="10" fillId="0" borderId="0" xfId="23">
      <alignment/>
      <protection/>
    </xf>
    <xf numFmtId="3" fontId="6" fillId="0" borderId="1" xfId="23" applyNumberFormat="1" applyFont="1" applyFill="1" applyBorder="1">
      <alignment/>
      <protection/>
    </xf>
    <xf numFmtId="0" fontId="4" fillId="0" borderId="1" xfId="22" applyFont="1" applyFill="1" applyBorder="1">
      <alignment/>
      <protection/>
    </xf>
    <xf numFmtId="3" fontId="4" fillId="0" borderId="1" xfId="22" applyNumberFormat="1" applyFont="1" applyFill="1" applyBorder="1">
      <alignment/>
      <protection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Font="1" applyFill="1" applyBorder="1" applyAlignment="1">
      <alignment/>
    </xf>
    <xf numFmtId="3" fontId="4" fillId="0" borderId="1" xfId="0" applyFont="1" applyBorder="1" applyAlignment="1">
      <alignment/>
    </xf>
    <xf numFmtId="0" fontId="4" fillId="0" borderId="1" xfId="23" applyFont="1" applyFill="1" applyBorder="1" applyAlignment="1">
      <alignment horizontal="left"/>
      <protection/>
    </xf>
    <xf numFmtId="3" fontId="4" fillId="0" borderId="1" xfId="23" applyNumberFormat="1" applyFont="1" applyFill="1" applyBorder="1" applyAlignment="1">
      <alignment horizontal="center"/>
      <protection/>
    </xf>
    <xf numFmtId="3" fontId="4" fillId="0" borderId="1" xfId="23" applyNumberFormat="1" applyFont="1" applyFill="1" applyBorder="1" applyAlignment="1">
      <alignment horizontal="right"/>
      <protection/>
    </xf>
    <xf numFmtId="0" fontId="4" fillId="0" borderId="1" xfId="23" applyFont="1" applyFill="1" applyBorder="1" applyAlignment="1">
      <alignment vertical="center"/>
      <protection/>
    </xf>
    <xf numFmtId="3" fontId="4" fillId="0" borderId="1" xfId="23" applyNumberFormat="1" applyFont="1" applyFill="1" applyBorder="1" applyAlignment="1">
      <alignment vertical="center"/>
      <protection/>
    </xf>
    <xf numFmtId="3" fontId="4" fillId="0" borderId="1" xfId="23" applyNumberFormat="1" applyFont="1" applyBorder="1" applyAlignment="1">
      <alignment horizontal="right"/>
      <protection/>
    </xf>
    <xf numFmtId="0" fontId="10" fillId="0" borderId="0" xfId="23" applyFont="1">
      <alignment/>
      <protection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23" applyFont="1" applyFill="1" applyBorder="1">
      <alignment/>
      <protection/>
    </xf>
    <xf numFmtId="3" fontId="4" fillId="0" borderId="0" xfId="23" applyNumberFormat="1" applyFont="1" applyFill="1" applyBorder="1">
      <alignment/>
      <protection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vertical="center"/>
    </xf>
    <xf numFmtId="3" fontId="6" fillId="0" borderId="1" xfId="22" applyNumberFormat="1" applyFont="1" applyFill="1" applyBorder="1">
      <alignment/>
      <protection/>
    </xf>
    <xf numFmtId="3" fontId="6" fillId="0" borderId="1" xfId="0" applyFont="1" applyFill="1" applyBorder="1" applyAlignment="1">
      <alignment/>
    </xf>
    <xf numFmtId="3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/>
    </xf>
    <xf numFmtId="3" fontId="6" fillId="0" borderId="1" xfId="23" applyNumberFormat="1" applyFont="1" applyFill="1" applyBorder="1" applyAlignment="1">
      <alignment vertical="center"/>
      <protection/>
    </xf>
    <xf numFmtId="0" fontId="14" fillId="0" borderId="0" xfId="23" applyFont="1">
      <alignment/>
      <protection/>
    </xf>
    <xf numFmtId="3" fontId="6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23" applyFont="1" applyFill="1" applyBorder="1" applyAlignment="1">
      <alignment horizontal="left"/>
      <protection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22" applyFont="1" applyFill="1" applyBorder="1" applyAlignment="1">
      <alignment horizontal="left"/>
      <protection/>
    </xf>
    <xf numFmtId="0" fontId="6" fillId="0" borderId="1" xfId="22" applyFont="1" applyFill="1" applyBorder="1" applyAlignment="1">
      <alignment horizontal="left"/>
      <protection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0" borderId="1" xfId="23" applyFont="1" applyFill="1" applyBorder="1" applyAlignment="1">
      <alignment horizontal="left" vertical="center"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4" fillId="0" borderId="1" xfId="23" applyFont="1" applyBorder="1" applyAlignment="1">
      <alignment horizontal="center"/>
      <protection/>
    </xf>
    <xf numFmtId="0" fontId="4" fillId="0" borderId="1" xfId="23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2" applyFont="1" applyFill="1" applyBorder="1" applyAlignment="1">
      <alignment horizontal="center"/>
      <protection/>
    </xf>
    <xf numFmtId="0" fontId="4" fillId="0" borderId="1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1" xfId="23" applyFont="1" applyBorder="1" applyAlignment="1">
      <alignment horizontal="left"/>
      <protection/>
    </xf>
    <xf numFmtId="0" fontId="6" fillId="0" borderId="1" xfId="23" applyNumberFormat="1" applyFont="1" applyBorder="1" applyAlignment="1">
      <alignment horizontal="left"/>
      <protection/>
    </xf>
    <xf numFmtId="0" fontId="6" fillId="0" borderId="1" xfId="23" applyFont="1" applyBorder="1" applyAlignment="1">
      <alignment horizontal="left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1" xfId="23" applyFont="1" applyFill="1" applyBorder="1" applyAlignment="1">
      <alignment horizontal="left" vertical="center"/>
      <protection/>
    </xf>
    <xf numFmtId="167" fontId="4" fillId="0" borderId="1" xfId="23" applyNumberFormat="1" applyFont="1" applyBorder="1" applyAlignment="1">
      <alignment horizontal="right"/>
      <protection/>
    </xf>
    <xf numFmtId="167" fontId="6" fillId="0" borderId="1" xfId="23" applyNumberFormat="1" applyFont="1" applyBorder="1" applyAlignment="1">
      <alignment horizontal="right"/>
      <protection/>
    </xf>
    <xf numFmtId="167" fontId="4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right"/>
    </xf>
    <xf numFmtId="167" fontId="4" fillId="2" borderId="1" xfId="23" applyNumberFormat="1" applyFont="1" applyFill="1" applyBorder="1" applyAlignment="1">
      <alignment horizontal="right"/>
      <protection/>
    </xf>
    <xf numFmtId="167" fontId="6" fillId="2" borderId="1" xfId="23" applyNumberFormat="1" applyFont="1" applyFill="1" applyBorder="1" applyAlignment="1">
      <alignment horizontal="right"/>
      <protection/>
    </xf>
    <xf numFmtId="167" fontId="6" fillId="0" borderId="0" xfId="23" applyNumberFormat="1" applyFont="1" applyBorder="1" applyAlignment="1">
      <alignment horizontal="right"/>
      <protection/>
    </xf>
    <xf numFmtId="167" fontId="0" fillId="0" borderId="0" xfId="0" applyNumberFormat="1" applyAlignment="1">
      <alignment horizontal="right"/>
    </xf>
    <xf numFmtId="4" fontId="6" fillId="2" borderId="7" xfId="23" applyNumberFormat="1" applyFont="1" applyFill="1" applyBorder="1" applyAlignment="1">
      <alignment horizontal="center"/>
      <protection/>
    </xf>
    <xf numFmtId="0" fontId="6" fillId="0" borderId="8" xfId="0" applyFont="1" applyBorder="1" applyAlignment="1">
      <alignment horizontal="left"/>
    </xf>
    <xf numFmtId="0" fontId="4" fillId="0" borderId="8" xfId="23" applyFont="1" applyFill="1" applyBorder="1" applyAlignment="1">
      <alignment horizontal="left"/>
      <protection/>
    </xf>
    <xf numFmtId="167" fontId="4" fillId="0" borderId="9" xfId="23" applyNumberFormat="1" applyFont="1" applyBorder="1" applyAlignment="1">
      <alignment horizontal="right"/>
      <protection/>
    </xf>
    <xf numFmtId="167" fontId="6" fillId="0" borderId="9" xfId="23" applyNumberFormat="1" applyFont="1" applyBorder="1" applyAlignment="1">
      <alignment horizontal="right"/>
      <protection/>
    </xf>
    <xf numFmtId="0" fontId="6" fillId="0" borderId="8" xfId="23" applyNumberFormat="1" applyFont="1" applyFill="1" applyBorder="1" applyAlignment="1">
      <alignment horizontal="left"/>
      <protection/>
    </xf>
    <xf numFmtId="0" fontId="6" fillId="0" borderId="8" xfId="23" applyFont="1" applyFill="1" applyBorder="1" applyAlignment="1">
      <alignment horizontal="left"/>
      <protection/>
    </xf>
    <xf numFmtId="0" fontId="4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167" fontId="4" fillId="0" borderId="9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 horizontal="right"/>
    </xf>
    <xf numFmtId="0" fontId="4" fillId="0" borderId="8" xfId="23" applyNumberFormat="1" applyFont="1" applyFill="1" applyBorder="1" applyAlignment="1">
      <alignment horizontal="left"/>
      <protection/>
    </xf>
    <xf numFmtId="0" fontId="4" fillId="0" borderId="8" xfId="0" applyFont="1" applyFill="1" applyBorder="1" applyAlignment="1">
      <alignment horizontal="left" vertical="center"/>
    </xf>
    <xf numFmtId="0" fontId="4" fillId="0" borderId="8" xfId="22" applyFont="1" applyFill="1" applyBorder="1" applyAlignment="1">
      <alignment horizontal="left"/>
      <protection/>
    </xf>
    <xf numFmtId="0" fontId="6" fillId="0" borderId="8" xfId="22" applyFont="1" applyFill="1" applyBorder="1" applyAlignment="1">
      <alignment horizontal="left"/>
      <protection/>
    </xf>
    <xf numFmtId="0" fontId="4" fillId="2" borderId="8" xfId="0" applyFont="1" applyFill="1" applyBorder="1" applyAlignment="1">
      <alignment horizontal="left"/>
    </xf>
    <xf numFmtId="167" fontId="4" fillId="2" borderId="9" xfId="23" applyNumberFormat="1" applyFont="1" applyFill="1" applyBorder="1" applyAlignment="1">
      <alignment horizontal="right"/>
      <protection/>
    </xf>
    <xf numFmtId="167" fontId="6" fillId="2" borderId="9" xfId="23" applyNumberFormat="1" applyFont="1" applyFill="1" applyBorder="1" applyAlignment="1">
      <alignment horizontal="right"/>
      <protection/>
    </xf>
    <xf numFmtId="0" fontId="4" fillId="2" borderId="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0" borderId="8" xfId="23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/>
    </xf>
    <xf numFmtId="0" fontId="6" fillId="3" borderId="8" xfId="23" applyNumberFormat="1" applyFont="1" applyFill="1" applyBorder="1" applyAlignment="1">
      <alignment horizontal="left"/>
      <protection/>
    </xf>
    <xf numFmtId="0" fontId="4" fillId="3" borderId="1" xfId="23" applyFont="1" applyFill="1" applyBorder="1" applyAlignment="1">
      <alignment horizontal="left"/>
      <protection/>
    </xf>
    <xf numFmtId="0" fontId="4" fillId="3" borderId="1" xfId="23" applyFont="1" applyFill="1" applyBorder="1">
      <alignment/>
      <protection/>
    </xf>
    <xf numFmtId="0" fontId="4" fillId="3" borderId="1" xfId="23" applyFont="1" applyFill="1" applyBorder="1" applyAlignment="1">
      <alignment horizontal="center"/>
      <protection/>
    </xf>
    <xf numFmtId="3" fontId="6" fillId="3" borderId="1" xfId="23" applyNumberFormat="1" applyFont="1" applyFill="1" applyBorder="1">
      <alignment/>
      <protection/>
    </xf>
    <xf numFmtId="167" fontId="6" fillId="3" borderId="1" xfId="23" applyNumberFormat="1" applyFont="1" applyFill="1" applyBorder="1" applyAlignment="1">
      <alignment horizontal="right"/>
      <protection/>
    </xf>
    <xf numFmtId="167" fontId="6" fillId="3" borderId="9" xfId="23" applyNumberFormat="1" applyFont="1" applyFill="1" applyBorder="1" applyAlignment="1">
      <alignment horizontal="right"/>
      <protection/>
    </xf>
    <xf numFmtId="0" fontId="6" fillId="3" borderId="8" xfId="23" applyFont="1" applyFill="1" applyBorder="1" applyAlignment="1">
      <alignment horizontal="left"/>
      <protection/>
    </xf>
    <xf numFmtId="0" fontId="6" fillId="3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/>
    </xf>
    <xf numFmtId="167" fontId="4" fillId="3" borderId="1" xfId="23" applyNumberFormat="1" applyFont="1" applyFill="1" applyBorder="1" applyAlignment="1">
      <alignment horizontal="right"/>
      <protection/>
    </xf>
    <xf numFmtId="167" fontId="4" fillId="3" borderId="9" xfId="23" applyNumberFormat="1" applyFont="1" applyFill="1" applyBorder="1" applyAlignment="1">
      <alignment horizontal="right"/>
      <protection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/>
    </xf>
    <xf numFmtId="167" fontId="6" fillId="3" borderId="1" xfId="0" applyNumberFormat="1" applyFont="1" applyFill="1" applyBorder="1" applyAlignment="1">
      <alignment horizontal="right"/>
    </xf>
    <xf numFmtId="167" fontId="6" fillId="3" borderId="9" xfId="0" applyNumberFormat="1" applyFont="1" applyFill="1" applyBorder="1" applyAlignment="1">
      <alignment horizontal="right"/>
    </xf>
    <xf numFmtId="0" fontId="6" fillId="3" borderId="8" xfId="22" applyFont="1" applyFill="1" applyBorder="1" applyAlignment="1">
      <alignment horizontal="left"/>
      <protection/>
    </xf>
    <xf numFmtId="0" fontId="4" fillId="3" borderId="1" xfId="22" applyFont="1" applyFill="1" applyBorder="1" applyAlignment="1">
      <alignment horizontal="left"/>
      <protection/>
    </xf>
    <xf numFmtId="0" fontId="4" fillId="3" borderId="1" xfId="22" applyFont="1" applyFill="1" applyBorder="1">
      <alignment/>
      <protection/>
    </xf>
    <xf numFmtId="0" fontId="4" fillId="3" borderId="1" xfId="22" applyFont="1" applyFill="1" applyBorder="1" applyAlignment="1">
      <alignment horizontal="center"/>
      <protection/>
    </xf>
    <xf numFmtId="3" fontId="6" fillId="3" borderId="1" xfId="22" applyNumberFormat="1" applyFont="1" applyFill="1" applyBorder="1">
      <alignment/>
      <protection/>
    </xf>
    <xf numFmtId="3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/>
    </xf>
    <xf numFmtId="0" fontId="4" fillId="3" borderId="10" xfId="23" applyFont="1" applyFill="1" applyBorder="1">
      <alignment/>
      <protection/>
    </xf>
    <xf numFmtId="0" fontId="4" fillId="3" borderId="10" xfId="23" applyFont="1" applyFill="1" applyBorder="1" applyAlignment="1">
      <alignment horizontal="center"/>
      <protection/>
    </xf>
    <xf numFmtId="3" fontId="6" fillId="3" borderId="10" xfId="23" applyNumberFormat="1" applyFont="1" applyFill="1" applyBorder="1">
      <alignment/>
      <protection/>
    </xf>
    <xf numFmtId="167" fontId="6" fillId="3" borderId="10" xfId="23" applyNumberFormat="1" applyFont="1" applyFill="1" applyBorder="1" applyAlignment="1">
      <alignment horizontal="right"/>
      <protection/>
    </xf>
    <xf numFmtId="167" fontId="6" fillId="3" borderId="11" xfId="23" applyNumberFormat="1" applyFont="1" applyFill="1" applyBorder="1" applyAlignment="1">
      <alignment horizontal="right"/>
      <protection/>
    </xf>
    <xf numFmtId="0" fontId="8" fillId="3" borderId="12" xfId="23" applyFont="1" applyFill="1" applyBorder="1" applyAlignment="1">
      <alignment horizontal="left"/>
      <protection/>
    </xf>
    <xf numFmtId="0" fontId="8" fillId="3" borderId="10" xfId="23" applyFont="1" applyFill="1" applyBorder="1" applyAlignment="1">
      <alignment horizontal="left"/>
      <protection/>
    </xf>
    <xf numFmtId="0" fontId="9" fillId="3" borderId="10" xfId="23" applyFont="1" applyFill="1" applyBorder="1">
      <alignment/>
      <protection/>
    </xf>
    <xf numFmtId="0" fontId="8" fillId="0" borderId="13" xfId="0" applyFont="1" applyBorder="1" applyAlignment="1">
      <alignment horizontal="left"/>
    </xf>
    <xf numFmtId="0" fontId="8" fillId="0" borderId="8" xfId="23" applyNumberFormat="1" applyFont="1" applyFill="1" applyBorder="1" applyAlignment="1">
      <alignment horizontal="left"/>
      <protection/>
    </xf>
    <xf numFmtId="0" fontId="8" fillId="0" borderId="8" xfId="23" applyFont="1" applyFill="1" applyBorder="1" applyAlignment="1">
      <alignment horizontal="left"/>
      <protection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22" applyFont="1" applyFill="1" applyBorder="1" applyAlignment="1">
      <alignment horizontal="left"/>
      <protection/>
    </xf>
    <xf numFmtId="0" fontId="8" fillId="2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21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7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0" fontId="17" fillId="0" borderId="0" xfId="21" applyFont="1" applyAlignment="1">
      <alignment horizontal="center"/>
      <protection/>
    </xf>
    <xf numFmtId="0" fontId="17" fillId="0" borderId="0" xfId="21" applyFont="1" applyFill="1">
      <alignment/>
      <protection/>
    </xf>
    <xf numFmtId="0" fontId="18" fillId="0" borderId="0" xfId="21" applyFont="1">
      <alignment/>
      <protection/>
    </xf>
    <xf numFmtId="0" fontId="18" fillId="0" borderId="14" xfId="21" applyFont="1" applyFill="1" applyBorder="1" applyAlignment="1">
      <alignment horizontal="left"/>
      <protection/>
    </xf>
    <xf numFmtId="0" fontId="19" fillId="0" borderId="15" xfId="21" applyFont="1" applyFill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7" xfId="21" applyFont="1" applyBorder="1" applyAlignment="1">
      <alignment horizontal="left"/>
      <protection/>
    </xf>
    <xf numFmtId="0" fontId="17" fillId="0" borderId="18" xfId="21" applyFont="1" applyFill="1" applyBorder="1" applyAlignment="1">
      <alignment horizontal="center"/>
      <protection/>
    </xf>
    <xf numFmtId="1" fontId="17" fillId="0" borderId="18" xfId="21" applyNumberFormat="1" applyFont="1" applyBorder="1" applyAlignment="1">
      <alignment horizontal="center"/>
      <protection/>
    </xf>
    <xf numFmtId="0" fontId="17" fillId="0" borderId="18" xfId="21" applyFont="1" applyBorder="1" applyAlignment="1">
      <alignment horizontal="left"/>
      <protection/>
    </xf>
    <xf numFmtId="3" fontId="17" fillId="0" borderId="18" xfId="21" applyNumberFormat="1" applyFont="1" applyFill="1" applyBorder="1">
      <alignment/>
      <protection/>
    </xf>
    <xf numFmtId="3" fontId="17" fillId="0" borderId="18" xfId="21" applyNumberFormat="1" applyFont="1" applyBorder="1">
      <alignment/>
      <protection/>
    </xf>
    <xf numFmtId="168" fontId="17" fillId="0" borderId="18" xfId="21" applyNumberFormat="1" applyFont="1" applyBorder="1">
      <alignment/>
      <protection/>
    </xf>
    <xf numFmtId="168" fontId="17" fillId="0" borderId="19" xfId="21" applyNumberFormat="1" applyFont="1" applyBorder="1">
      <alignment/>
      <protection/>
    </xf>
    <xf numFmtId="0" fontId="17" fillId="0" borderId="20" xfId="21" applyFont="1" applyBorder="1" applyAlignment="1">
      <alignment horizontal="left"/>
      <protection/>
    </xf>
    <xf numFmtId="0" fontId="17" fillId="0" borderId="21" xfId="21" applyFont="1" applyFill="1" applyBorder="1" applyAlignment="1">
      <alignment horizontal="center"/>
      <protection/>
    </xf>
    <xf numFmtId="1" fontId="17" fillId="0" borderId="21" xfId="21" applyNumberFormat="1" applyFont="1" applyBorder="1" applyAlignment="1">
      <alignment horizontal="center"/>
      <protection/>
    </xf>
    <xf numFmtId="0" fontId="17" fillId="0" borderId="21" xfId="21" applyFont="1" applyBorder="1" applyAlignment="1">
      <alignment horizontal="left"/>
      <protection/>
    </xf>
    <xf numFmtId="3" fontId="17" fillId="0" borderId="21" xfId="21" applyNumberFormat="1" applyFont="1" applyFill="1" applyBorder="1">
      <alignment/>
      <protection/>
    </xf>
    <xf numFmtId="3" fontId="17" fillId="0" borderId="21" xfId="21" applyNumberFormat="1" applyFont="1" applyBorder="1">
      <alignment/>
      <protection/>
    </xf>
    <xf numFmtId="168" fontId="17" fillId="0" borderId="21" xfId="21" applyNumberFormat="1" applyFont="1" applyBorder="1">
      <alignment/>
      <protection/>
    </xf>
    <xf numFmtId="168" fontId="17" fillId="0" borderId="22" xfId="21" applyNumberFormat="1" applyFont="1" applyBorder="1">
      <alignment/>
      <protection/>
    </xf>
    <xf numFmtId="0" fontId="18" fillId="0" borderId="21" xfId="21" applyNumberFormat="1" applyFont="1" applyFill="1" applyBorder="1" applyAlignment="1">
      <alignment horizontal="left"/>
      <protection/>
    </xf>
    <xf numFmtId="0" fontId="17" fillId="0" borderId="21" xfId="21" applyFont="1" applyBorder="1" applyAlignment="1">
      <alignment horizontal="center"/>
      <protection/>
    </xf>
    <xf numFmtId="0" fontId="18" fillId="0" borderId="21" xfId="21" applyFont="1" applyFill="1" applyBorder="1" applyAlignment="1">
      <alignment horizontal="left"/>
      <protection/>
    </xf>
    <xf numFmtId="0" fontId="17" fillId="0" borderId="20" xfId="19" applyFont="1" applyBorder="1" applyAlignment="1">
      <alignment horizontal="left"/>
      <protection/>
    </xf>
    <xf numFmtId="1" fontId="17" fillId="0" borderId="21" xfId="19" applyNumberFormat="1" applyFont="1" applyBorder="1" applyAlignment="1">
      <alignment horizontal="center"/>
      <protection/>
    </xf>
    <xf numFmtId="0" fontId="17" fillId="0" borderId="21" xfId="19" applyFont="1" applyBorder="1" applyAlignment="1">
      <alignment horizontal="left"/>
      <protection/>
    </xf>
    <xf numFmtId="3" fontId="17" fillId="0" borderId="21" xfId="19" applyFont="1" applyBorder="1">
      <alignment/>
      <protection/>
    </xf>
    <xf numFmtId="3" fontId="17" fillId="0" borderId="0" xfId="21" applyNumberFormat="1" applyFont="1">
      <alignment/>
      <protection/>
    </xf>
    <xf numFmtId="165" fontId="17" fillId="0" borderId="21" xfId="19" applyFont="1" applyBorder="1" applyAlignment="1">
      <alignment horizontal="left"/>
      <protection/>
    </xf>
    <xf numFmtId="0" fontId="17" fillId="0" borderId="21" xfId="19" applyFont="1" applyBorder="1">
      <alignment/>
      <protection/>
    </xf>
    <xf numFmtId="0" fontId="17" fillId="0" borderId="21" xfId="21" applyFont="1" applyBorder="1">
      <alignment/>
      <protection/>
    </xf>
    <xf numFmtId="0" fontId="17" fillId="2" borderId="20" xfId="0" applyFont="1" applyFill="1" applyBorder="1" applyAlignment="1">
      <alignment horizontal="left"/>
    </xf>
    <xf numFmtId="1" fontId="17" fillId="2" borderId="21" xfId="0" applyNumberFormat="1" applyFont="1" applyFill="1" applyBorder="1" applyAlignment="1">
      <alignment horizontal="center"/>
    </xf>
    <xf numFmtId="0" fontId="17" fillId="2" borderId="21" xfId="0" applyFont="1" applyFill="1" applyBorder="1" applyAlignment="1">
      <alignment horizontal="left"/>
    </xf>
    <xf numFmtId="0" fontId="17" fillId="2" borderId="21" xfId="0" applyFont="1" applyFill="1" applyBorder="1" applyAlignment="1">
      <alignment/>
    </xf>
    <xf numFmtId="3" fontId="17" fillId="2" borderId="21" xfId="0" applyNumberFormat="1" applyFont="1" applyFill="1" applyBorder="1" applyAlignment="1">
      <alignment/>
    </xf>
    <xf numFmtId="0" fontId="17" fillId="0" borderId="0" xfId="21" applyFont="1" applyBorder="1">
      <alignment/>
      <protection/>
    </xf>
    <xf numFmtId="0" fontId="18" fillId="0" borderId="21" xfId="21" applyFont="1" applyFill="1" applyBorder="1">
      <alignment/>
      <protection/>
    </xf>
    <xf numFmtId="0" fontId="18" fillId="0" borderId="21" xfId="21" applyFont="1" applyBorder="1">
      <alignment/>
      <protection/>
    </xf>
    <xf numFmtId="0" fontId="17" fillId="0" borderId="23" xfId="21" applyFont="1" applyBorder="1" applyAlignment="1">
      <alignment horizontal="left"/>
      <protection/>
    </xf>
    <xf numFmtId="0" fontId="18" fillId="0" borderId="24" xfId="21" applyFont="1" applyFill="1" applyBorder="1" applyAlignment="1">
      <alignment horizontal="left"/>
      <protection/>
    </xf>
    <xf numFmtId="0" fontId="17" fillId="0" borderId="24" xfId="21" applyFont="1" applyBorder="1" applyAlignment="1">
      <alignment horizontal="center"/>
      <protection/>
    </xf>
    <xf numFmtId="0" fontId="17" fillId="0" borderId="24" xfId="21" applyFont="1" applyBorder="1" applyAlignment="1">
      <alignment horizontal="left"/>
      <protection/>
    </xf>
    <xf numFmtId="3" fontId="18" fillId="0" borderId="24" xfId="21" applyNumberFormat="1" applyFont="1" applyFill="1" applyBorder="1">
      <alignment/>
      <protection/>
    </xf>
    <xf numFmtId="3" fontId="18" fillId="0" borderId="24" xfId="21" applyNumberFormat="1" applyFont="1" applyBorder="1">
      <alignment/>
      <protection/>
    </xf>
    <xf numFmtId="168" fontId="17" fillId="0" borderId="24" xfId="21" applyNumberFormat="1" applyFont="1" applyBorder="1">
      <alignment/>
      <protection/>
    </xf>
    <xf numFmtId="168" fontId="17" fillId="0" borderId="25" xfId="21" applyNumberFormat="1" applyFont="1" applyBorder="1">
      <alignment/>
      <protection/>
    </xf>
    <xf numFmtId="0" fontId="17" fillId="0" borderId="0" xfId="21" applyFont="1" applyBorder="1" applyAlignment="1">
      <alignment horizontal="left"/>
      <protection/>
    </xf>
    <xf numFmtId="0" fontId="17" fillId="0" borderId="0" xfId="21" applyFont="1" applyBorder="1" applyAlignment="1">
      <alignment horizontal="center"/>
      <protection/>
    </xf>
    <xf numFmtId="0" fontId="18" fillId="0" borderId="0" xfId="21" applyFont="1" applyFill="1" applyBorder="1">
      <alignment/>
      <protection/>
    </xf>
    <xf numFmtId="168" fontId="18" fillId="0" borderId="0" xfId="21" applyNumberFormat="1" applyFont="1">
      <alignment/>
      <protection/>
    </xf>
    <xf numFmtId="0" fontId="17" fillId="0" borderId="0" xfId="0" applyFont="1" applyFill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17" fillId="0" borderId="0" xfId="21" applyFont="1" applyFill="1" applyBorder="1">
      <alignment/>
      <protection/>
    </xf>
    <xf numFmtId="0" fontId="18" fillId="0" borderId="17" xfId="21" applyFont="1" applyFill="1" applyBorder="1" applyAlignment="1">
      <alignment horizontal="left"/>
      <protection/>
    </xf>
    <xf numFmtId="0" fontId="19" fillId="0" borderId="18" xfId="21" applyFont="1" applyFill="1" applyBorder="1" applyAlignment="1">
      <alignment horizontal="center"/>
      <protection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21" xfId="19" applyFont="1" applyBorder="1">
      <alignment horizontal="center"/>
      <protection/>
    </xf>
    <xf numFmtId="0" fontId="17" fillId="0" borderId="21" xfId="19" applyFont="1" applyBorder="1" applyAlignment="1">
      <alignment horizontal="center"/>
      <protection/>
    </xf>
    <xf numFmtId="3" fontId="17" fillId="0" borderId="21" xfId="19" applyNumberFormat="1" applyFont="1" applyBorder="1">
      <alignment/>
      <protection/>
    </xf>
    <xf numFmtId="167" fontId="17" fillId="0" borderId="21" xfId="19" applyNumberFormat="1" applyFont="1" applyBorder="1">
      <alignment/>
      <protection/>
    </xf>
    <xf numFmtId="167" fontId="17" fillId="0" borderId="22" xfId="19" applyNumberFormat="1" applyFont="1" applyBorder="1">
      <alignment/>
      <protection/>
    </xf>
    <xf numFmtId="167" fontId="17" fillId="0" borderId="21" xfId="21" applyNumberFormat="1" applyFont="1" applyBorder="1">
      <alignment/>
      <protection/>
    </xf>
    <xf numFmtId="167" fontId="17" fillId="0" borderId="22" xfId="21" applyNumberFormat="1" applyFont="1" applyBorder="1">
      <alignment/>
      <protection/>
    </xf>
    <xf numFmtId="167" fontId="17" fillId="0" borderId="21" xfId="0" applyNumberFormat="1" applyFont="1" applyBorder="1" applyAlignment="1">
      <alignment/>
    </xf>
    <xf numFmtId="167" fontId="17" fillId="0" borderId="22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7" fillId="2" borderId="7" xfId="23" applyNumberFormat="1" applyFont="1" applyFill="1" applyBorder="1" applyAlignment="1">
      <alignment horizontal="center"/>
      <protection/>
    </xf>
    <xf numFmtId="0" fontId="17" fillId="2" borderId="0" xfId="23" applyFont="1" applyFill="1">
      <alignment/>
      <protection/>
    </xf>
    <xf numFmtId="0" fontId="17" fillId="0" borderId="24" xfId="21" applyFont="1" applyBorder="1">
      <alignment/>
      <protection/>
    </xf>
    <xf numFmtId="0" fontId="18" fillId="0" borderId="24" xfId="21" applyNumberFormat="1" applyFont="1" applyFill="1" applyBorder="1" applyAlignment="1">
      <alignment horizontal="left"/>
      <protection/>
    </xf>
    <xf numFmtId="1" fontId="17" fillId="0" borderId="24" xfId="21" applyNumberFormat="1" applyFont="1" applyBorder="1" applyAlignment="1">
      <alignment horizontal="center"/>
      <protection/>
    </xf>
    <xf numFmtId="167" fontId="18" fillId="0" borderId="24" xfId="21" applyNumberFormat="1" applyFont="1" applyBorder="1">
      <alignment/>
      <protection/>
    </xf>
    <xf numFmtId="167" fontId="18" fillId="0" borderId="25" xfId="21" applyNumberFormat="1" applyFont="1" applyBorder="1">
      <alignment/>
      <protection/>
    </xf>
    <xf numFmtId="0" fontId="17" fillId="0" borderId="18" xfId="21" applyFont="1" applyBorder="1" applyAlignment="1">
      <alignment horizontal="center"/>
      <protection/>
    </xf>
    <xf numFmtId="0" fontId="17" fillId="0" borderId="18" xfId="21" applyFont="1" applyBorder="1">
      <alignment/>
      <protection/>
    </xf>
    <xf numFmtId="0" fontId="18" fillId="0" borderId="18" xfId="21" applyNumberFormat="1" applyFont="1" applyFill="1" applyBorder="1" applyAlignment="1">
      <alignment horizontal="left"/>
      <protection/>
    </xf>
    <xf numFmtId="3" fontId="18" fillId="0" borderId="18" xfId="21" applyNumberFormat="1" applyFont="1" applyFill="1" applyBorder="1">
      <alignment/>
      <protection/>
    </xf>
    <xf numFmtId="3" fontId="18" fillId="0" borderId="18" xfId="21" applyNumberFormat="1" applyFont="1" applyBorder="1">
      <alignment/>
      <protection/>
    </xf>
    <xf numFmtId="167" fontId="18" fillId="0" borderId="18" xfId="21" applyNumberFormat="1" applyFont="1" applyBorder="1">
      <alignment/>
      <protection/>
    </xf>
    <xf numFmtId="167" fontId="18" fillId="0" borderId="19" xfId="21" applyNumberFormat="1" applyFont="1" applyBorder="1">
      <alignment/>
      <protection/>
    </xf>
    <xf numFmtId="4" fontId="18" fillId="2" borderId="7" xfId="23" applyNumberFormat="1" applyFont="1" applyFill="1" applyBorder="1" applyAlignment="1">
      <alignment horizontal="center"/>
      <protection/>
    </xf>
    <xf numFmtId="0" fontId="17" fillId="0" borderId="0" xfId="19" applyFont="1">
      <alignment/>
      <protection/>
    </xf>
    <xf numFmtId="0" fontId="18" fillId="0" borderId="18" xfId="21" applyFont="1" applyBorder="1" applyAlignment="1">
      <alignment horizontal="center"/>
      <protection/>
    </xf>
    <xf numFmtId="167" fontId="17" fillId="0" borderId="18" xfId="21" applyNumberFormat="1" applyFont="1" applyBorder="1">
      <alignment/>
      <protection/>
    </xf>
    <xf numFmtId="167" fontId="17" fillId="0" borderId="19" xfId="21" applyNumberFormat="1" applyFont="1" applyBorder="1">
      <alignment/>
      <protection/>
    </xf>
    <xf numFmtId="0" fontId="18" fillId="0" borderId="20" xfId="21" applyFont="1" applyFill="1" applyBorder="1" applyAlignment="1">
      <alignment horizontal="left"/>
      <protection/>
    </xf>
    <xf numFmtId="0" fontId="18" fillId="0" borderId="21" xfId="21" applyFont="1" applyBorder="1" applyAlignment="1">
      <alignment horizontal="center"/>
      <protection/>
    </xf>
    <xf numFmtId="3" fontId="17" fillId="0" borderId="21" xfId="21" applyNumberFormat="1" applyFont="1" applyBorder="1" applyAlignment="1">
      <alignment horizontal="right"/>
      <protection/>
    </xf>
    <xf numFmtId="3" fontId="17" fillId="0" borderId="21" xfId="21" applyNumberFormat="1" applyFont="1" applyBorder="1" applyAlignment="1">
      <alignment horizontal="centerContinuous"/>
      <protection/>
    </xf>
    <xf numFmtId="3" fontId="18" fillId="0" borderId="24" xfId="21" applyNumberFormat="1" applyFont="1" applyBorder="1" applyAlignment="1">
      <alignment horizontal="centerContinuous"/>
      <protection/>
    </xf>
    <xf numFmtId="3" fontId="17" fillId="0" borderId="18" xfId="21" applyNumberFormat="1" applyFont="1" applyBorder="1" applyAlignment="1">
      <alignment horizontal="centerContinuous"/>
      <protection/>
    </xf>
    <xf numFmtId="167" fontId="21" fillId="2" borderId="21" xfId="0" applyNumberFormat="1" applyFont="1" applyFill="1" applyBorder="1" applyAlignment="1">
      <alignment/>
    </xf>
    <xf numFmtId="167" fontId="17" fillId="2" borderId="22" xfId="23" applyNumberFormat="1" applyFont="1" applyFill="1" applyBorder="1" applyAlignment="1">
      <alignment horizontal="center"/>
      <protection/>
    </xf>
    <xf numFmtId="3" fontId="17" fillId="0" borderId="24" xfId="21" applyNumberFormat="1" applyFont="1" applyFill="1" applyBorder="1">
      <alignment/>
      <protection/>
    </xf>
    <xf numFmtId="3" fontId="18" fillId="0" borderId="21" xfId="0" applyNumberFormat="1" applyFont="1" applyBorder="1" applyAlignment="1">
      <alignment/>
    </xf>
    <xf numFmtId="3" fontId="18" fillId="0" borderId="21" xfId="19" applyNumberFormat="1" applyFont="1" applyBorder="1">
      <alignment/>
      <protection/>
    </xf>
    <xf numFmtId="167" fontId="18" fillId="0" borderId="21" xfId="19" applyNumberFormat="1" applyFont="1" applyBorder="1">
      <alignment/>
      <protection/>
    </xf>
    <xf numFmtId="167" fontId="18" fillId="0" borderId="22" xfId="19" applyNumberFormat="1" applyFont="1" applyBorder="1">
      <alignment/>
      <protection/>
    </xf>
    <xf numFmtId="3" fontId="17" fillId="0" borderId="21" xfId="19" applyNumberFormat="1" applyFont="1" applyFill="1" applyBorder="1">
      <alignment/>
      <protection/>
    </xf>
    <xf numFmtId="3" fontId="17" fillId="0" borderId="21" xfId="0" applyNumberFormat="1" applyFont="1" applyFill="1" applyBorder="1" applyAlignment="1">
      <alignment/>
    </xf>
    <xf numFmtId="0" fontId="17" fillId="0" borderId="24" xfId="19" applyFont="1" applyBorder="1" applyAlignment="1">
      <alignment horizontal="left"/>
      <protection/>
    </xf>
    <xf numFmtId="0" fontId="17" fillId="0" borderId="18" xfId="19" applyFont="1" applyBorder="1" applyAlignment="1">
      <alignment horizontal="left"/>
      <protection/>
    </xf>
    <xf numFmtId="3" fontId="17" fillId="0" borderId="24" xfId="21" applyNumberFormat="1" applyFont="1" applyBorder="1">
      <alignment/>
      <protection/>
    </xf>
    <xf numFmtId="167" fontId="17" fillId="0" borderId="24" xfId="21" applyNumberFormat="1" applyFont="1" applyBorder="1">
      <alignment/>
      <protection/>
    </xf>
    <xf numFmtId="167" fontId="17" fillId="0" borderId="25" xfId="21" applyNumberFormat="1" applyFont="1" applyBorder="1">
      <alignment/>
      <protection/>
    </xf>
    <xf numFmtId="0" fontId="19" fillId="0" borderId="24" xfId="21" applyFont="1" applyFill="1" applyBorder="1" applyAlignment="1">
      <alignment horizontal="left"/>
      <protection/>
    </xf>
    <xf numFmtId="3" fontId="18" fillId="0" borderId="0" xfId="21" applyNumberFormat="1" applyFont="1" applyFill="1" applyBorder="1">
      <alignment/>
      <protection/>
    </xf>
    <xf numFmtId="3" fontId="18" fillId="0" borderId="0" xfId="21" applyNumberFormat="1" applyFont="1">
      <alignment/>
      <protection/>
    </xf>
    <xf numFmtId="167" fontId="18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9" fillId="0" borderId="26" xfId="21" applyFont="1" applyFill="1" applyBorder="1" applyAlignment="1">
      <alignment horizontal="center"/>
      <protection/>
    </xf>
    <xf numFmtId="167" fontId="17" fillId="0" borderId="18" xfId="21" applyNumberFormat="1" applyFont="1" applyBorder="1" applyAlignment="1">
      <alignment horizontal="right"/>
      <protection/>
    </xf>
    <xf numFmtId="167" fontId="17" fillId="0" borderId="19" xfId="21" applyNumberFormat="1" applyFont="1" applyBorder="1" applyAlignment="1">
      <alignment horizontal="right"/>
      <protection/>
    </xf>
    <xf numFmtId="167" fontId="17" fillId="0" borderId="21" xfId="21" applyNumberFormat="1" applyFont="1" applyBorder="1" applyAlignment="1">
      <alignment horizontal="right"/>
      <protection/>
    </xf>
    <xf numFmtId="167" fontId="17" fillId="0" borderId="22" xfId="21" applyNumberFormat="1" applyFont="1" applyBorder="1" applyAlignment="1">
      <alignment horizontal="right"/>
      <protection/>
    </xf>
    <xf numFmtId="3" fontId="18" fillId="0" borderId="21" xfId="21" applyNumberFormat="1" applyFont="1" applyFill="1" applyBorder="1">
      <alignment/>
      <protection/>
    </xf>
    <xf numFmtId="3" fontId="18" fillId="0" borderId="21" xfId="21" applyNumberFormat="1" applyFont="1" applyBorder="1">
      <alignment/>
      <protection/>
    </xf>
    <xf numFmtId="167" fontId="18" fillId="0" borderId="21" xfId="21" applyNumberFormat="1" applyFont="1" applyBorder="1" applyAlignment="1">
      <alignment horizontal="right"/>
      <protection/>
    </xf>
    <xf numFmtId="167" fontId="18" fillId="0" borderId="22" xfId="21" applyNumberFormat="1" applyFont="1" applyBorder="1" applyAlignment="1">
      <alignment horizontal="right"/>
      <protection/>
    </xf>
    <xf numFmtId="0" fontId="18" fillId="0" borderId="21" xfId="21" applyNumberFormat="1" applyFont="1" applyBorder="1" applyAlignment="1">
      <alignment horizontal="center"/>
      <protection/>
    </xf>
    <xf numFmtId="167" fontId="18" fillId="0" borderId="24" xfId="21" applyNumberFormat="1" applyFont="1" applyBorder="1" applyAlignment="1">
      <alignment horizontal="right"/>
      <protection/>
    </xf>
    <xf numFmtId="167" fontId="18" fillId="0" borderId="25" xfId="21" applyNumberFormat="1" applyFont="1" applyBorder="1" applyAlignment="1">
      <alignment horizontal="right"/>
      <protection/>
    </xf>
    <xf numFmtId="167" fontId="18" fillId="0" borderId="0" xfId="21" applyNumberFormat="1" applyFont="1" applyAlignment="1">
      <alignment horizontal="right"/>
      <protection/>
    </xf>
    <xf numFmtId="167" fontId="17" fillId="0" borderId="0" xfId="21" applyNumberFormat="1" applyFont="1" applyAlignment="1">
      <alignment horizontal="right"/>
      <protection/>
    </xf>
    <xf numFmtId="3" fontId="18" fillId="2" borderId="21" xfId="0" applyNumberFormat="1" applyFont="1" applyFill="1" applyBorder="1" applyAlignment="1">
      <alignment/>
    </xf>
    <xf numFmtId="0" fontId="22" fillId="0" borderId="0" xfId="21" applyFont="1" applyBorder="1" applyAlignment="1">
      <alignment horizontal="left"/>
      <protection/>
    </xf>
    <xf numFmtId="0" fontId="23" fillId="0" borderId="0" xfId="21" applyFont="1" applyBorder="1">
      <alignment/>
      <protection/>
    </xf>
    <xf numFmtId="0" fontId="23" fillId="0" borderId="0" xfId="21" applyFont="1" applyBorder="1" applyAlignment="1">
      <alignment horizontal="center"/>
      <protection/>
    </xf>
    <xf numFmtId="0" fontId="23" fillId="0" borderId="0" xfId="21" applyFont="1" applyBorder="1" applyAlignment="1">
      <alignment horizontal="left"/>
      <protection/>
    </xf>
    <xf numFmtId="0" fontId="23" fillId="0" borderId="0" xfId="21" applyFont="1" applyFill="1" applyBorder="1">
      <alignment/>
      <protection/>
    </xf>
    <xf numFmtId="0" fontId="23" fillId="0" borderId="0" xfId="21" applyFont="1">
      <alignment/>
      <protection/>
    </xf>
    <xf numFmtId="167" fontId="23" fillId="0" borderId="0" xfId="21" applyNumberFormat="1" applyFont="1" applyAlignment="1">
      <alignment horizontal="right"/>
      <protection/>
    </xf>
    <xf numFmtId="0" fontId="24" fillId="0" borderId="0" xfId="21" applyFont="1" applyBorder="1">
      <alignment/>
      <protection/>
    </xf>
    <xf numFmtId="0" fontId="24" fillId="0" borderId="0" xfId="21" applyFont="1" applyBorder="1" applyAlignment="1">
      <alignment horizontal="center"/>
      <protection/>
    </xf>
    <xf numFmtId="0" fontId="24" fillId="0" borderId="0" xfId="21" applyFont="1" applyBorder="1" applyAlignment="1">
      <alignment horizontal="left"/>
      <protection/>
    </xf>
    <xf numFmtId="0" fontId="25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3" fontId="20" fillId="0" borderId="0" xfId="0" applyNumberFormat="1" applyFont="1" applyAlignment="1">
      <alignment horizontal="centerContinuous"/>
    </xf>
    <xf numFmtId="0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/>
    </xf>
    <xf numFmtId="3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13" xfId="0" applyNumberFormat="1" applyFont="1" applyBorder="1" applyAlignment="1">
      <alignment horizontal="left"/>
    </xf>
    <xf numFmtId="0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/>
    </xf>
    <xf numFmtId="3" fontId="28" fillId="0" borderId="2" xfId="0" applyNumberFormat="1" applyFont="1" applyBorder="1" applyAlignment="1">
      <alignment/>
    </xf>
    <xf numFmtId="0" fontId="28" fillId="0" borderId="3" xfId="0" applyFont="1" applyBorder="1" applyAlignment="1">
      <alignment/>
    </xf>
    <xf numFmtId="0" fontId="20" fillId="0" borderId="8" xfId="0" applyNumberFormat="1" applyFont="1" applyBorder="1" applyAlignment="1">
      <alignment/>
    </xf>
    <xf numFmtId="0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/>
    </xf>
    <xf numFmtId="167" fontId="20" fillId="0" borderId="1" xfId="0" applyNumberFormat="1" applyFont="1" applyBorder="1" applyAlignment="1">
      <alignment/>
    </xf>
    <xf numFmtId="167" fontId="20" fillId="0" borderId="9" xfId="0" applyNumberFormat="1" applyFont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2" borderId="1" xfId="0" applyNumberFormat="1" applyFont="1" applyBorder="1" applyAlignment="1">
      <alignment/>
    </xf>
    <xf numFmtId="0" fontId="28" fillId="0" borderId="8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/>
    </xf>
    <xf numFmtId="167" fontId="28" fillId="0" borderId="9" xfId="0" applyNumberFormat="1" applyFont="1" applyBorder="1" applyAlignment="1">
      <alignment/>
    </xf>
    <xf numFmtId="0" fontId="20" fillId="0" borderId="8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left"/>
    </xf>
    <xf numFmtId="0" fontId="20" fillId="2" borderId="8" xfId="0" applyNumberFormat="1" applyFont="1" applyFill="1" applyBorder="1" applyAlignment="1">
      <alignment/>
    </xf>
    <xf numFmtId="0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3" fontId="20" fillId="2" borderId="1" xfId="0" applyNumberFormat="1" applyFont="1" applyFill="1" applyBorder="1" applyAlignment="1">
      <alignment/>
    </xf>
    <xf numFmtId="167" fontId="20" fillId="2" borderId="1" xfId="23" applyNumberFormat="1" applyFont="1" applyFill="1" applyBorder="1" applyAlignment="1">
      <alignment horizontal="center"/>
      <protection/>
    </xf>
    <xf numFmtId="167" fontId="20" fillId="2" borderId="9" xfId="23" applyNumberFormat="1" applyFont="1" applyFill="1" applyBorder="1" applyAlignment="1">
      <alignment horizontal="right"/>
      <protection/>
    </xf>
    <xf numFmtId="0" fontId="28" fillId="2" borderId="8" xfId="0" applyNumberFormat="1" applyFont="1" applyFill="1" applyBorder="1" applyAlignment="1">
      <alignment/>
    </xf>
    <xf numFmtId="3" fontId="28" fillId="2" borderId="1" xfId="0" applyNumberFormat="1" applyFont="1" applyFill="1" applyBorder="1" applyAlignment="1">
      <alignment/>
    </xf>
    <xf numFmtId="167" fontId="28" fillId="2" borderId="1" xfId="23" applyNumberFormat="1" applyFont="1" applyFill="1" applyBorder="1" applyAlignment="1">
      <alignment horizontal="center"/>
      <protection/>
    </xf>
    <xf numFmtId="167" fontId="28" fillId="2" borderId="9" xfId="23" applyNumberFormat="1" applyFont="1" applyFill="1" applyBorder="1" applyAlignment="1">
      <alignment horizontal="right"/>
      <protection/>
    </xf>
    <xf numFmtId="167" fontId="20" fillId="2" borderId="9" xfId="23" applyNumberFormat="1" applyFont="1" applyFill="1" applyBorder="1" applyAlignment="1">
      <alignment horizontal="center"/>
      <protection/>
    </xf>
    <xf numFmtId="3" fontId="29" fillId="2" borderId="1" xfId="0" applyNumberFormat="1" applyFont="1" applyFill="1" applyBorder="1" applyAlignment="1">
      <alignment/>
    </xf>
    <xf numFmtId="3" fontId="30" fillId="2" borderId="1" xfId="0" applyNumberFormat="1" applyFont="1" applyFill="1" applyBorder="1" applyAlignment="1">
      <alignment/>
    </xf>
    <xf numFmtId="167" fontId="28" fillId="2" borderId="9" xfId="23" applyNumberFormat="1" applyFont="1" applyFill="1" applyBorder="1" applyAlignment="1">
      <alignment horizontal="center"/>
      <protection/>
    </xf>
    <xf numFmtId="0" fontId="20" fillId="2" borderId="0" xfId="23" applyFont="1" applyFill="1">
      <alignment/>
      <protection/>
    </xf>
    <xf numFmtId="3" fontId="20" fillId="2" borderId="0" xfId="23" applyNumberFormat="1" applyFont="1" applyFill="1">
      <alignment/>
      <protection/>
    </xf>
    <xf numFmtId="3" fontId="20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0" fontId="28" fillId="0" borderId="12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167" fontId="28" fillId="0" borderId="10" xfId="0" applyNumberFormat="1" applyFont="1" applyBorder="1" applyAlignment="1">
      <alignment/>
    </xf>
    <xf numFmtId="167" fontId="28" fillId="0" borderId="1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0" fillId="0" borderId="8" xfId="0" applyFont="1" applyBorder="1" applyAlignment="1">
      <alignment/>
    </xf>
    <xf numFmtId="0" fontId="20" fillId="0" borderId="1" xfId="0" applyFont="1" applyBorder="1" applyAlignment="1">
      <alignment horizontal="center"/>
    </xf>
    <xf numFmtId="167" fontId="20" fillId="0" borderId="1" xfId="0" applyNumberFormat="1" applyFont="1" applyBorder="1" applyAlignment="1">
      <alignment horizontal="right"/>
    </xf>
    <xf numFmtId="167" fontId="20" fillId="0" borderId="9" xfId="0" applyNumberFormat="1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167" fontId="28" fillId="0" borderId="1" xfId="0" applyNumberFormat="1" applyFont="1" applyBorder="1" applyAlignment="1">
      <alignment horizontal="right"/>
    </xf>
    <xf numFmtId="167" fontId="28" fillId="0" borderId="9" xfId="0" applyNumberFormat="1" applyFont="1" applyBorder="1" applyAlignment="1">
      <alignment horizontal="right"/>
    </xf>
    <xf numFmtId="0" fontId="28" fillId="0" borderId="8" xfId="0" applyFont="1" applyBorder="1" applyAlignment="1">
      <alignment/>
    </xf>
    <xf numFmtId="0" fontId="20" fillId="0" borderId="8" xfId="0" applyFont="1" applyBorder="1" applyAlignment="1">
      <alignment horizontal="center"/>
    </xf>
    <xf numFmtId="0" fontId="28" fillId="0" borderId="8" xfId="0" applyFont="1" applyBorder="1" applyAlignment="1">
      <alignment horizontal="left"/>
    </xf>
    <xf numFmtId="0" fontId="20" fillId="0" borderId="27" xfId="0" applyFont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167" fontId="28" fillId="2" borderId="1" xfId="23" applyNumberFormat="1" applyFont="1" applyFill="1" applyBorder="1" applyAlignment="1">
      <alignment horizontal="right"/>
      <protection/>
    </xf>
    <xf numFmtId="0" fontId="28" fillId="2" borderId="8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0" fillId="0" borderId="10" xfId="0" applyFont="1" applyBorder="1" applyAlignment="1">
      <alignment horizontal="center"/>
    </xf>
    <xf numFmtId="167" fontId="28" fillId="0" borderId="10" xfId="0" applyNumberFormat="1" applyFont="1" applyBorder="1" applyAlignment="1">
      <alignment horizontal="right"/>
    </xf>
    <xf numFmtId="167" fontId="28" fillId="0" borderId="11" xfId="0" applyNumberFormat="1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_x0001_n" xfId="19"/>
    <cellStyle name="Nedefinován" xfId="20"/>
    <cellStyle name="normální_Archiv- příjmy" xfId="21"/>
    <cellStyle name="normální_Perka 13-závěr" xfId="22"/>
    <cellStyle name="normální_Výdaje 2001-tab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36"/>
  <sheetViews>
    <sheetView tabSelected="1" defaultGridColor="0" zoomScale="75" zoomScaleNormal="75" colorId="22" workbookViewId="0" topLeftCell="A1">
      <selection activeCell="A3" sqref="A3"/>
    </sheetView>
  </sheetViews>
  <sheetFormatPr defaultColWidth="9.125" defaultRowHeight="12.75" outlineLevelRow="2"/>
  <cols>
    <col min="1" max="1" width="11.00390625" style="166" customWidth="1"/>
    <col min="2" max="2" width="13.625" style="165" customWidth="1"/>
    <col min="3" max="3" width="7.625" style="167" customWidth="1"/>
    <col min="4" max="4" width="64.00390625" style="166" bestFit="1" customWidth="1"/>
    <col min="5" max="5" width="11.75390625" style="168" bestFit="1" customWidth="1"/>
    <col min="6" max="6" width="11.75390625" style="169" bestFit="1" customWidth="1"/>
    <col min="7" max="7" width="11.75390625" style="165" bestFit="1" customWidth="1"/>
    <col min="8" max="8" width="13.25390625" style="165" bestFit="1" customWidth="1"/>
    <col min="9" max="9" width="12.75390625" style="165" bestFit="1" customWidth="1"/>
    <col min="10" max="16384" width="9.125" style="165" customWidth="1"/>
  </cols>
  <sheetData>
    <row r="1" spans="1:9" ht="20.25">
      <c r="A1" s="163" t="s">
        <v>260</v>
      </c>
      <c r="B1" s="164"/>
      <c r="C1" s="164"/>
      <c r="D1" s="164"/>
      <c r="E1" s="164"/>
      <c r="F1" s="164"/>
      <c r="G1" s="164"/>
      <c r="H1" s="164"/>
      <c r="I1" s="164"/>
    </row>
    <row r="2" ht="16.5" thickBot="1"/>
    <row r="3" spans="1:9" ht="19.5" thickBot="1">
      <c r="A3" s="170" t="s">
        <v>0</v>
      </c>
      <c r="B3" s="171" t="s">
        <v>247</v>
      </c>
      <c r="C3" s="172" t="s">
        <v>16</v>
      </c>
      <c r="D3" s="173" t="s">
        <v>8</v>
      </c>
      <c r="E3" s="172" t="s">
        <v>9</v>
      </c>
      <c r="F3" s="174" t="s">
        <v>10</v>
      </c>
      <c r="G3" s="175" t="s">
        <v>11</v>
      </c>
      <c r="H3" s="174" t="s">
        <v>14</v>
      </c>
      <c r="I3" s="176" t="s">
        <v>13</v>
      </c>
    </row>
    <row r="4" spans="1:9" ht="16.5" customHeight="1" outlineLevel="2">
      <c r="A4" s="177">
        <v>3700</v>
      </c>
      <c r="B4" s="178">
        <v>111</v>
      </c>
      <c r="C4" s="179">
        <v>1111</v>
      </c>
      <c r="D4" s="180" t="s">
        <v>248</v>
      </c>
      <c r="E4" s="181">
        <v>2682038</v>
      </c>
      <c r="F4" s="182">
        <v>2682038</v>
      </c>
      <c r="G4" s="182">
        <v>2832612</v>
      </c>
      <c r="H4" s="183">
        <f>+G4/E4*100</f>
        <v>105.61416355771244</v>
      </c>
      <c r="I4" s="184">
        <f>+G4/F4*100</f>
        <v>105.61416355771244</v>
      </c>
    </row>
    <row r="5" spans="1:9" ht="16.5" customHeight="1" outlineLevel="2">
      <c r="A5" s="185">
        <v>3700</v>
      </c>
      <c r="B5" s="186">
        <v>111</v>
      </c>
      <c r="C5" s="187">
        <v>1112</v>
      </c>
      <c r="D5" s="188" t="s">
        <v>249</v>
      </c>
      <c r="E5" s="189">
        <v>499800</v>
      </c>
      <c r="F5" s="190">
        <v>499800</v>
      </c>
      <c r="G5" s="190">
        <v>507634</v>
      </c>
      <c r="H5" s="191">
        <f>+G5/E5*100</f>
        <v>101.5674269707883</v>
      </c>
      <c r="I5" s="192">
        <f aca="true" t="shared" si="0" ref="I5:I40">+G5/F5*100</f>
        <v>101.5674269707883</v>
      </c>
    </row>
    <row r="6" spans="1:9" ht="16.5" customHeight="1" outlineLevel="2">
      <c r="A6" s="185">
        <v>3700</v>
      </c>
      <c r="B6" s="186">
        <v>111</v>
      </c>
      <c r="C6" s="187">
        <v>1119</v>
      </c>
      <c r="D6" s="188" t="s">
        <v>20</v>
      </c>
      <c r="E6" s="189"/>
      <c r="F6" s="190"/>
      <c r="G6" s="190">
        <v>1228</v>
      </c>
      <c r="H6" s="191"/>
      <c r="I6" s="192"/>
    </row>
    <row r="7" spans="1:9" ht="16.5" customHeight="1" outlineLevel="1">
      <c r="A7" s="185"/>
      <c r="B7" s="193" t="s">
        <v>251</v>
      </c>
      <c r="C7" s="187"/>
      <c r="D7" s="188"/>
      <c r="E7" s="189">
        <f>SUBTOTAL(9,E4:E6)</f>
        <v>3181838</v>
      </c>
      <c r="F7" s="190">
        <f>SUBTOTAL(9,F4:F6)</f>
        <v>3181838</v>
      </c>
      <c r="G7" s="190">
        <f>SUBTOTAL(9,G4:G6)</f>
        <v>3341474</v>
      </c>
      <c r="H7" s="191">
        <f>+G7/E7*100</f>
        <v>105.0171001792046</v>
      </c>
      <c r="I7" s="192">
        <f t="shared" si="0"/>
        <v>105.0171001792046</v>
      </c>
    </row>
    <row r="8" spans="1:9" ht="16.5" customHeight="1" outlineLevel="1">
      <c r="A8" s="185"/>
      <c r="B8" s="193"/>
      <c r="C8" s="187"/>
      <c r="D8" s="188"/>
      <c r="E8" s="189"/>
      <c r="F8" s="190"/>
      <c r="G8" s="190"/>
      <c r="H8" s="191"/>
      <c r="I8" s="192"/>
    </row>
    <row r="9" spans="1:9" ht="16.5" customHeight="1" outlineLevel="2">
      <c r="A9" s="185">
        <v>3700</v>
      </c>
      <c r="B9" s="194">
        <v>112</v>
      </c>
      <c r="C9" s="187">
        <v>1121</v>
      </c>
      <c r="D9" s="188" t="s">
        <v>19</v>
      </c>
      <c r="E9" s="189">
        <v>448387</v>
      </c>
      <c r="F9" s="190">
        <v>448387</v>
      </c>
      <c r="G9" s="190">
        <v>460414</v>
      </c>
      <c r="H9" s="191">
        <f>+G9/E9*100</f>
        <v>102.68228115444917</v>
      </c>
      <c r="I9" s="192">
        <f t="shared" si="0"/>
        <v>102.68228115444917</v>
      </c>
    </row>
    <row r="10" spans="1:9" ht="16.5" customHeight="1" outlineLevel="2">
      <c r="A10" s="185">
        <v>3700</v>
      </c>
      <c r="B10" s="194">
        <v>112</v>
      </c>
      <c r="C10" s="187">
        <v>1122</v>
      </c>
      <c r="D10" s="188" t="s">
        <v>250</v>
      </c>
      <c r="E10" s="189"/>
      <c r="F10" s="190">
        <v>453</v>
      </c>
      <c r="G10" s="190">
        <v>453</v>
      </c>
      <c r="H10" s="191"/>
      <c r="I10" s="192">
        <f t="shared" si="0"/>
        <v>100</v>
      </c>
    </row>
    <row r="11" spans="1:9" ht="16.5" customHeight="1" outlineLevel="1">
      <c r="A11" s="185"/>
      <c r="B11" s="195" t="s">
        <v>252</v>
      </c>
      <c r="C11" s="187"/>
      <c r="D11" s="188"/>
      <c r="E11" s="189">
        <f>SUBTOTAL(9,E9:E10)</f>
        <v>448387</v>
      </c>
      <c r="F11" s="190">
        <f>SUBTOTAL(9,F9:F10)</f>
        <v>448840</v>
      </c>
      <c r="G11" s="190">
        <f>SUBTOTAL(9,G9:G10)</f>
        <v>460867</v>
      </c>
      <c r="H11" s="191">
        <f>+G11/E11*100</f>
        <v>102.78330995323238</v>
      </c>
      <c r="I11" s="192">
        <f t="shared" si="0"/>
        <v>102.6795740130113</v>
      </c>
    </row>
    <row r="12" spans="1:9" ht="16.5" customHeight="1" outlineLevel="1">
      <c r="A12" s="185"/>
      <c r="B12" s="195"/>
      <c r="C12" s="187"/>
      <c r="D12" s="188"/>
      <c r="E12" s="189"/>
      <c r="F12" s="190"/>
      <c r="G12" s="190"/>
      <c r="H12" s="191"/>
      <c r="I12" s="192"/>
    </row>
    <row r="13" spans="1:11" ht="16.5" customHeight="1" outlineLevel="2">
      <c r="A13" s="196">
        <v>3200</v>
      </c>
      <c r="B13" s="194">
        <v>131</v>
      </c>
      <c r="C13" s="197">
        <v>1311</v>
      </c>
      <c r="D13" s="198" t="s">
        <v>21</v>
      </c>
      <c r="E13" s="199">
        <v>5000</v>
      </c>
      <c r="F13" s="199">
        <v>6748</v>
      </c>
      <c r="G13" s="199">
        <v>7045</v>
      </c>
      <c r="H13" s="191">
        <f>+G13/E13*100</f>
        <v>140.9</v>
      </c>
      <c r="I13" s="192">
        <f t="shared" si="0"/>
        <v>104.40130409010078</v>
      </c>
      <c r="K13" s="200"/>
    </row>
    <row r="14" spans="1:11" ht="16.5" customHeight="1" outlineLevel="2">
      <c r="A14" s="196">
        <v>3600</v>
      </c>
      <c r="B14" s="194">
        <v>131</v>
      </c>
      <c r="C14" s="197">
        <v>1311</v>
      </c>
      <c r="D14" s="201" t="s">
        <v>21</v>
      </c>
      <c r="E14" s="199">
        <v>8</v>
      </c>
      <c r="F14" s="199">
        <v>8</v>
      </c>
      <c r="G14" s="202">
        <v>11</v>
      </c>
      <c r="H14" s="191">
        <f>+G14/E14*100</f>
        <v>137.5</v>
      </c>
      <c r="I14" s="192">
        <f t="shared" si="0"/>
        <v>137.5</v>
      </c>
      <c r="K14" s="200"/>
    </row>
    <row r="15" spans="1:11" ht="16.5" customHeight="1" outlineLevel="2">
      <c r="A15" s="185">
        <v>3700</v>
      </c>
      <c r="B15" s="194">
        <v>131</v>
      </c>
      <c r="C15" s="187">
        <v>1311</v>
      </c>
      <c r="D15" s="188" t="s">
        <v>21</v>
      </c>
      <c r="E15" s="189"/>
      <c r="F15" s="190"/>
      <c r="G15" s="190">
        <v>11</v>
      </c>
      <c r="H15" s="191"/>
      <c r="I15" s="192"/>
      <c r="K15" s="200"/>
    </row>
    <row r="16" spans="1:11" ht="16.5" customHeight="1" outlineLevel="2">
      <c r="A16" s="185">
        <v>5200</v>
      </c>
      <c r="B16" s="194">
        <v>131</v>
      </c>
      <c r="C16" s="187">
        <v>1311</v>
      </c>
      <c r="D16" s="188" t="s">
        <v>21</v>
      </c>
      <c r="E16" s="189">
        <v>80</v>
      </c>
      <c r="F16" s="190">
        <v>80</v>
      </c>
      <c r="G16" s="190">
        <v>275</v>
      </c>
      <c r="H16" s="191">
        <f>+G16/E16*100</f>
        <v>343.75</v>
      </c>
      <c r="I16" s="192">
        <f t="shared" si="0"/>
        <v>343.75</v>
      </c>
      <c r="K16" s="200"/>
    </row>
    <row r="17" spans="1:11" ht="16.5" customHeight="1" outlineLevel="2">
      <c r="A17" s="185">
        <v>5400</v>
      </c>
      <c r="B17" s="194">
        <v>131</v>
      </c>
      <c r="C17" s="187">
        <v>1311</v>
      </c>
      <c r="D17" s="188" t="s">
        <v>21</v>
      </c>
      <c r="E17" s="189">
        <v>210</v>
      </c>
      <c r="F17" s="203">
        <v>210</v>
      </c>
      <c r="G17" s="190">
        <v>700.3156</v>
      </c>
      <c r="H17" s="191">
        <f>+G17/E17*100</f>
        <v>333.4836190476191</v>
      </c>
      <c r="I17" s="192">
        <f t="shared" si="0"/>
        <v>333.4836190476191</v>
      </c>
      <c r="K17" s="200"/>
    </row>
    <row r="18" spans="1:11" ht="16.5" customHeight="1" outlineLevel="2">
      <c r="A18" s="185">
        <v>6200</v>
      </c>
      <c r="B18" s="194">
        <v>131</v>
      </c>
      <c r="C18" s="187">
        <v>1311</v>
      </c>
      <c r="D18" s="188" t="s">
        <v>21</v>
      </c>
      <c r="E18" s="189">
        <v>0</v>
      </c>
      <c r="F18" s="190">
        <v>0</v>
      </c>
      <c r="G18" s="190">
        <v>1</v>
      </c>
      <c r="H18" s="191"/>
      <c r="I18" s="192"/>
      <c r="K18" s="200"/>
    </row>
    <row r="19" spans="1:11" s="209" customFormat="1" ht="16.5" customHeight="1" outlineLevel="2">
      <c r="A19" s="204">
        <v>7100</v>
      </c>
      <c r="B19" s="194">
        <v>131</v>
      </c>
      <c r="C19" s="205">
        <v>1311</v>
      </c>
      <c r="D19" s="206" t="s">
        <v>21</v>
      </c>
      <c r="E19" s="207">
        <v>0</v>
      </c>
      <c r="F19" s="208">
        <v>0</v>
      </c>
      <c r="G19" s="208">
        <v>135</v>
      </c>
      <c r="H19" s="191"/>
      <c r="I19" s="192"/>
      <c r="K19" s="200"/>
    </row>
    <row r="20" spans="1:11" s="209" customFormat="1" ht="16.5" customHeight="1" outlineLevel="2">
      <c r="A20" s="185">
        <v>7200</v>
      </c>
      <c r="B20" s="194">
        <v>131</v>
      </c>
      <c r="C20" s="187">
        <v>1311</v>
      </c>
      <c r="D20" s="188" t="s">
        <v>21</v>
      </c>
      <c r="E20" s="189"/>
      <c r="F20" s="203"/>
      <c r="G20" s="203">
        <v>64</v>
      </c>
      <c r="H20" s="191"/>
      <c r="I20" s="192"/>
      <c r="K20" s="200"/>
    </row>
    <row r="21" spans="1:11" s="209" customFormat="1" ht="16.5" customHeight="1" outlineLevel="2">
      <c r="A21" s="185">
        <v>7600</v>
      </c>
      <c r="B21" s="194">
        <v>131</v>
      </c>
      <c r="C21" s="187">
        <v>1311</v>
      </c>
      <c r="D21" s="188" t="s">
        <v>21</v>
      </c>
      <c r="E21" s="189"/>
      <c r="F21" s="190"/>
      <c r="G21" s="190">
        <v>2</v>
      </c>
      <c r="H21" s="191"/>
      <c r="I21" s="192"/>
      <c r="J21" s="165"/>
      <c r="K21" s="200"/>
    </row>
    <row r="22" spans="1:11" s="209" customFormat="1" ht="16.5" customHeight="1" outlineLevel="2">
      <c r="A22" s="196">
        <v>8300</v>
      </c>
      <c r="B22" s="194">
        <v>131</v>
      </c>
      <c r="C22" s="197">
        <v>1311</v>
      </c>
      <c r="D22" s="198" t="s">
        <v>21</v>
      </c>
      <c r="E22" s="199">
        <v>5</v>
      </c>
      <c r="F22" s="199">
        <v>5</v>
      </c>
      <c r="G22" s="202">
        <v>6</v>
      </c>
      <c r="H22" s="191">
        <f>+G22/E22*100</f>
        <v>120</v>
      </c>
      <c r="I22" s="192">
        <f t="shared" si="0"/>
        <v>120</v>
      </c>
      <c r="J22" s="165"/>
      <c r="K22" s="200"/>
    </row>
    <row r="23" spans="1:11" s="209" customFormat="1" ht="16.5" customHeight="1" outlineLevel="1">
      <c r="A23" s="185"/>
      <c r="B23" s="195" t="s">
        <v>253</v>
      </c>
      <c r="C23" s="187"/>
      <c r="D23" s="188"/>
      <c r="E23" s="189">
        <f>SUBTOTAL(9,E13:E22)</f>
        <v>5303</v>
      </c>
      <c r="F23" s="203">
        <f>SUBTOTAL(9,F13:F22)</f>
        <v>7051</v>
      </c>
      <c r="G23" s="190">
        <f>SUBTOTAL(9,G13:G22)</f>
        <v>8250.3156</v>
      </c>
      <c r="H23" s="191">
        <f>+G23/E23*100</f>
        <v>155.57826890439375</v>
      </c>
      <c r="I23" s="192">
        <f t="shared" si="0"/>
        <v>117.00915614806411</v>
      </c>
      <c r="J23" s="165"/>
      <c r="K23" s="200"/>
    </row>
    <row r="24" spans="1:10" s="209" customFormat="1" ht="16.5" customHeight="1" outlineLevel="1">
      <c r="A24" s="185"/>
      <c r="B24" s="195"/>
      <c r="C24" s="187"/>
      <c r="D24" s="188"/>
      <c r="E24" s="189"/>
      <c r="F24" s="203"/>
      <c r="G24" s="190"/>
      <c r="H24" s="191"/>
      <c r="I24" s="192"/>
      <c r="J24" s="165"/>
    </row>
    <row r="25" spans="1:10" s="209" customFormat="1" ht="16.5" customHeight="1" outlineLevel="2">
      <c r="A25" s="185">
        <v>5200</v>
      </c>
      <c r="B25" s="194">
        <v>133</v>
      </c>
      <c r="C25" s="187">
        <v>1334</v>
      </c>
      <c r="D25" s="188" t="s">
        <v>150</v>
      </c>
      <c r="E25" s="189">
        <v>700</v>
      </c>
      <c r="F25" s="190">
        <v>700</v>
      </c>
      <c r="G25" s="190">
        <v>1061</v>
      </c>
      <c r="H25" s="191">
        <f>+G25/E25*100</f>
        <v>151.57142857142858</v>
      </c>
      <c r="I25" s="192">
        <f t="shared" si="0"/>
        <v>151.57142857142858</v>
      </c>
      <c r="J25" s="165"/>
    </row>
    <row r="26" spans="1:9" s="209" customFormat="1" ht="16.5" customHeight="1" outlineLevel="2">
      <c r="A26" s="185">
        <v>5200</v>
      </c>
      <c r="B26" s="194">
        <v>133</v>
      </c>
      <c r="C26" s="187">
        <v>1335</v>
      </c>
      <c r="D26" s="188" t="s">
        <v>151</v>
      </c>
      <c r="E26" s="189">
        <v>7</v>
      </c>
      <c r="F26" s="190">
        <v>7</v>
      </c>
      <c r="G26" s="190">
        <v>93</v>
      </c>
      <c r="H26" s="191">
        <f>+G26/E26*100</f>
        <v>1328.5714285714287</v>
      </c>
      <c r="I26" s="192">
        <f t="shared" si="0"/>
        <v>1328.5714285714287</v>
      </c>
    </row>
    <row r="27" spans="1:9" s="209" customFormat="1" ht="16.5" customHeight="1" outlineLevel="1">
      <c r="A27" s="185"/>
      <c r="B27" s="195" t="s">
        <v>254</v>
      </c>
      <c r="C27" s="187"/>
      <c r="D27" s="188"/>
      <c r="E27" s="189">
        <f>SUBTOTAL(9,E25:E26)</f>
        <v>707</v>
      </c>
      <c r="F27" s="190">
        <f>SUBTOTAL(9,F25:F26)</f>
        <v>707</v>
      </c>
      <c r="G27" s="190">
        <f>SUBTOTAL(9,G25:G26)</f>
        <v>1154</v>
      </c>
      <c r="H27" s="191">
        <f>+G27/E27*100</f>
        <v>163.22489391796321</v>
      </c>
      <c r="I27" s="192">
        <f t="shared" si="0"/>
        <v>163.22489391796321</v>
      </c>
    </row>
    <row r="28" spans="1:9" s="209" customFormat="1" ht="16.5" customHeight="1" outlineLevel="1">
      <c r="A28" s="185"/>
      <c r="B28" s="195"/>
      <c r="C28" s="187"/>
      <c r="D28" s="188"/>
      <c r="E28" s="189"/>
      <c r="F28" s="190"/>
      <c r="G28" s="190"/>
      <c r="H28" s="191"/>
      <c r="I28" s="192"/>
    </row>
    <row r="29" spans="1:10" ht="16.5" customHeight="1" outlineLevel="2">
      <c r="A29" s="185">
        <v>5400</v>
      </c>
      <c r="B29" s="194">
        <v>134</v>
      </c>
      <c r="C29" s="187">
        <v>1346</v>
      </c>
      <c r="D29" s="188" t="s">
        <v>243</v>
      </c>
      <c r="E29" s="189">
        <v>5000</v>
      </c>
      <c r="F29" s="203">
        <v>5000</v>
      </c>
      <c r="G29" s="190">
        <v>3915.1502</v>
      </c>
      <c r="H29" s="191">
        <f>+G29/E29*100</f>
        <v>78.303004</v>
      </c>
      <c r="I29" s="192">
        <f t="shared" si="0"/>
        <v>78.303004</v>
      </c>
      <c r="J29" s="209"/>
    </row>
    <row r="30" spans="1:10" ht="16.5" customHeight="1" outlineLevel="2">
      <c r="A30" s="185"/>
      <c r="B30" s="194"/>
      <c r="C30" s="187"/>
      <c r="D30" s="188"/>
      <c r="E30" s="189"/>
      <c r="F30" s="203"/>
      <c r="G30" s="190"/>
      <c r="H30" s="191"/>
      <c r="I30" s="192"/>
      <c r="J30" s="209"/>
    </row>
    <row r="31" spans="1:10" ht="16.5" customHeight="1" outlineLevel="1">
      <c r="A31" s="185"/>
      <c r="B31" s="195" t="s">
        <v>255</v>
      </c>
      <c r="C31" s="187"/>
      <c r="D31" s="188"/>
      <c r="E31" s="189">
        <f>SUBTOTAL(9,E29:E29)</f>
        <v>5000</v>
      </c>
      <c r="F31" s="203">
        <f>SUBTOTAL(9,F29:F29)</f>
        <v>5000</v>
      </c>
      <c r="G31" s="190">
        <f>SUBTOTAL(9,G29:G29)</f>
        <v>3915.1502</v>
      </c>
      <c r="H31" s="191">
        <f>+G31/E31*100</f>
        <v>78.303004</v>
      </c>
      <c r="I31" s="192">
        <f t="shared" si="0"/>
        <v>78.303004</v>
      </c>
      <c r="J31" s="209"/>
    </row>
    <row r="32" spans="1:10" ht="16.5" customHeight="1" outlineLevel="1">
      <c r="A32" s="185"/>
      <c r="B32" s="195"/>
      <c r="C32" s="187"/>
      <c r="D32" s="188"/>
      <c r="E32" s="189"/>
      <c r="F32" s="203"/>
      <c r="G32" s="190"/>
      <c r="H32" s="191"/>
      <c r="I32" s="192"/>
      <c r="J32" s="209"/>
    </row>
    <row r="33" spans="1:9" ht="16.5" customHeight="1" outlineLevel="2">
      <c r="A33" s="185">
        <v>3700</v>
      </c>
      <c r="B33" s="194">
        <v>151</v>
      </c>
      <c r="C33" s="187">
        <v>1511</v>
      </c>
      <c r="D33" s="188" t="s">
        <v>22</v>
      </c>
      <c r="E33" s="189"/>
      <c r="F33" s="190"/>
      <c r="G33" s="190">
        <v>2072</v>
      </c>
      <c r="H33" s="191"/>
      <c r="I33" s="192"/>
    </row>
    <row r="34" spans="1:9" ht="16.5" customHeight="1" outlineLevel="1">
      <c r="A34" s="185"/>
      <c r="B34" s="195" t="s">
        <v>256</v>
      </c>
      <c r="C34" s="187"/>
      <c r="D34" s="188"/>
      <c r="E34" s="189">
        <f>SUBTOTAL(9,E33:E33)</f>
        <v>0</v>
      </c>
      <c r="F34" s="190">
        <f>SUBTOTAL(9,F33:F33)</f>
        <v>0</v>
      </c>
      <c r="G34" s="190">
        <f>SUBTOTAL(9,G33:G33)</f>
        <v>2072</v>
      </c>
      <c r="H34" s="191"/>
      <c r="I34" s="192"/>
    </row>
    <row r="35" spans="1:9" ht="16.5" customHeight="1" outlineLevel="1">
      <c r="A35" s="185"/>
      <c r="B35" s="195"/>
      <c r="C35" s="187"/>
      <c r="D35" s="188"/>
      <c r="E35" s="189"/>
      <c r="F35" s="190"/>
      <c r="G35" s="190"/>
      <c r="H35" s="191"/>
      <c r="I35" s="192"/>
    </row>
    <row r="36" spans="1:9" ht="16.5" customHeight="1">
      <c r="A36" s="185"/>
      <c r="B36" s="195" t="s">
        <v>257</v>
      </c>
      <c r="C36" s="187"/>
      <c r="D36" s="188"/>
      <c r="E36" s="189">
        <f>SUBTOTAL(9,E4:E33)</f>
        <v>3641235</v>
      </c>
      <c r="F36" s="190">
        <f>SUBTOTAL(9,F4:F33)</f>
        <v>3643436</v>
      </c>
      <c r="G36" s="190">
        <f>SUBTOTAL(9,G4:G33)</f>
        <v>3817732.4658</v>
      </c>
      <c r="H36" s="191">
        <f>+G36/E36*100</f>
        <v>104.84718689675343</v>
      </c>
      <c r="I36" s="192">
        <f t="shared" si="0"/>
        <v>104.78384870215918</v>
      </c>
    </row>
    <row r="37" spans="1:9" ht="15.75">
      <c r="A37" s="185"/>
      <c r="B37" s="203"/>
      <c r="C37" s="194"/>
      <c r="D37" s="188"/>
      <c r="E37" s="210"/>
      <c r="F37" s="211"/>
      <c r="G37" s="211"/>
      <c r="H37" s="191"/>
      <c r="I37" s="192"/>
    </row>
    <row r="38" spans="1:9" ht="15.75">
      <c r="A38" s="185">
        <v>3700</v>
      </c>
      <c r="B38" s="194">
        <v>112</v>
      </c>
      <c r="C38" s="187">
        <v>1122</v>
      </c>
      <c r="D38" s="188" t="s">
        <v>258</v>
      </c>
      <c r="E38" s="189"/>
      <c r="F38" s="190">
        <v>1038843</v>
      </c>
      <c r="G38" s="190">
        <v>1038843</v>
      </c>
      <c r="H38" s="191"/>
      <c r="I38" s="192">
        <f t="shared" si="0"/>
        <v>100</v>
      </c>
    </row>
    <row r="39" spans="1:9" ht="15.75">
      <c r="A39" s="185"/>
      <c r="B39" s="203"/>
      <c r="C39" s="194"/>
      <c r="D39" s="188"/>
      <c r="E39" s="210"/>
      <c r="F39" s="211"/>
      <c r="G39" s="211"/>
      <c r="H39" s="191"/>
      <c r="I39" s="192"/>
    </row>
    <row r="40" spans="1:9" ht="16.5" thickBot="1">
      <c r="A40" s="212"/>
      <c r="B40" s="213" t="s">
        <v>259</v>
      </c>
      <c r="C40" s="214"/>
      <c r="D40" s="215"/>
      <c r="E40" s="216">
        <f>SUM(E36:E39)</f>
        <v>3641235</v>
      </c>
      <c r="F40" s="217">
        <f>SUM(F36:F39)</f>
        <v>4682279</v>
      </c>
      <c r="G40" s="217">
        <f>SUM(G36:G39)</f>
        <v>4856575.4658</v>
      </c>
      <c r="H40" s="218">
        <f>+G40/E40*100</f>
        <v>133.37714994500493</v>
      </c>
      <c r="I40" s="219">
        <f t="shared" si="0"/>
        <v>103.72247074127792</v>
      </c>
    </row>
    <row r="41" spans="1:9" ht="15.75">
      <c r="A41" s="220"/>
      <c r="B41" s="209"/>
      <c r="C41" s="221"/>
      <c r="D41" s="220"/>
      <c r="E41" s="222"/>
      <c r="G41" s="169"/>
      <c r="H41" s="223"/>
      <c r="I41" s="223"/>
    </row>
    <row r="42" spans="1:9" ht="15.75">
      <c r="A42" s="220"/>
      <c r="B42" s="209"/>
      <c r="C42" s="221"/>
      <c r="D42" s="220"/>
      <c r="E42" s="222"/>
      <c r="G42" s="169"/>
      <c r="H42" s="169"/>
      <c r="I42" s="169"/>
    </row>
    <row r="43" spans="1:8" s="226" customFormat="1" ht="15.75">
      <c r="A43" s="224" t="s">
        <v>261</v>
      </c>
      <c r="B43" s="225"/>
      <c r="D43" s="227"/>
      <c r="G43" s="228"/>
      <c r="H43" s="228"/>
    </row>
    <row r="44" spans="1:9" ht="15.75">
      <c r="A44" s="220"/>
      <c r="B44" s="209"/>
      <c r="C44" s="221"/>
      <c r="D44" s="220"/>
      <c r="E44" s="222"/>
      <c r="G44" s="169"/>
      <c r="H44" s="169"/>
      <c r="I44" s="169"/>
    </row>
    <row r="45" spans="1:9" ht="15.75">
      <c r="A45" s="220"/>
      <c r="B45" s="209"/>
      <c r="C45" s="221"/>
      <c r="D45" s="220"/>
      <c r="E45" s="222"/>
      <c r="G45" s="169"/>
      <c r="H45" s="169"/>
      <c r="I45" s="169"/>
    </row>
    <row r="46" spans="1:9" ht="15.75">
      <c r="A46" s="220"/>
      <c r="B46" s="209"/>
      <c r="C46" s="221"/>
      <c r="D46" s="220"/>
      <c r="E46" s="222"/>
      <c r="G46" s="169"/>
      <c r="H46" s="169"/>
      <c r="I46" s="169"/>
    </row>
    <row r="47" spans="1:9" ht="15.75">
      <c r="A47" s="220"/>
      <c r="B47" s="209"/>
      <c r="C47" s="221"/>
      <c r="D47" s="220"/>
      <c r="E47" s="222"/>
      <c r="G47" s="169"/>
      <c r="H47" s="169"/>
      <c r="I47" s="169"/>
    </row>
    <row r="48" spans="1:9" ht="15.75">
      <c r="A48" s="220"/>
      <c r="B48" s="209"/>
      <c r="C48" s="221"/>
      <c r="D48" s="220"/>
      <c r="E48" s="222"/>
      <c r="G48" s="169"/>
      <c r="H48" s="169"/>
      <c r="I48" s="169"/>
    </row>
    <row r="49" spans="1:9" ht="15.75">
      <c r="A49" s="220"/>
      <c r="B49" s="209"/>
      <c r="C49" s="221"/>
      <c r="D49" s="220"/>
      <c r="E49" s="222"/>
      <c r="G49" s="169"/>
      <c r="H49" s="169"/>
      <c r="I49" s="169"/>
    </row>
    <row r="50" spans="1:9" ht="15.75">
      <c r="A50" s="220"/>
      <c r="B50" s="209"/>
      <c r="C50" s="221"/>
      <c r="D50" s="220"/>
      <c r="E50" s="222"/>
      <c r="G50" s="169"/>
      <c r="H50" s="169"/>
      <c r="I50" s="169"/>
    </row>
    <row r="51" spans="1:9" ht="15.75">
      <c r="A51" s="220"/>
      <c r="B51" s="209"/>
      <c r="C51" s="221"/>
      <c r="D51" s="220"/>
      <c r="E51" s="222"/>
      <c r="G51" s="169"/>
      <c r="H51" s="169"/>
      <c r="I51" s="169"/>
    </row>
    <row r="52" spans="1:9" ht="15.75">
      <c r="A52" s="220"/>
      <c r="B52" s="209"/>
      <c r="C52" s="221"/>
      <c r="D52" s="220"/>
      <c r="E52" s="222"/>
      <c r="G52" s="169"/>
      <c r="H52" s="169"/>
      <c r="I52" s="169"/>
    </row>
    <row r="53" spans="1:9" ht="15.75">
      <c r="A53" s="220"/>
      <c r="B53" s="209"/>
      <c r="C53" s="221"/>
      <c r="D53" s="220"/>
      <c r="E53" s="222"/>
      <c r="G53" s="169"/>
      <c r="H53" s="169"/>
      <c r="I53" s="169"/>
    </row>
    <row r="54" spans="1:9" ht="15.75">
      <c r="A54" s="220"/>
      <c r="B54" s="209"/>
      <c r="C54" s="221"/>
      <c r="D54" s="220"/>
      <c r="E54" s="222"/>
      <c r="G54" s="169"/>
      <c r="H54" s="169"/>
      <c r="I54" s="169"/>
    </row>
    <row r="55" spans="1:9" ht="15.75">
      <c r="A55" s="220"/>
      <c r="B55" s="209"/>
      <c r="C55" s="221"/>
      <c r="D55" s="220"/>
      <c r="E55" s="222"/>
      <c r="G55" s="169"/>
      <c r="H55" s="169"/>
      <c r="I55" s="169"/>
    </row>
    <row r="56" spans="1:9" ht="15.75">
      <c r="A56" s="220"/>
      <c r="B56" s="209"/>
      <c r="C56" s="221"/>
      <c r="D56" s="220"/>
      <c r="E56" s="222"/>
      <c r="G56" s="169"/>
      <c r="H56" s="169"/>
      <c r="I56" s="169"/>
    </row>
    <row r="57" spans="1:9" ht="15.75">
      <c r="A57" s="220"/>
      <c r="B57" s="209"/>
      <c r="C57" s="221"/>
      <c r="D57" s="220"/>
      <c r="E57" s="222"/>
      <c r="G57" s="169"/>
      <c r="H57" s="169"/>
      <c r="I57" s="169"/>
    </row>
    <row r="58" spans="1:9" ht="15.75">
      <c r="A58" s="220"/>
      <c r="B58" s="209"/>
      <c r="C58" s="221"/>
      <c r="D58" s="220"/>
      <c r="E58" s="222"/>
      <c r="G58" s="169"/>
      <c r="H58" s="169"/>
      <c r="I58" s="169"/>
    </row>
    <row r="59" spans="1:9" ht="15.75">
      <c r="A59" s="220"/>
      <c r="B59" s="209"/>
      <c r="C59" s="221"/>
      <c r="D59" s="220"/>
      <c r="E59" s="222"/>
      <c r="G59" s="169"/>
      <c r="H59" s="169"/>
      <c r="I59" s="169"/>
    </row>
    <row r="60" spans="1:9" ht="15.75">
      <c r="A60" s="220"/>
      <c r="B60" s="209"/>
      <c r="C60" s="221"/>
      <c r="D60" s="220"/>
      <c r="E60" s="222"/>
      <c r="G60" s="169"/>
      <c r="H60" s="169"/>
      <c r="I60" s="169"/>
    </row>
    <row r="61" spans="1:9" ht="15.75">
      <c r="A61" s="220"/>
      <c r="B61" s="209"/>
      <c r="C61" s="221"/>
      <c r="D61" s="220"/>
      <c r="E61" s="222"/>
      <c r="G61" s="169"/>
      <c r="H61" s="169"/>
      <c r="I61" s="169"/>
    </row>
    <row r="62" spans="1:9" ht="15.75">
      <c r="A62" s="220"/>
      <c r="B62" s="209"/>
      <c r="C62" s="221"/>
      <c r="D62" s="220"/>
      <c r="E62" s="222"/>
      <c r="G62" s="169"/>
      <c r="H62" s="169"/>
      <c r="I62" s="169"/>
    </row>
    <row r="63" spans="1:9" ht="15.75">
      <c r="A63" s="220"/>
      <c r="B63" s="209"/>
      <c r="C63" s="221"/>
      <c r="D63" s="220"/>
      <c r="E63" s="222"/>
      <c r="G63" s="169"/>
      <c r="H63" s="169"/>
      <c r="I63" s="169"/>
    </row>
    <row r="64" spans="1:9" ht="15.75">
      <c r="A64" s="220"/>
      <c r="B64" s="209"/>
      <c r="C64" s="221"/>
      <c r="D64" s="220"/>
      <c r="E64" s="222"/>
      <c r="G64" s="169"/>
      <c r="H64" s="169"/>
      <c r="I64" s="169"/>
    </row>
    <row r="65" spans="1:9" ht="15.75">
      <c r="A65" s="220"/>
      <c r="B65" s="209"/>
      <c r="C65" s="221"/>
      <c r="D65" s="220"/>
      <c r="E65" s="222"/>
      <c r="G65" s="169"/>
      <c r="H65" s="169"/>
      <c r="I65" s="169"/>
    </row>
    <row r="66" spans="1:9" ht="15.75">
      <c r="A66" s="220"/>
      <c r="B66" s="209"/>
      <c r="C66" s="221"/>
      <c r="D66" s="220"/>
      <c r="E66" s="222"/>
      <c r="G66" s="169"/>
      <c r="H66" s="169"/>
      <c r="I66" s="169"/>
    </row>
    <row r="67" spans="1:9" ht="15.75">
      <c r="A67" s="220"/>
      <c r="B67" s="209"/>
      <c r="C67" s="221"/>
      <c r="D67" s="220"/>
      <c r="E67" s="222"/>
      <c r="G67" s="169"/>
      <c r="H67" s="169"/>
      <c r="I67" s="169"/>
    </row>
    <row r="68" spans="1:9" ht="15.75">
      <c r="A68" s="220"/>
      <c r="B68" s="209"/>
      <c r="C68" s="221"/>
      <c r="D68" s="220"/>
      <c r="E68" s="222"/>
      <c r="G68" s="169"/>
      <c r="H68" s="169"/>
      <c r="I68" s="169"/>
    </row>
    <row r="69" spans="1:9" ht="15.75">
      <c r="A69" s="220"/>
      <c r="B69" s="209"/>
      <c r="C69" s="221"/>
      <c r="D69" s="220"/>
      <c r="E69" s="222"/>
      <c r="G69" s="169"/>
      <c r="H69" s="169"/>
      <c r="I69" s="169"/>
    </row>
    <row r="70" spans="1:9" ht="15.75">
      <c r="A70" s="220"/>
      <c r="B70" s="209"/>
      <c r="C70" s="221"/>
      <c r="D70" s="220"/>
      <c r="E70" s="222"/>
      <c r="G70" s="169"/>
      <c r="H70" s="169"/>
      <c r="I70" s="169"/>
    </row>
    <row r="71" spans="1:9" ht="15.75">
      <c r="A71" s="220"/>
      <c r="B71" s="209"/>
      <c r="C71" s="221"/>
      <c r="D71" s="220"/>
      <c r="E71" s="222"/>
      <c r="G71" s="169"/>
      <c r="H71" s="169"/>
      <c r="I71" s="169"/>
    </row>
    <row r="72" spans="1:9" ht="15.75">
      <c r="A72" s="220"/>
      <c r="B72" s="209"/>
      <c r="C72" s="221"/>
      <c r="D72" s="220"/>
      <c r="E72" s="222"/>
      <c r="G72" s="169"/>
      <c r="H72" s="169"/>
      <c r="I72" s="169"/>
    </row>
    <row r="73" spans="1:9" ht="15.75">
      <c r="A73" s="220"/>
      <c r="B73" s="209"/>
      <c r="C73" s="221"/>
      <c r="D73" s="220"/>
      <c r="E73" s="222"/>
      <c r="G73" s="169"/>
      <c r="H73" s="169"/>
      <c r="I73" s="169"/>
    </row>
    <row r="74" spans="1:9" ht="15.75">
      <c r="A74" s="220"/>
      <c r="B74" s="209"/>
      <c r="C74" s="221"/>
      <c r="D74" s="220"/>
      <c r="E74" s="222"/>
      <c r="G74" s="169"/>
      <c r="H74" s="169"/>
      <c r="I74" s="169"/>
    </row>
    <row r="75" spans="1:9" ht="15.75">
      <c r="A75" s="220"/>
      <c r="B75" s="209"/>
      <c r="C75" s="221"/>
      <c r="D75" s="220"/>
      <c r="E75" s="222"/>
      <c r="G75" s="169"/>
      <c r="H75" s="169"/>
      <c r="I75" s="169"/>
    </row>
    <row r="76" spans="1:9" ht="15.75">
      <c r="A76" s="220"/>
      <c r="B76" s="209"/>
      <c r="C76" s="221"/>
      <c r="D76" s="220"/>
      <c r="E76" s="222"/>
      <c r="G76" s="169"/>
      <c r="H76" s="169"/>
      <c r="I76" s="169"/>
    </row>
    <row r="77" spans="1:9" ht="15.75">
      <c r="A77" s="220"/>
      <c r="B77" s="209"/>
      <c r="C77" s="221"/>
      <c r="D77" s="220"/>
      <c r="E77" s="222"/>
      <c r="G77" s="169"/>
      <c r="H77" s="169"/>
      <c r="I77" s="169"/>
    </row>
    <row r="78" spans="1:9" ht="15.75">
      <c r="A78" s="220"/>
      <c r="B78" s="209"/>
      <c r="C78" s="221"/>
      <c r="D78" s="220"/>
      <c r="E78" s="222"/>
      <c r="G78" s="169"/>
      <c r="H78" s="169"/>
      <c r="I78" s="169"/>
    </row>
    <row r="79" spans="1:9" ht="15.75">
      <c r="A79" s="220"/>
      <c r="B79" s="209"/>
      <c r="C79" s="221"/>
      <c r="D79" s="220"/>
      <c r="E79" s="222"/>
      <c r="G79" s="169"/>
      <c r="H79" s="169"/>
      <c r="I79" s="169"/>
    </row>
    <row r="80" spans="1:9" ht="15.75">
      <c r="A80" s="220"/>
      <c r="B80" s="209"/>
      <c r="C80" s="221"/>
      <c r="D80" s="220"/>
      <c r="E80" s="222"/>
      <c r="G80" s="169"/>
      <c r="H80" s="169"/>
      <c r="I80" s="169"/>
    </row>
    <row r="81" spans="1:9" ht="15.75">
      <c r="A81" s="220"/>
      <c r="B81" s="209"/>
      <c r="C81" s="221"/>
      <c r="D81" s="220"/>
      <c r="E81" s="222"/>
      <c r="G81" s="169"/>
      <c r="H81" s="169"/>
      <c r="I81" s="169"/>
    </row>
    <row r="82" spans="1:9" ht="15.75">
      <c r="A82" s="220"/>
      <c r="B82" s="209"/>
      <c r="C82" s="221"/>
      <c r="D82" s="220"/>
      <c r="E82" s="222"/>
      <c r="G82" s="169"/>
      <c r="H82" s="169"/>
      <c r="I82" s="169"/>
    </row>
    <row r="83" spans="1:9" ht="15.75">
      <c r="A83" s="220"/>
      <c r="B83" s="209"/>
      <c r="C83" s="221"/>
      <c r="D83" s="220"/>
      <c r="E83" s="222"/>
      <c r="G83" s="169"/>
      <c r="H83" s="169"/>
      <c r="I83" s="169"/>
    </row>
    <row r="84" spans="1:9" ht="15.75">
      <c r="A84" s="220"/>
      <c r="B84" s="209"/>
      <c r="C84" s="221"/>
      <c r="D84" s="220"/>
      <c r="E84" s="222"/>
      <c r="G84" s="169"/>
      <c r="H84" s="169"/>
      <c r="I84" s="169"/>
    </row>
    <row r="85" spans="1:9" ht="15.75">
      <c r="A85" s="220"/>
      <c r="B85" s="209"/>
      <c r="C85" s="221"/>
      <c r="D85" s="220"/>
      <c r="E85" s="222"/>
      <c r="G85" s="169"/>
      <c r="H85" s="169"/>
      <c r="I85" s="169"/>
    </row>
    <row r="86" spans="1:9" ht="15.75">
      <c r="A86" s="220"/>
      <c r="B86" s="209"/>
      <c r="C86" s="221"/>
      <c r="D86" s="220"/>
      <c r="E86" s="222"/>
      <c r="G86" s="169"/>
      <c r="H86" s="169"/>
      <c r="I86" s="169"/>
    </row>
    <row r="87" spans="1:9" ht="15.75">
      <c r="A87" s="220"/>
      <c r="B87" s="209"/>
      <c r="C87" s="221"/>
      <c r="D87" s="220"/>
      <c r="E87" s="222"/>
      <c r="G87" s="169"/>
      <c r="H87" s="169"/>
      <c r="I87" s="169"/>
    </row>
    <row r="88" spans="1:9" ht="15.75">
      <c r="A88" s="220"/>
      <c r="B88" s="209"/>
      <c r="C88" s="221"/>
      <c r="D88" s="220"/>
      <c r="E88" s="222"/>
      <c r="G88" s="169"/>
      <c r="H88" s="169"/>
      <c r="I88" s="169"/>
    </row>
    <row r="89" spans="1:9" ht="15.75">
      <c r="A89" s="220"/>
      <c r="B89" s="209"/>
      <c r="C89" s="221"/>
      <c r="D89" s="220"/>
      <c r="E89" s="222"/>
      <c r="G89" s="169"/>
      <c r="H89" s="169"/>
      <c r="I89" s="169"/>
    </row>
    <row r="90" spans="1:9" ht="15.75">
      <c r="A90" s="220"/>
      <c r="B90" s="209"/>
      <c r="C90" s="221"/>
      <c r="D90" s="220"/>
      <c r="E90" s="222"/>
      <c r="G90" s="169"/>
      <c r="H90" s="169"/>
      <c r="I90" s="169"/>
    </row>
    <row r="91" spans="1:9" ht="15.75">
      <c r="A91" s="220"/>
      <c r="B91" s="209"/>
      <c r="C91" s="221"/>
      <c r="D91" s="220"/>
      <c r="E91" s="222"/>
      <c r="G91" s="169"/>
      <c r="H91" s="169"/>
      <c r="I91" s="169"/>
    </row>
    <row r="92" spans="1:9" ht="15.75">
      <c r="A92" s="220"/>
      <c r="B92" s="209"/>
      <c r="C92" s="221"/>
      <c r="D92" s="220"/>
      <c r="E92" s="222"/>
      <c r="G92" s="169"/>
      <c r="H92" s="169"/>
      <c r="I92" s="169"/>
    </row>
    <row r="93" spans="1:9" ht="15.75">
      <c r="A93" s="220"/>
      <c r="B93" s="209"/>
      <c r="C93" s="221"/>
      <c r="D93" s="220"/>
      <c r="E93" s="222"/>
      <c r="G93" s="169"/>
      <c r="H93" s="169"/>
      <c r="I93" s="169"/>
    </row>
    <row r="94" spans="1:9" ht="15.75">
      <c r="A94" s="220"/>
      <c r="B94" s="209"/>
      <c r="C94" s="221"/>
      <c r="D94" s="220"/>
      <c r="E94" s="222"/>
      <c r="G94" s="169"/>
      <c r="H94" s="169"/>
      <c r="I94" s="169"/>
    </row>
    <row r="95" spans="1:9" ht="15.75">
      <c r="A95" s="220"/>
      <c r="B95" s="209"/>
      <c r="C95" s="221"/>
      <c r="D95" s="220"/>
      <c r="E95" s="222"/>
      <c r="G95" s="169"/>
      <c r="H95" s="169"/>
      <c r="I95" s="169"/>
    </row>
    <row r="96" spans="1:9" ht="15.75">
      <c r="A96" s="220"/>
      <c r="B96" s="209"/>
      <c r="C96" s="221"/>
      <c r="D96" s="220"/>
      <c r="E96" s="222"/>
      <c r="G96" s="169"/>
      <c r="H96" s="169"/>
      <c r="I96" s="169"/>
    </row>
    <row r="97" spans="1:9" ht="15.75">
      <c r="A97" s="220"/>
      <c r="B97" s="209"/>
      <c r="C97" s="221"/>
      <c r="D97" s="220"/>
      <c r="E97" s="222"/>
      <c r="G97" s="169"/>
      <c r="H97" s="169"/>
      <c r="I97" s="169"/>
    </row>
    <row r="98" spans="1:9" ht="15.75">
      <c r="A98" s="220"/>
      <c r="B98" s="209"/>
      <c r="C98" s="221"/>
      <c r="D98" s="220"/>
      <c r="E98" s="222"/>
      <c r="G98" s="169"/>
      <c r="H98" s="169"/>
      <c r="I98" s="169"/>
    </row>
    <row r="99" spans="1:9" ht="15.75">
      <c r="A99" s="220"/>
      <c r="B99" s="209"/>
      <c r="C99" s="221"/>
      <c r="D99" s="220"/>
      <c r="E99" s="222"/>
      <c r="G99" s="169"/>
      <c r="H99" s="169"/>
      <c r="I99" s="169"/>
    </row>
    <row r="100" spans="1:9" ht="15.75">
      <c r="A100" s="220"/>
      <c r="B100" s="209"/>
      <c r="C100" s="221"/>
      <c r="D100" s="220"/>
      <c r="E100" s="222"/>
      <c r="G100" s="169"/>
      <c r="H100" s="169"/>
      <c r="I100" s="169"/>
    </row>
    <row r="101" spans="1:9" ht="15.75">
      <c r="A101" s="220"/>
      <c r="B101" s="209"/>
      <c r="C101" s="221"/>
      <c r="D101" s="220"/>
      <c r="E101" s="222"/>
      <c r="G101" s="169"/>
      <c r="H101" s="169"/>
      <c r="I101" s="169"/>
    </row>
    <row r="102" spans="1:9" ht="15.75">
      <c r="A102" s="220"/>
      <c r="B102" s="209"/>
      <c r="C102" s="221"/>
      <c r="D102" s="220"/>
      <c r="E102" s="222"/>
      <c r="G102" s="169"/>
      <c r="H102" s="169"/>
      <c r="I102" s="169"/>
    </row>
    <row r="103" spans="1:9" ht="15.75">
      <c r="A103" s="220"/>
      <c r="B103" s="209"/>
      <c r="C103" s="221"/>
      <c r="D103" s="220"/>
      <c r="E103" s="222"/>
      <c r="G103" s="169"/>
      <c r="H103" s="169"/>
      <c r="I103" s="169"/>
    </row>
    <row r="104" spans="1:9" ht="15.75">
      <c r="A104" s="220"/>
      <c r="B104" s="209"/>
      <c r="C104" s="221"/>
      <c r="D104" s="220"/>
      <c r="E104" s="222"/>
      <c r="G104" s="169"/>
      <c r="H104" s="169"/>
      <c r="I104" s="169"/>
    </row>
    <row r="105" spans="1:9" ht="15.75">
      <c r="A105" s="220"/>
      <c r="B105" s="209"/>
      <c r="C105" s="221"/>
      <c r="D105" s="220"/>
      <c r="E105" s="222"/>
      <c r="G105" s="169"/>
      <c r="H105" s="169"/>
      <c r="I105" s="169"/>
    </row>
    <row r="106" spans="1:9" ht="15.75">
      <c r="A106" s="220"/>
      <c r="B106" s="209"/>
      <c r="C106" s="221"/>
      <c r="D106" s="220"/>
      <c r="E106" s="222"/>
      <c r="G106" s="169"/>
      <c r="H106" s="169"/>
      <c r="I106" s="169"/>
    </row>
    <row r="107" spans="1:9" ht="15.75">
      <c r="A107" s="220"/>
      <c r="B107" s="209"/>
      <c r="C107" s="221"/>
      <c r="D107" s="220"/>
      <c r="E107" s="222"/>
      <c r="G107" s="169"/>
      <c r="H107" s="169"/>
      <c r="I107" s="169"/>
    </row>
    <row r="108" spans="1:9" ht="15.75">
      <c r="A108" s="220"/>
      <c r="B108" s="209"/>
      <c r="C108" s="221"/>
      <c r="D108" s="220"/>
      <c r="E108" s="222"/>
      <c r="G108" s="169"/>
      <c r="H108" s="169"/>
      <c r="I108" s="169"/>
    </row>
    <row r="109" spans="1:9" ht="15.75">
      <c r="A109" s="220"/>
      <c r="B109" s="209"/>
      <c r="C109" s="221"/>
      <c r="D109" s="220"/>
      <c r="E109" s="222"/>
      <c r="G109" s="169"/>
      <c r="H109" s="169"/>
      <c r="I109" s="169"/>
    </row>
    <row r="110" spans="1:9" ht="15.75">
      <c r="A110" s="220"/>
      <c r="B110" s="209"/>
      <c r="C110" s="221"/>
      <c r="D110" s="220"/>
      <c r="E110" s="222"/>
      <c r="G110" s="169"/>
      <c r="H110" s="169"/>
      <c r="I110" s="169"/>
    </row>
    <row r="111" spans="1:9" ht="15.75">
      <c r="A111" s="220"/>
      <c r="B111" s="209"/>
      <c r="C111" s="221"/>
      <c r="D111" s="220"/>
      <c r="E111" s="222"/>
      <c r="G111" s="169"/>
      <c r="H111" s="169"/>
      <c r="I111" s="169"/>
    </row>
    <row r="112" spans="1:9" ht="15.75">
      <c r="A112" s="220"/>
      <c r="B112" s="209"/>
      <c r="C112" s="221"/>
      <c r="D112" s="220"/>
      <c r="E112" s="222"/>
      <c r="G112" s="169"/>
      <c r="H112" s="169"/>
      <c r="I112" s="169"/>
    </row>
    <row r="113" spans="1:5" ht="15.75">
      <c r="A113" s="220"/>
      <c r="B113" s="209"/>
      <c r="C113" s="221"/>
      <c r="D113" s="220"/>
      <c r="E113" s="229"/>
    </row>
    <row r="114" spans="1:5" ht="15.75">
      <c r="A114" s="220"/>
      <c r="B114" s="209"/>
      <c r="C114" s="221"/>
      <c r="D114" s="220"/>
      <c r="E114" s="229"/>
    </row>
    <row r="115" spans="1:5" ht="15.75">
      <c r="A115" s="220"/>
      <c r="B115" s="209"/>
      <c r="C115" s="221"/>
      <c r="D115" s="220"/>
      <c r="E115" s="229"/>
    </row>
    <row r="116" spans="1:5" ht="15.75">
      <c r="A116" s="220"/>
      <c r="B116" s="209"/>
      <c r="C116" s="221"/>
      <c r="D116" s="220"/>
      <c r="E116" s="229"/>
    </row>
    <row r="117" spans="1:5" ht="15.75">
      <c r="A117" s="220"/>
      <c r="B117" s="209"/>
      <c r="C117" s="221"/>
      <c r="D117" s="220"/>
      <c r="E117" s="229"/>
    </row>
    <row r="118" spans="1:5" ht="15.75">
      <c r="A118" s="220"/>
      <c r="B118" s="209"/>
      <c r="C118" s="221"/>
      <c r="D118" s="220"/>
      <c r="E118" s="229"/>
    </row>
    <row r="119" spans="1:5" ht="15.75">
      <c r="A119" s="220"/>
      <c r="B119" s="209"/>
      <c r="C119" s="221"/>
      <c r="D119" s="220"/>
      <c r="E119" s="229"/>
    </row>
    <row r="120" spans="1:5" ht="15.75">
      <c r="A120" s="220"/>
      <c r="B120" s="209"/>
      <c r="C120" s="221"/>
      <c r="D120" s="220"/>
      <c r="E120" s="229"/>
    </row>
    <row r="121" spans="1:5" ht="15.75">
      <c r="A121" s="220"/>
      <c r="B121" s="209"/>
      <c r="C121" s="221"/>
      <c r="D121" s="220"/>
      <c r="E121" s="229"/>
    </row>
    <row r="122" spans="1:5" ht="15.75">
      <c r="A122" s="220"/>
      <c r="B122" s="209"/>
      <c r="C122" s="221"/>
      <c r="D122" s="220"/>
      <c r="E122" s="229"/>
    </row>
    <row r="123" spans="1:5" ht="15.75">
      <c r="A123" s="220"/>
      <c r="B123" s="209"/>
      <c r="C123" s="221"/>
      <c r="D123" s="220"/>
      <c r="E123" s="229"/>
    </row>
    <row r="124" spans="1:5" ht="15.75">
      <c r="A124" s="220"/>
      <c r="B124" s="209"/>
      <c r="C124" s="221"/>
      <c r="D124" s="220"/>
      <c r="E124" s="229"/>
    </row>
    <row r="125" spans="1:5" ht="15.75">
      <c r="A125" s="220"/>
      <c r="B125" s="209"/>
      <c r="C125" s="221"/>
      <c r="D125" s="220"/>
      <c r="E125" s="229"/>
    </row>
    <row r="126" spans="1:5" ht="15.75">
      <c r="A126" s="220"/>
      <c r="B126" s="209"/>
      <c r="C126" s="221"/>
      <c r="D126" s="220"/>
      <c r="E126" s="229"/>
    </row>
    <row r="127" spans="1:5" ht="15.75">
      <c r="A127" s="220"/>
      <c r="B127" s="209"/>
      <c r="C127" s="221"/>
      <c r="D127" s="220"/>
      <c r="E127" s="229"/>
    </row>
    <row r="128" spans="1:5" ht="15.75">
      <c r="A128" s="220"/>
      <c r="B128" s="209"/>
      <c r="C128" s="221"/>
      <c r="D128" s="220"/>
      <c r="E128" s="229"/>
    </row>
    <row r="129" spans="1:5" ht="15.75">
      <c r="A129" s="220"/>
      <c r="B129" s="209"/>
      <c r="C129" s="221"/>
      <c r="D129" s="220"/>
      <c r="E129" s="229"/>
    </row>
    <row r="130" spans="1:5" ht="15.75">
      <c r="A130" s="220"/>
      <c r="B130" s="209"/>
      <c r="C130" s="221"/>
      <c r="D130" s="220"/>
      <c r="E130" s="229"/>
    </row>
    <row r="131" spans="1:5" ht="15.75">
      <c r="A131" s="220"/>
      <c r="B131" s="209"/>
      <c r="C131" s="221"/>
      <c r="D131" s="220"/>
      <c r="E131" s="229"/>
    </row>
    <row r="132" spans="1:5" ht="15.75">
      <c r="A132" s="220"/>
      <c r="B132" s="209"/>
      <c r="C132" s="221"/>
      <c r="D132" s="220"/>
      <c r="E132" s="229"/>
    </row>
    <row r="133" spans="1:5" ht="15.75">
      <c r="A133" s="220"/>
      <c r="B133" s="209"/>
      <c r="C133" s="221"/>
      <c r="D133" s="220"/>
      <c r="E133" s="229"/>
    </row>
    <row r="134" spans="1:5" ht="15.75">
      <c r="A134" s="220"/>
      <c r="B134" s="209"/>
      <c r="C134" s="221"/>
      <c r="D134" s="220"/>
      <c r="E134" s="229"/>
    </row>
    <row r="135" spans="1:5" ht="15.75">
      <c r="A135" s="220"/>
      <c r="B135" s="209"/>
      <c r="C135" s="221"/>
      <c r="D135" s="220"/>
      <c r="E135" s="229"/>
    </row>
    <row r="136" spans="1:5" ht="15.75">
      <c r="A136" s="220"/>
      <c r="B136" s="209"/>
      <c r="C136" s="221"/>
      <c r="D136" s="220"/>
      <c r="E136" s="229"/>
    </row>
    <row r="137" spans="1:5" ht="15.75">
      <c r="A137" s="220"/>
      <c r="B137" s="209"/>
      <c r="C137" s="221"/>
      <c r="D137" s="220"/>
      <c r="E137" s="229"/>
    </row>
    <row r="138" spans="1:5" ht="15.75">
      <c r="A138" s="220"/>
      <c r="B138" s="209"/>
      <c r="C138" s="221"/>
      <c r="D138" s="220"/>
      <c r="E138" s="229"/>
    </row>
    <row r="139" spans="1:5" ht="15.75">
      <c r="A139" s="220"/>
      <c r="B139" s="209"/>
      <c r="C139" s="221"/>
      <c r="D139" s="220"/>
      <c r="E139" s="229"/>
    </row>
    <row r="140" spans="1:5" ht="15.75">
      <c r="A140" s="220"/>
      <c r="B140" s="209"/>
      <c r="C140" s="221"/>
      <c r="D140" s="220"/>
      <c r="E140" s="229"/>
    </row>
    <row r="141" spans="1:5" ht="15.75">
      <c r="A141" s="220"/>
      <c r="B141" s="209"/>
      <c r="C141" s="221"/>
      <c r="D141" s="220"/>
      <c r="E141" s="229"/>
    </row>
    <row r="142" spans="1:5" ht="15.75">
      <c r="A142" s="220"/>
      <c r="B142" s="209"/>
      <c r="C142" s="221"/>
      <c r="D142" s="220"/>
      <c r="E142" s="229"/>
    </row>
    <row r="143" spans="1:5" ht="15.75">
      <c r="A143" s="220"/>
      <c r="B143" s="209"/>
      <c r="C143" s="221"/>
      <c r="D143" s="220"/>
      <c r="E143" s="229"/>
    </row>
    <row r="144" spans="1:5" ht="15.75">
      <c r="A144" s="220"/>
      <c r="B144" s="209"/>
      <c r="C144" s="221"/>
      <c r="D144" s="220"/>
      <c r="E144" s="229"/>
    </row>
    <row r="145" spans="1:5" ht="15.75">
      <c r="A145" s="220"/>
      <c r="B145" s="209"/>
      <c r="C145" s="221"/>
      <c r="D145" s="220"/>
      <c r="E145" s="229"/>
    </row>
    <row r="146" spans="1:5" ht="15.75">
      <c r="A146" s="220"/>
      <c r="B146" s="209"/>
      <c r="C146" s="221"/>
      <c r="D146" s="220"/>
      <c r="E146" s="229"/>
    </row>
    <row r="147" spans="1:5" ht="15.75">
      <c r="A147" s="220"/>
      <c r="B147" s="209"/>
      <c r="C147" s="221"/>
      <c r="D147" s="220"/>
      <c r="E147" s="229"/>
    </row>
    <row r="148" spans="1:5" ht="15.75">
      <c r="A148" s="220"/>
      <c r="B148" s="209"/>
      <c r="C148" s="221"/>
      <c r="D148" s="220"/>
      <c r="E148" s="229"/>
    </row>
    <row r="149" spans="1:5" ht="15.75">
      <c r="A149" s="220"/>
      <c r="B149" s="209"/>
      <c r="C149" s="221"/>
      <c r="D149" s="220"/>
      <c r="E149" s="229"/>
    </row>
    <row r="150" spans="1:5" ht="15.75">
      <c r="A150" s="220"/>
      <c r="B150" s="209"/>
      <c r="C150" s="221"/>
      <c r="D150" s="220"/>
      <c r="E150" s="229"/>
    </row>
    <row r="151" spans="1:5" ht="15.75">
      <c r="A151" s="220"/>
      <c r="B151" s="209"/>
      <c r="C151" s="221"/>
      <c r="D151" s="220"/>
      <c r="E151" s="229"/>
    </row>
    <row r="152" spans="1:5" ht="15.75">
      <c r="A152" s="220"/>
      <c r="B152" s="209"/>
      <c r="C152" s="221"/>
      <c r="D152" s="220"/>
      <c r="E152" s="229"/>
    </row>
    <row r="153" spans="1:5" ht="15.75">
      <c r="A153" s="220"/>
      <c r="B153" s="209"/>
      <c r="C153" s="221"/>
      <c r="D153" s="220"/>
      <c r="E153" s="229"/>
    </row>
    <row r="154" spans="1:5" ht="15.75">
      <c r="A154" s="220"/>
      <c r="B154" s="209"/>
      <c r="C154" s="221"/>
      <c r="D154" s="220"/>
      <c r="E154" s="229"/>
    </row>
    <row r="155" spans="1:5" ht="15.75">
      <c r="A155" s="220"/>
      <c r="B155" s="209"/>
      <c r="C155" s="221"/>
      <c r="D155" s="220"/>
      <c r="E155" s="229"/>
    </row>
    <row r="156" spans="1:5" ht="15.75">
      <c r="A156" s="220"/>
      <c r="B156" s="209"/>
      <c r="C156" s="221"/>
      <c r="D156" s="220"/>
      <c r="E156" s="229"/>
    </row>
    <row r="157" spans="1:5" ht="15.75">
      <c r="A157" s="220"/>
      <c r="B157" s="209"/>
      <c r="C157" s="221"/>
      <c r="D157" s="220"/>
      <c r="E157" s="229"/>
    </row>
    <row r="158" spans="1:5" ht="15.75">
      <c r="A158" s="220"/>
      <c r="B158" s="209"/>
      <c r="C158" s="221"/>
      <c r="D158" s="220"/>
      <c r="E158" s="229"/>
    </row>
    <row r="159" spans="1:5" ht="15.75">
      <c r="A159" s="220"/>
      <c r="B159" s="209"/>
      <c r="C159" s="221"/>
      <c r="D159" s="220"/>
      <c r="E159" s="229"/>
    </row>
    <row r="160" spans="1:5" ht="15.75">
      <c r="A160" s="220"/>
      <c r="B160" s="209"/>
      <c r="C160" s="221"/>
      <c r="D160" s="220"/>
      <c r="E160" s="229"/>
    </row>
    <row r="161" spans="1:5" ht="15.75">
      <c r="A161" s="220"/>
      <c r="B161" s="209"/>
      <c r="C161" s="221"/>
      <c r="D161" s="220"/>
      <c r="E161" s="229"/>
    </row>
    <row r="162" spans="1:5" ht="15.75">
      <c r="A162" s="220"/>
      <c r="B162" s="209"/>
      <c r="C162" s="221"/>
      <c r="D162" s="220"/>
      <c r="E162" s="229"/>
    </row>
    <row r="163" spans="1:5" ht="15.75">
      <c r="A163" s="220"/>
      <c r="B163" s="209"/>
      <c r="C163" s="221"/>
      <c r="D163" s="220"/>
      <c r="E163" s="229"/>
    </row>
    <row r="164" spans="1:5" ht="15.75">
      <c r="A164" s="220"/>
      <c r="B164" s="209"/>
      <c r="C164" s="221"/>
      <c r="D164" s="220"/>
      <c r="E164" s="229"/>
    </row>
    <row r="165" spans="1:5" ht="15.75">
      <c r="A165" s="220"/>
      <c r="B165" s="209"/>
      <c r="C165" s="221"/>
      <c r="D165" s="220"/>
      <c r="E165" s="229"/>
    </row>
    <row r="166" spans="1:5" ht="15.75">
      <c r="A166" s="220"/>
      <c r="B166" s="209"/>
      <c r="C166" s="221"/>
      <c r="D166" s="220"/>
      <c r="E166" s="229"/>
    </row>
    <row r="167" spans="1:5" ht="15.75">
      <c r="A167" s="220"/>
      <c r="B167" s="209"/>
      <c r="C167" s="221"/>
      <c r="D167" s="220"/>
      <c r="E167" s="229"/>
    </row>
    <row r="168" spans="1:5" ht="15.75">
      <c r="A168" s="220"/>
      <c r="B168" s="209"/>
      <c r="C168" s="221"/>
      <c r="D168" s="220"/>
      <c r="E168" s="229"/>
    </row>
    <row r="169" spans="1:5" ht="15.75">
      <c r="A169" s="220"/>
      <c r="B169" s="209"/>
      <c r="C169" s="221"/>
      <c r="D169" s="220"/>
      <c r="E169" s="229"/>
    </row>
    <row r="170" spans="1:5" ht="15.75">
      <c r="A170" s="220"/>
      <c r="B170" s="209"/>
      <c r="C170" s="221"/>
      <c r="D170" s="220"/>
      <c r="E170" s="229"/>
    </row>
    <row r="171" spans="1:5" ht="15.75">
      <c r="A171" s="220"/>
      <c r="B171" s="209"/>
      <c r="C171" s="221"/>
      <c r="D171" s="220"/>
      <c r="E171" s="229"/>
    </row>
    <row r="172" spans="1:5" ht="15.75">
      <c r="A172" s="220"/>
      <c r="B172" s="209"/>
      <c r="C172" s="221"/>
      <c r="D172" s="220"/>
      <c r="E172" s="229"/>
    </row>
    <row r="173" spans="1:5" ht="15.75">
      <c r="A173" s="220"/>
      <c r="B173" s="209"/>
      <c r="C173" s="221"/>
      <c r="D173" s="220"/>
      <c r="E173" s="229"/>
    </row>
    <row r="174" spans="1:5" ht="15.75">
      <c r="A174" s="220"/>
      <c r="B174" s="209"/>
      <c r="C174" s="221"/>
      <c r="D174" s="220"/>
      <c r="E174" s="229"/>
    </row>
    <row r="175" spans="1:5" ht="15.75">
      <c r="A175" s="220"/>
      <c r="B175" s="209"/>
      <c r="C175" s="221"/>
      <c r="D175" s="220"/>
      <c r="E175" s="229"/>
    </row>
    <row r="176" spans="1:5" ht="15.75">
      <c r="A176" s="220"/>
      <c r="B176" s="209"/>
      <c r="C176" s="221"/>
      <c r="D176" s="220"/>
      <c r="E176" s="229"/>
    </row>
    <row r="177" spans="1:5" ht="15.75">
      <c r="A177" s="220"/>
      <c r="B177" s="209"/>
      <c r="C177" s="221"/>
      <c r="D177" s="220"/>
      <c r="E177" s="229"/>
    </row>
    <row r="178" spans="1:5" ht="15.75">
      <c r="A178" s="220"/>
      <c r="B178" s="209"/>
      <c r="C178" s="221"/>
      <c r="D178" s="220"/>
      <c r="E178" s="229"/>
    </row>
    <row r="179" spans="1:5" ht="15.75">
      <c r="A179" s="220"/>
      <c r="B179" s="209"/>
      <c r="C179" s="221"/>
      <c r="D179" s="220"/>
      <c r="E179" s="229"/>
    </row>
    <row r="180" spans="1:5" ht="15.75">
      <c r="A180" s="220"/>
      <c r="B180" s="209"/>
      <c r="C180" s="221"/>
      <c r="D180" s="220"/>
      <c r="E180" s="229"/>
    </row>
    <row r="181" spans="1:5" ht="15.75">
      <c r="A181" s="220"/>
      <c r="B181" s="209"/>
      <c r="C181" s="221"/>
      <c r="D181" s="220"/>
      <c r="E181" s="229"/>
    </row>
    <row r="182" spans="1:5" ht="15.75">
      <c r="A182" s="220"/>
      <c r="B182" s="209"/>
      <c r="C182" s="221"/>
      <c r="D182" s="220"/>
      <c r="E182" s="229"/>
    </row>
    <row r="183" spans="1:5" ht="15.75">
      <c r="A183" s="220"/>
      <c r="B183" s="209"/>
      <c r="C183" s="221"/>
      <c r="D183" s="220"/>
      <c r="E183" s="229"/>
    </row>
    <row r="184" spans="1:5" ht="15.75">
      <c r="A184" s="220"/>
      <c r="B184" s="209"/>
      <c r="C184" s="221"/>
      <c r="D184" s="220"/>
      <c r="E184" s="229"/>
    </row>
    <row r="185" spans="1:5" ht="15.75">
      <c r="A185" s="220"/>
      <c r="B185" s="209"/>
      <c r="C185" s="221"/>
      <c r="D185" s="220"/>
      <c r="E185" s="229"/>
    </row>
    <row r="186" spans="1:5" ht="15.75">
      <c r="A186" s="220"/>
      <c r="B186" s="209"/>
      <c r="C186" s="221"/>
      <c r="D186" s="220"/>
      <c r="E186" s="229"/>
    </row>
    <row r="187" spans="1:5" ht="15.75">
      <c r="A187" s="220"/>
      <c r="B187" s="209"/>
      <c r="C187" s="221"/>
      <c r="D187" s="220"/>
      <c r="E187" s="229"/>
    </row>
    <row r="188" spans="1:5" ht="15.75">
      <c r="A188" s="220"/>
      <c r="B188" s="209"/>
      <c r="C188" s="221"/>
      <c r="D188" s="220"/>
      <c r="E188" s="229"/>
    </row>
    <row r="189" spans="1:5" ht="15.75">
      <c r="A189" s="220"/>
      <c r="B189" s="209"/>
      <c r="C189" s="221"/>
      <c r="D189" s="220"/>
      <c r="E189" s="229"/>
    </row>
    <row r="190" spans="1:5" ht="15.75">
      <c r="A190" s="220"/>
      <c r="B190" s="209"/>
      <c r="C190" s="221"/>
      <c r="D190" s="220"/>
      <c r="E190" s="229"/>
    </row>
    <row r="191" spans="1:5" ht="15.75">
      <c r="A191" s="220"/>
      <c r="B191" s="209"/>
      <c r="C191" s="221"/>
      <c r="D191" s="220"/>
      <c r="E191" s="229"/>
    </row>
    <row r="192" spans="1:5" ht="15.75">
      <c r="A192" s="220"/>
      <c r="B192" s="209"/>
      <c r="C192" s="221"/>
      <c r="D192" s="220"/>
      <c r="E192" s="229"/>
    </row>
    <row r="193" spans="1:5" ht="15.75">
      <c r="A193" s="220"/>
      <c r="B193" s="209"/>
      <c r="C193" s="221"/>
      <c r="D193" s="220"/>
      <c r="E193" s="229"/>
    </row>
    <row r="194" spans="1:5" ht="15.75">
      <c r="A194" s="220"/>
      <c r="B194" s="209"/>
      <c r="C194" s="221"/>
      <c r="D194" s="220"/>
      <c r="E194" s="229"/>
    </row>
    <row r="195" spans="1:5" ht="15.75">
      <c r="A195" s="220"/>
      <c r="B195" s="209"/>
      <c r="C195" s="221"/>
      <c r="D195" s="220"/>
      <c r="E195" s="229"/>
    </row>
    <row r="196" spans="1:5" ht="15.75">
      <c r="A196" s="220"/>
      <c r="B196" s="209"/>
      <c r="C196" s="221"/>
      <c r="D196" s="220"/>
      <c r="E196" s="229"/>
    </row>
    <row r="197" spans="1:5" ht="15.75">
      <c r="A197" s="220"/>
      <c r="B197" s="209"/>
      <c r="C197" s="221"/>
      <c r="D197" s="220"/>
      <c r="E197" s="229"/>
    </row>
    <row r="198" spans="1:5" ht="15.75">
      <c r="A198" s="220"/>
      <c r="B198" s="209"/>
      <c r="C198" s="221"/>
      <c r="D198" s="220"/>
      <c r="E198" s="229"/>
    </row>
    <row r="199" spans="1:5" ht="15.75">
      <c r="A199" s="220"/>
      <c r="B199" s="209"/>
      <c r="C199" s="221"/>
      <c r="D199" s="220"/>
      <c r="E199" s="229"/>
    </row>
    <row r="200" spans="1:5" ht="15.75">
      <c r="A200" s="220"/>
      <c r="B200" s="209"/>
      <c r="C200" s="221"/>
      <c r="D200" s="220"/>
      <c r="E200" s="229"/>
    </row>
    <row r="201" spans="1:5" ht="15.75">
      <c r="A201" s="220"/>
      <c r="B201" s="209"/>
      <c r="C201" s="221"/>
      <c r="D201" s="220"/>
      <c r="E201" s="229"/>
    </row>
    <row r="202" spans="1:5" ht="15.75">
      <c r="A202" s="220"/>
      <c r="B202" s="209"/>
      <c r="C202" s="221"/>
      <c r="D202" s="220"/>
      <c r="E202" s="229"/>
    </row>
    <row r="203" spans="1:5" ht="15.75">
      <c r="A203" s="220"/>
      <c r="B203" s="209"/>
      <c r="C203" s="221"/>
      <c r="D203" s="220"/>
      <c r="E203" s="229"/>
    </row>
    <row r="204" spans="1:5" ht="15.75">
      <c r="A204" s="220"/>
      <c r="B204" s="209"/>
      <c r="C204" s="221"/>
      <c r="D204" s="220"/>
      <c r="E204" s="229"/>
    </row>
    <row r="205" spans="1:5" ht="15.75">
      <c r="A205" s="220"/>
      <c r="B205" s="209"/>
      <c r="C205" s="221"/>
      <c r="D205" s="220"/>
      <c r="E205" s="229"/>
    </row>
    <row r="206" spans="1:5" ht="15.75">
      <c r="A206" s="220"/>
      <c r="B206" s="209"/>
      <c r="C206" s="221"/>
      <c r="D206" s="220"/>
      <c r="E206" s="229"/>
    </row>
    <row r="207" spans="1:5" ht="15.75">
      <c r="A207" s="220"/>
      <c r="B207" s="209"/>
      <c r="C207" s="221"/>
      <c r="D207" s="220"/>
      <c r="E207" s="229"/>
    </row>
    <row r="208" spans="1:5" ht="15.75">
      <c r="A208" s="220"/>
      <c r="B208" s="209"/>
      <c r="C208" s="221"/>
      <c r="D208" s="220"/>
      <c r="E208" s="229"/>
    </row>
    <row r="209" spans="1:5" ht="15.75">
      <c r="A209" s="220"/>
      <c r="B209" s="209"/>
      <c r="C209" s="221"/>
      <c r="D209" s="220"/>
      <c r="E209" s="229"/>
    </row>
    <row r="210" spans="1:5" ht="15.75">
      <c r="A210" s="220"/>
      <c r="B210" s="209"/>
      <c r="C210" s="221"/>
      <c r="D210" s="220"/>
      <c r="E210" s="229"/>
    </row>
    <row r="211" spans="1:5" ht="15.75">
      <c r="A211" s="220"/>
      <c r="B211" s="209"/>
      <c r="C211" s="221"/>
      <c r="D211" s="220"/>
      <c r="E211" s="229"/>
    </row>
    <row r="212" spans="1:5" ht="15.75">
      <c r="A212" s="220"/>
      <c r="B212" s="209"/>
      <c r="C212" s="221"/>
      <c r="D212" s="220"/>
      <c r="E212" s="229"/>
    </row>
    <row r="213" spans="1:5" ht="15.75">
      <c r="A213" s="220"/>
      <c r="B213" s="209"/>
      <c r="C213" s="221"/>
      <c r="D213" s="220"/>
      <c r="E213" s="229"/>
    </row>
    <row r="214" spans="1:5" ht="15.75">
      <c r="A214" s="220"/>
      <c r="B214" s="209"/>
      <c r="C214" s="221"/>
      <c r="D214" s="220"/>
      <c r="E214" s="229"/>
    </row>
    <row r="215" spans="1:5" ht="15.75">
      <c r="A215" s="220"/>
      <c r="B215" s="209"/>
      <c r="C215" s="221"/>
      <c r="D215" s="220"/>
      <c r="E215" s="229"/>
    </row>
    <row r="216" spans="1:5" ht="15.75">
      <c r="A216" s="220"/>
      <c r="B216" s="209"/>
      <c r="C216" s="221"/>
      <c r="D216" s="220"/>
      <c r="E216" s="229"/>
    </row>
    <row r="217" spans="1:5" ht="15.75">
      <c r="A217" s="220"/>
      <c r="B217" s="209"/>
      <c r="C217" s="221"/>
      <c r="D217" s="220"/>
      <c r="E217" s="229"/>
    </row>
    <row r="218" spans="1:5" ht="15.75">
      <c r="A218" s="220"/>
      <c r="B218" s="209"/>
      <c r="C218" s="221"/>
      <c r="D218" s="220"/>
      <c r="E218" s="229"/>
    </row>
    <row r="219" spans="1:5" ht="15.75">
      <c r="A219" s="220"/>
      <c r="B219" s="209"/>
      <c r="C219" s="221"/>
      <c r="D219" s="220"/>
      <c r="E219" s="229"/>
    </row>
    <row r="220" spans="1:5" ht="15.75">
      <c r="A220" s="220"/>
      <c r="B220" s="209"/>
      <c r="C220" s="221"/>
      <c r="D220" s="220"/>
      <c r="E220" s="229"/>
    </row>
    <row r="221" spans="1:5" ht="15.75">
      <c r="A221" s="220"/>
      <c r="B221" s="209"/>
      <c r="C221" s="221"/>
      <c r="D221" s="220"/>
      <c r="E221" s="229"/>
    </row>
    <row r="222" spans="1:5" ht="15.75">
      <c r="A222" s="220"/>
      <c r="B222" s="209"/>
      <c r="C222" s="221"/>
      <c r="D222" s="220"/>
      <c r="E222" s="229"/>
    </row>
    <row r="223" spans="1:5" ht="15.75">
      <c r="A223" s="220"/>
      <c r="B223" s="209"/>
      <c r="C223" s="221"/>
      <c r="D223" s="220"/>
      <c r="E223" s="229"/>
    </row>
    <row r="224" spans="1:5" ht="15.75">
      <c r="A224" s="220"/>
      <c r="B224" s="209"/>
      <c r="C224" s="221"/>
      <c r="D224" s="220"/>
      <c r="E224" s="229"/>
    </row>
    <row r="225" spans="1:5" ht="15.75">
      <c r="A225" s="220"/>
      <c r="B225" s="209"/>
      <c r="C225" s="221"/>
      <c r="D225" s="220"/>
      <c r="E225" s="229"/>
    </row>
    <row r="226" spans="1:5" ht="15.75">
      <c r="A226" s="220"/>
      <c r="B226" s="209"/>
      <c r="C226" s="221"/>
      <c r="D226" s="220"/>
      <c r="E226" s="229"/>
    </row>
    <row r="227" spans="1:5" ht="15.75">
      <c r="A227" s="220"/>
      <c r="B227" s="209"/>
      <c r="C227" s="221"/>
      <c r="D227" s="220"/>
      <c r="E227" s="229"/>
    </row>
    <row r="228" spans="1:5" ht="15.75">
      <c r="A228" s="220"/>
      <c r="B228" s="209"/>
      <c r="C228" s="221"/>
      <c r="D228" s="220"/>
      <c r="E228" s="229"/>
    </row>
    <row r="229" spans="1:5" ht="15.75">
      <c r="A229" s="220"/>
      <c r="B229" s="209"/>
      <c r="C229" s="221"/>
      <c r="D229" s="220"/>
      <c r="E229" s="229"/>
    </row>
    <row r="230" spans="1:5" ht="15.75">
      <c r="A230" s="220"/>
      <c r="B230" s="209"/>
      <c r="C230" s="221"/>
      <c r="D230" s="220"/>
      <c r="E230" s="229"/>
    </row>
    <row r="231" spans="1:5" ht="15.75">
      <c r="A231" s="220"/>
      <c r="B231" s="209"/>
      <c r="C231" s="221"/>
      <c r="D231" s="220"/>
      <c r="E231" s="229"/>
    </row>
    <row r="232" spans="1:5" ht="15.75">
      <c r="A232" s="220"/>
      <c r="B232" s="209"/>
      <c r="C232" s="221"/>
      <c r="D232" s="220"/>
      <c r="E232" s="229"/>
    </row>
    <row r="233" spans="1:5" ht="15.75">
      <c r="A233" s="220"/>
      <c r="B233" s="209"/>
      <c r="C233" s="221"/>
      <c r="D233" s="220"/>
      <c r="E233" s="229"/>
    </row>
    <row r="234" spans="1:5" ht="15.75">
      <c r="A234" s="220"/>
      <c r="B234" s="209"/>
      <c r="C234" s="221"/>
      <c r="D234" s="220"/>
      <c r="E234" s="229"/>
    </row>
    <row r="235" spans="1:5" ht="15.75">
      <c r="A235" s="220"/>
      <c r="B235" s="209"/>
      <c r="C235" s="221"/>
      <c r="D235" s="220"/>
      <c r="E235" s="229"/>
    </row>
    <row r="236" spans="1:5" ht="15.75">
      <c r="A236" s="220"/>
      <c r="B236" s="209"/>
      <c r="C236" s="221"/>
      <c r="D236" s="220"/>
      <c r="E236" s="229"/>
    </row>
    <row r="237" spans="1:5" ht="15.75">
      <c r="A237" s="220"/>
      <c r="B237" s="209"/>
      <c r="C237" s="221"/>
      <c r="D237" s="220"/>
      <c r="E237" s="229"/>
    </row>
    <row r="238" spans="1:5" ht="15.75">
      <c r="A238" s="220"/>
      <c r="B238" s="209"/>
      <c r="C238" s="221"/>
      <c r="D238" s="220"/>
      <c r="E238" s="229"/>
    </row>
    <row r="239" spans="1:5" ht="15.75">
      <c r="A239" s="220"/>
      <c r="B239" s="209"/>
      <c r="C239" s="221"/>
      <c r="D239" s="220"/>
      <c r="E239" s="229"/>
    </row>
    <row r="240" spans="1:5" ht="15.75">
      <c r="A240" s="220"/>
      <c r="B240" s="209"/>
      <c r="C240" s="221"/>
      <c r="D240" s="220"/>
      <c r="E240" s="229"/>
    </row>
    <row r="241" spans="1:5" ht="15.75">
      <c r="A241" s="220"/>
      <c r="B241" s="209"/>
      <c r="C241" s="221"/>
      <c r="D241" s="220"/>
      <c r="E241" s="229"/>
    </row>
    <row r="242" spans="1:5" ht="15.75">
      <c r="A242" s="220"/>
      <c r="B242" s="209"/>
      <c r="C242" s="221"/>
      <c r="D242" s="220"/>
      <c r="E242" s="229"/>
    </row>
    <row r="243" spans="1:5" ht="15.75">
      <c r="A243" s="220"/>
      <c r="B243" s="209"/>
      <c r="C243" s="221"/>
      <c r="D243" s="220"/>
      <c r="E243" s="229"/>
    </row>
    <row r="244" spans="1:5" ht="15.75">
      <c r="A244" s="220"/>
      <c r="B244" s="209"/>
      <c r="C244" s="221"/>
      <c r="D244" s="220"/>
      <c r="E244" s="229"/>
    </row>
    <row r="245" spans="1:5" ht="15.75">
      <c r="A245" s="220"/>
      <c r="B245" s="209"/>
      <c r="C245" s="221"/>
      <c r="D245" s="220"/>
      <c r="E245" s="229"/>
    </row>
    <row r="246" spans="1:5" ht="15.75">
      <c r="A246" s="220"/>
      <c r="B246" s="209"/>
      <c r="C246" s="221"/>
      <c r="D246" s="220"/>
      <c r="E246" s="229"/>
    </row>
    <row r="247" spans="1:5" ht="15.75">
      <c r="A247" s="220"/>
      <c r="B247" s="209"/>
      <c r="C247" s="221"/>
      <c r="D247" s="220"/>
      <c r="E247" s="229"/>
    </row>
    <row r="248" spans="1:5" ht="15.75">
      <c r="A248" s="220"/>
      <c r="B248" s="209"/>
      <c r="C248" s="221"/>
      <c r="D248" s="220"/>
      <c r="E248" s="229"/>
    </row>
    <row r="249" spans="1:5" ht="15.75">
      <c r="A249" s="220"/>
      <c r="B249" s="209"/>
      <c r="C249" s="221"/>
      <c r="D249" s="220"/>
      <c r="E249" s="229"/>
    </row>
    <row r="250" spans="1:5" ht="15.75">
      <c r="A250" s="220"/>
      <c r="B250" s="209"/>
      <c r="C250" s="221"/>
      <c r="D250" s="220"/>
      <c r="E250" s="229"/>
    </row>
    <row r="251" spans="1:5" ht="15.75">
      <c r="A251" s="220"/>
      <c r="B251" s="209"/>
      <c r="C251" s="221"/>
      <c r="D251" s="220"/>
      <c r="E251" s="229"/>
    </row>
    <row r="252" spans="1:5" ht="15.75">
      <c r="A252" s="220"/>
      <c r="B252" s="209"/>
      <c r="C252" s="221"/>
      <c r="D252" s="220"/>
      <c r="E252" s="229"/>
    </row>
    <row r="253" spans="1:5" ht="15.75">
      <c r="A253" s="220"/>
      <c r="B253" s="209"/>
      <c r="C253" s="221"/>
      <c r="D253" s="220"/>
      <c r="E253" s="229"/>
    </row>
    <row r="254" spans="1:5" ht="15.75">
      <c r="A254" s="220"/>
      <c r="B254" s="209"/>
      <c r="C254" s="221"/>
      <c r="D254" s="220"/>
      <c r="E254" s="229"/>
    </row>
    <row r="255" spans="1:5" ht="15.75">
      <c r="A255" s="220"/>
      <c r="B255" s="209"/>
      <c r="C255" s="221"/>
      <c r="D255" s="220"/>
      <c r="E255" s="229"/>
    </row>
    <row r="256" spans="1:5" ht="15.75">
      <c r="A256" s="220"/>
      <c r="B256" s="209"/>
      <c r="C256" s="221"/>
      <c r="D256" s="220"/>
      <c r="E256" s="229"/>
    </row>
    <row r="257" spans="1:5" ht="15.75">
      <c r="A257" s="220"/>
      <c r="B257" s="209"/>
      <c r="C257" s="221"/>
      <c r="D257" s="220"/>
      <c r="E257" s="229"/>
    </row>
    <row r="258" spans="1:5" ht="15.75">
      <c r="A258" s="220"/>
      <c r="B258" s="209"/>
      <c r="C258" s="221"/>
      <c r="D258" s="220"/>
      <c r="E258" s="229"/>
    </row>
    <row r="259" spans="1:5" ht="15.75">
      <c r="A259" s="220"/>
      <c r="B259" s="209"/>
      <c r="C259" s="221"/>
      <c r="D259" s="220"/>
      <c r="E259" s="229"/>
    </row>
    <row r="260" spans="1:5" ht="15.75">
      <c r="A260" s="220"/>
      <c r="B260" s="209"/>
      <c r="C260" s="221"/>
      <c r="D260" s="220"/>
      <c r="E260" s="229"/>
    </row>
    <row r="261" spans="1:5" ht="15.75">
      <c r="A261" s="220"/>
      <c r="B261" s="209"/>
      <c r="C261" s="221"/>
      <c r="D261" s="220"/>
      <c r="E261" s="229"/>
    </row>
    <row r="262" spans="1:5" ht="15.75">
      <c r="A262" s="220"/>
      <c r="B262" s="209"/>
      <c r="C262" s="221"/>
      <c r="D262" s="220"/>
      <c r="E262" s="229"/>
    </row>
    <row r="263" spans="1:5" ht="15.75">
      <c r="A263" s="220"/>
      <c r="B263" s="209"/>
      <c r="C263" s="221"/>
      <c r="D263" s="220"/>
      <c r="E263" s="229"/>
    </row>
    <row r="264" spans="1:5" ht="15.75">
      <c r="A264" s="220"/>
      <c r="B264" s="209"/>
      <c r="C264" s="221"/>
      <c r="D264" s="220"/>
      <c r="E264" s="229"/>
    </row>
    <row r="265" spans="1:5" ht="15.75">
      <c r="A265" s="220"/>
      <c r="B265" s="209"/>
      <c r="C265" s="221"/>
      <c r="D265" s="220"/>
      <c r="E265" s="229"/>
    </row>
    <row r="266" spans="1:5" ht="15.75">
      <c r="A266" s="220"/>
      <c r="B266" s="209"/>
      <c r="C266" s="221"/>
      <c r="D266" s="220"/>
      <c r="E266" s="229"/>
    </row>
    <row r="267" spans="1:5" ht="15.75">
      <c r="A267" s="220"/>
      <c r="B267" s="209"/>
      <c r="C267" s="221"/>
      <c r="D267" s="220"/>
      <c r="E267" s="229"/>
    </row>
    <row r="268" spans="1:5" ht="15.75">
      <c r="A268" s="220"/>
      <c r="B268" s="209"/>
      <c r="C268" s="221"/>
      <c r="D268" s="220"/>
      <c r="E268" s="229"/>
    </row>
    <row r="269" spans="1:5" ht="15.75">
      <c r="A269" s="220"/>
      <c r="B269" s="209"/>
      <c r="C269" s="221"/>
      <c r="D269" s="220"/>
      <c r="E269" s="229"/>
    </row>
    <row r="270" spans="1:5" ht="15.75">
      <c r="A270" s="220"/>
      <c r="B270" s="209"/>
      <c r="C270" s="221"/>
      <c r="D270" s="220"/>
      <c r="E270" s="229"/>
    </row>
    <row r="271" spans="1:5" ht="15.75">
      <c r="A271" s="220"/>
      <c r="B271" s="209"/>
      <c r="C271" s="221"/>
      <c r="D271" s="220"/>
      <c r="E271" s="229"/>
    </row>
    <row r="272" spans="1:5" ht="15.75">
      <c r="A272" s="220"/>
      <c r="B272" s="209"/>
      <c r="C272" s="221"/>
      <c r="D272" s="220"/>
      <c r="E272" s="229"/>
    </row>
    <row r="273" spans="1:5" ht="15.75">
      <c r="A273" s="220"/>
      <c r="B273" s="209"/>
      <c r="C273" s="221"/>
      <c r="D273" s="220"/>
      <c r="E273" s="229"/>
    </row>
    <row r="274" spans="1:5" ht="15.75">
      <c r="A274" s="220"/>
      <c r="B274" s="209"/>
      <c r="C274" s="221"/>
      <c r="D274" s="220"/>
      <c r="E274" s="229"/>
    </row>
    <row r="275" spans="1:5" ht="15.75">
      <c r="A275" s="220"/>
      <c r="B275" s="209"/>
      <c r="C275" s="221"/>
      <c r="D275" s="220"/>
      <c r="E275" s="229"/>
    </row>
    <row r="276" spans="1:5" ht="15.75">
      <c r="A276" s="220"/>
      <c r="B276" s="209"/>
      <c r="C276" s="221"/>
      <c r="D276" s="220"/>
      <c r="E276" s="229"/>
    </row>
    <row r="277" spans="1:5" ht="15.75">
      <c r="A277" s="220"/>
      <c r="B277" s="209"/>
      <c r="C277" s="221"/>
      <c r="D277" s="220"/>
      <c r="E277" s="229"/>
    </row>
    <row r="278" spans="1:5" ht="15.75">
      <c r="A278" s="220"/>
      <c r="B278" s="209"/>
      <c r="C278" s="221"/>
      <c r="D278" s="220"/>
      <c r="E278" s="229"/>
    </row>
    <row r="279" spans="1:5" ht="15.75">
      <c r="A279" s="220"/>
      <c r="B279" s="209"/>
      <c r="C279" s="221"/>
      <c r="D279" s="220"/>
      <c r="E279" s="229"/>
    </row>
    <row r="280" spans="1:5" ht="15.75">
      <c r="A280" s="220"/>
      <c r="B280" s="209"/>
      <c r="C280" s="221"/>
      <c r="D280" s="220"/>
      <c r="E280" s="229"/>
    </row>
    <row r="281" spans="1:5" ht="15.75">
      <c r="A281" s="220"/>
      <c r="B281" s="209"/>
      <c r="C281" s="221"/>
      <c r="D281" s="220"/>
      <c r="E281" s="229"/>
    </row>
    <row r="282" spans="1:5" ht="15.75">
      <c r="A282" s="220"/>
      <c r="B282" s="209"/>
      <c r="C282" s="221"/>
      <c r="D282" s="220"/>
      <c r="E282" s="229"/>
    </row>
    <row r="283" spans="1:5" ht="15.75">
      <c r="A283" s="220"/>
      <c r="B283" s="209"/>
      <c r="C283" s="221"/>
      <c r="D283" s="220"/>
      <c r="E283" s="229"/>
    </row>
    <row r="284" spans="1:5" ht="15.75">
      <c r="A284" s="220"/>
      <c r="B284" s="209"/>
      <c r="C284" s="221"/>
      <c r="D284" s="220"/>
      <c r="E284" s="229"/>
    </row>
    <row r="285" spans="1:5" ht="15.75">
      <c r="A285" s="220"/>
      <c r="B285" s="209"/>
      <c r="C285" s="221"/>
      <c r="D285" s="220"/>
      <c r="E285" s="229"/>
    </row>
    <row r="286" spans="1:5" ht="15.75">
      <c r="A286" s="220"/>
      <c r="B286" s="209"/>
      <c r="C286" s="221"/>
      <c r="D286" s="220"/>
      <c r="E286" s="229"/>
    </row>
    <row r="287" spans="1:5" ht="15.75">
      <c r="A287" s="220"/>
      <c r="B287" s="209"/>
      <c r="C287" s="221"/>
      <c r="D287" s="220"/>
      <c r="E287" s="229"/>
    </row>
    <row r="288" spans="1:5" ht="15.75">
      <c r="A288" s="220"/>
      <c r="B288" s="209"/>
      <c r="C288" s="221"/>
      <c r="D288" s="220"/>
      <c r="E288" s="229"/>
    </row>
    <row r="289" spans="1:5" ht="15.75">
      <c r="A289" s="220"/>
      <c r="B289" s="209"/>
      <c r="C289" s="221"/>
      <c r="D289" s="220"/>
      <c r="E289" s="229"/>
    </row>
    <row r="290" spans="1:5" ht="15.75">
      <c r="A290" s="220"/>
      <c r="B290" s="209"/>
      <c r="C290" s="221"/>
      <c r="D290" s="220"/>
      <c r="E290" s="229"/>
    </row>
    <row r="291" spans="1:5" ht="15.75">
      <c r="A291" s="220"/>
      <c r="B291" s="209"/>
      <c r="C291" s="221"/>
      <c r="D291" s="220"/>
      <c r="E291" s="229"/>
    </row>
    <row r="292" spans="1:5" ht="15.75">
      <c r="A292" s="220"/>
      <c r="B292" s="209"/>
      <c r="C292" s="221"/>
      <c r="D292" s="220"/>
      <c r="E292" s="229"/>
    </row>
    <row r="293" spans="1:5" ht="15.75">
      <c r="A293" s="220"/>
      <c r="B293" s="209"/>
      <c r="C293" s="221"/>
      <c r="D293" s="220"/>
      <c r="E293" s="229"/>
    </row>
    <row r="294" spans="1:5" ht="15.75">
      <c r="A294" s="220"/>
      <c r="B294" s="209"/>
      <c r="C294" s="221"/>
      <c r="D294" s="220"/>
      <c r="E294" s="229"/>
    </row>
    <row r="295" spans="1:5" ht="15.75">
      <c r="A295" s="220"/>
      <c r="B295" s="209"/>
      <c r="C295" s="221"/>
      <c r="D295" s="220"/>
      <c r="E295" s="229"/>
    </row>
    <row r="296" spans="1:5" ht="15.75">
      <c r="A296" s="220"/>
      <c r="B296" s="209"/>
      <c r="C296" s="221"/>
      <c r="D296" s="220"/>
      <c r="E296" s="229"/>
    </row>
    <row r="297" spans="1:5" ht="15.75">
      <c r="A297" s="220"/>
      <c r="B297" s="209"/>
      <c r="C297" s="221"/>
      <c r="D297" s="220"/>
      <c r="E297" s="229"/>
    </row>
    <row r="298" spans="1:5" ht="15.75">
      <c r="A298" s="220"/>
      <c r="B298" s="209"/>
      <c r="C298" s="221"/>
      <c r="D298" s="220"/>
      <c r="E298" s="229"/>
    </row>
    <row r="299" spans="1:5" ht="15.75">
      <c r="A299" s="220"/>
      <c r="B299" s="209"/>
      <c r="C299" s="221"/>
      <c r="D299" s="220"/>
      <c r="E299" s="229"/>
    </row>
    <row r="300" spans="1:5" ht="15.75">
      <c r="A300" s="220"/>
      <c r="B300" s="209"/>
      <c r="C300" s="221"/>
      <c r="D300" s="220"/>
      <c r="E300" s="229"/>
    </row>
    <row r="301" spans="1:5" ht="15.75">
      <c r="A301" s="220"/>
      <c r="B301" s="209"/>
      <c r="C301" s="221"/>
      <c r="D301" s="220"/>
      <c r="E301" s="229"/>
    </row>
    <row r="302" spans="1:5" ht="15.75">
      <c r="A302" s="220"/>
      <c r="B302" s="209"/>
      <c r="C302" s="221"/>
      <c r="D302" s="220"/>
      <c r="E302" s="229"/>
    </row>
    <row r="303" spans="1:5" ht="15.75">
      <c r="A303" s="220"/>
      <c r="B303" s="209"/>
      <c r="C303" s="221"/>
      <c r="D303" s="220"/>
      <c r="E303" s="229"/>
    </row>
    <row r="304" spans="1:5" ht="15.75">
      <c r="A304" s="220"/>
      <c r="B304" s="209"/>
      <c r="C304" s="221"/>
      <c r="D304" s="220"/>
      <c r="E304" s="229"/>
    </row>
    <row r="305" spans="1:5" ht="15.75">
      <c r="A305" s="220"/>
      <c r="B305" s="209"/>
      <c r="C305" s="221"/>
      <c r="D305" s="220"/>
      <c r="E305" s="229"/>
    </row>
    <row r="306" spans="1:5" ht="15.75">
      <c r="A306" s="220"/>
      <c r="B306" s="209"/>
      <c r="C306" s="221"/>
      <c r="D306" s="220"/>
      <c r="E306" s="229"/>
    </row>
    <row r="307" spans="1:5" ht="15.75">
      <c r="A307" s="220"/>
      <c r="B307" s="209"/>
      <c r="C307" s="221"/>
      <c r="D307" s="220"/>
      <c r="E307" s="229"/>
    </row>
    <row r="308" spans="1:5" ht="15.75">
      <c r="A308" s="220"/>
      <c r="B308" s="209"/>
      <c r="C308" s="221"/>
      <c r="D308" s="220"/>
      <c r="E308" s="229"/>
    </row>
    <row r="309" spans="1:5" ht="15.75">
      <c r="A309" s="220"/>
      <c r="B309" s="209"/>
      <c r="C309" s="221"/>
      <c r="D309" s="220"/>
      <c r="E309" s="229"/>
    </row>
    <row r="310" spans="1:5" ht="15.75">
      <c r="A310" s="220"/>
      <c r="B310" s="209"/>
      <c r="C310" s="221"/>
      <c r="D310" s="220"/>
      <c r="E310" s="229"/>
    </row>
    <row r="311" spans="1:5" ht="15.75">
      <c r="A311" s="220"/>
      <c r="B311" s="209"/>
      <c r="C311" s="221"/>
      <c r="D311" s="220"/>
      <c r="E311" s="229"/>
    </row>
    <row r="312" spans="1:5" ht="15.75">
      <c r="A312" s="220"/>
      <c r="B312" s="209"/>
      <c r="C312" s="221"/>
      <c r="D312" s="220"/>
      <c r="E312" s="229"/>
    </row>
    <row r="313" spans="1:5" ht="15.75">
      <c r="A313" s="220"/>
      <c r="B313" s="209"/>
      <c r="C313" s="221"/>
      <c r="D313" s="220"/>
      <c r="E313" s="229"/>
    </row>
    <row r="314" spans="1:5" ht="15.75">
      <c r="A314" s="220"/>
      <c r="B314" s="209"/>
      <c r="C314" s="221"/>
      <c r="D314" s="220"/>
      <c r="E314" s="229"/>
    </row>
    <row r="315" spans="1:5" ht="15.75">
      <c r="A315" s="220"/>
      <c r="B315" s="209"/>
      <c r="C315" s="221"/>
      <c r="D315" s="220"/>
      <c r="E315" s="229"/>
    </row>
    <row r="316" spans="1:5" ht="15.75">
      <c r="A316" s="220"/>
      <c r="B316" s="209"/>
      <c r="C316" s="221"/>
      <c r="D316" s="220"/>
      <c r="E316" s="229"/>
    </row>
    <row r="317" spans="1:5" ht="15.75">
      <c r="A317" s="220"/>
      <c r="B317" s="209"/>
      <c r="C317" s="221"/>
      <c r="D317" s="220"/>
      <c r="E317" s="229"/>
    </row>
    <row r="318" spans="1:5" ht="15.75">
      <c r="A318" s="220"/>
      <c r="B318" s="209"/>
      <c r="C318" s="221"/>
      <c r="D318" s="220"/>
      <c r="E318" s="229"/>
    </row>
    <row r="319" spans="1:5" ht="15.75">
      <c r="A319" s="220"/>
      <c r="B319" s="209"/>
      <c r="C319" s="221"/>
      <c r="D319" s="220"/>
      <c r="E319" s="229"/>
    </row>
    <row r="320" spans="1:5" ht="15.75">
      <c r="A320" s="220"/>
      <c r="B320" s="209"/>
      <c r="C320" s="221"/>
      <c r="D320" s="220"/>
      <c r="E320" s="229"/>
    </row>
    <row r="321" spans="1:5" ht="15.75">
      <c r="A321" s="220"/>
      <c r="B321" s="209"/>
      <c r="C321" s="221"/>
      <c r="D321" s="220"/>
      <c r="E321" s="229"/>
    </row>
    <row r="322" spans="1:5" ht="15.75">
      <c r="A322" s="220"/>
      <c r="B322" s="209"/>
      <c r="C322" s="221"/>
      <c r="D322" s="220"/>
      <c r="E322" s="229"/>
    </row>
    <row r="323" spans="1:5" ht="15.75">
      <c r="A323" s="220"/>
      <c r="B323" s="209"/>
      <c r="C323" s="221"/>
      <c r="D323" s="220"/>
      <c r="E323" s="229"/>
    </row>
    <row r="324" spans="1:5" ht="15.75">
      <c r="A324" s="220"/>
      <c r="B324" s="209"/>
      <c r="C324" s="221"/>
      <c r="D324" s="220"/>
      <c r="E324" s="229"/>
    </row>
    <row r="325" spans="1:5" ht="15.75">
      <c r="A325" s="220"/>
      <c r="B325" s="209"/>
      <c r="C325" s="221"/>
      <c r="D325" s="220"/>
      <c r="E325" s="229"/>
    </row>
    <row r="326" spans="1:5" ht="15.75">
      <c r="A326" s="220"/>
      <c r="B326" s="209"/>
      <c r="C326" s="221"/>
      <c r="D326" s="220"/>
      <c r="E326" s="229"/>
    </row>
    <row r="327" spans="1:5" ht="15.75">
      <c r="A327" s="220"/>
      <c r="B327" s="209"/>
      <c r="C327" s="221"/>
      <c r="D327" s="220"/>
      <c r="E327" s="229"/>
    </row>
    <row r="328" spans="1:5" ht="15.75">
      <c r="A328" s="220"/>
      <c r="B328" s="209"/>
      <c r="C328" s="221"/>
      <c r="D328" s="220"/>
      <c r="E328" s="229"/>
    </row>
    <row r="329" spans="1:5" ht="15.75">
      <c r="A329" s="220"/>
      <c r="B329" s="209"/>
      <c r="C329" s="221"/>
      <c r="D329" s="220"/>
      <c r="E329" s="229"/>
    </row>
    <row r="330" spans="1:5" ht="15.75">
      <c r="A330" s="220"/>
      <c r="B330" s="209"/>
      <c r="C330" s="221"/>
      <c r="D330" s="220"/>
      <c r="E330" s="229"/>
    </row>
    <row r="331" spans="1:5" ht="15.75">
      <c r="A331" s="220"/>
      <c r="B331" s="209"/>
      <c r="C331" s="221"/>
      <c r="D331" s="220"/>
      <c r="E331" s="229"/>
    </row>
    <row r="332" spans="1:5" ht="15.75">
      <c r="A332" s="220"/>
      <c r="B332" s="209"/>
      <c r="C332" s="221"/>
      <c r="D332" s="220"/>
      <c r="E332" s="229"/>
    </row>
    <row r="333" spans="1:5" ht="15.75">
      <c r="A333" s="220"/>
      <c r="B333" s="209"/>
      <c r="C333" s="221"/>
      <c r="D333" s="220"/>
      <c r="E333" s="229"/>
    </row>
    <row r="334" spans="1:5" ht="15.75">
      <c r="A334" s="220"/>
      <c r="B334" s="209"/>
      <c r="C334" s="221"/>
      <c r="D334" s="220"/>
      <c r="E334" s="229"/>
    </row>
    <row r="335" spans="1:5" ht="15.75">
      <c r="A335" s="220"/>
      <c r="B335" s="209"/>
      <c r="C335" s="221"/>
      <c r="D335" s="220"/>
      <c r="E335" s="229"/>
    </row>
    <row r="336" spans="1:5" ht="15.75">
      <c r="A336" s="220"/>
      <c r="B336" s="209"/>
      <c r="C336" s="221"/>
      <c r="D336" s="220"/>
      <c r="E336" s="229"/>
    </row>
    <row r="337" spans="1:5" ht="15.75">
      <c r="A337" s="220"/>
      <c r="B337" s="209"/>
      <c r="C337" s="221"/>
      <c r="D337" s="220"/>
      <c r="E337" s="229"/>
    </row>
    <row r="338" spans="1:5" ht="15.75">
      <c r="A338" s="220"/>
      <c r="B338" s="209"/>
      <c r="C338" s="221"/>
      <c r="D338" s="220"/>
      <c r="E338" s="229"/>
    </row>
    <row r="339" spans="1:5" ht="15.75">
      <c r="A339" s="220"/>
      <c r="B339" s="209"/>
      <c r="C339" s="221"/>
      <c r="D339" s="220"/>
      <c r="E339" s="229"/>
    </row>
    <row r="340" spans="1:5" ht="15.75">
      <c r="A340" s="220"/>
      <c r="B340" s="209"/>
      <c r="C340" s="221"/>
      <c r="D340" s="220"/>
      <c r="E340" s="229"/>
    </row>
    <row r="341" spans="1:5" ht="15.75">
      <c r="A341" s="220"/>
      <c r="B341" s="209"/>
      <c r="C341" s="221"/>
      <c r="D341" s="220"/>
      <c r="E341" s="229"/>
    </row>
    <row r="342" spans="1:5" ht="15.75">
      <c r="A342" s="220"/>
      <c r="B342" s="209"/>
      <c r="C342" s="221"/>
      <c r="D342" s="220"/>
      <c r="E342" s="229"/>
    </row>
    <row r="343" spans="1:5" ht="15.75">
      <c r="A343" s="220"/>
      <c r="B343" s="209"/>
      <c r="C343" s="221"/>
      <c r="D343" s="220"/>
      <c r="E343" s="229"/>
    </row>
    <row r="344" spans="1:5" ht="15.75">
      <c r="A344" s="220"/>
      <c r="B344" s="209"/>
      <c r="C344" s="221"/>
      <c r="D344" s="220"/>
      <c r="E344" s="229"/>
    </row>
    <row r="345" spans="1:5" ht="15.75">
      <c r="A345" s="220"/>
      <c r="B345" s="209"/>
      <c r="C345" s="221"/>
      <c r="D345" s="220"/>
      <c r="E345" s="229"/>
    </row>
    <row r="346" spans="1:5" ht="15.75">
      <c r="A346" s="220"/>
      <c r="B346" s="209"/>
      <c r="C346" s="221"/>
      <c r="D346" s="220"/>
      <c r="E346" s="229"/>
    </row>
    <row r="347" spans="1:5" ht="15.75">
      <c r="A347" s="220"/>
      <c r="B347" s="209"/>
      <c r="C347" s="221"/>
      <c r="D347" s="220"/>
      <c r="E347" s="229"/>
    </row>
    <row r="348" spans="1:5" ht="15.75">
      <c r="A348" s="220"/>
      <c r="B348" s="209"/>
      <c r="C348" s="221"/>
      <c r="D348" s="220"/>
      <c r="E348" s="229"/>
    </row>
    <row r="349" spans="1:5" ht="15.75">
      <c r="A349" s="220"/>
      <c r="B349" s="209"/>
      <c r="C349" s="221"/>
      <c r="D349" s="220"/>
      <c r="E349" s="229"/>
    </row>
    <row r="350" spans="1:5" ht="15.75">
      <c r="A350" s="220"/>
      <c r="B350" s="209"/>
      <c r="C350" s="221"/>
      <c r="D350" s="220"/>
      <c r="E350" s="229"/>
    </row>
    <row r="351" spans="1:5" ht="15.75">
      <c r="A351" s="220"/>
      <c r="B351" s="209"/>
      <c r="C351" s="221"/>
      <c r="D351" s="220"/>
      <c r="E351" s="229"/>
    </row>
    <row r="352" spans="1:5" ht="15.75">
      <c r="A352" s="220"/>
      <c r="B352" s="209"/>
      <c r="C352" s="221"/>
      <c r="D352" s="220"/>
      <c r="E352" s="229"/>
    </row>
    <row r="353" spans="1:5" ht="15.75">
      <c r="A353" s="220"/>
      <c r="B353" s="209"/>
      <c r="C353" s="221"/>
      <c r="D353" s="220"/>
      <c r="E353" s="229"/>
    </row>
    <row r="354" spans="1:5" ht="15.75">
      <c r="A354" s="220"/>
      <c r="B354" s="209"/>
      <c r="C354" s="221"/>
      <c r="D354" s="220"/>
      <c r="E354" s="229"/>
    </row>
    <row r="355" spans="1:5" ht="15.75">
      <c r="A355" s="220"/>
      <c r="B355" s="209"/>
      <c r="C355" s="221"/>
      <c r="D355" s="220"/>
      <c r="E355" s="229"/>
    </row>
    <row r="356" spans="1:5" ht="15.75">
      <c r="A356" s="220"/>
      <c r="B356" s="209"/>
      <c r="C356" s="221"/>
      <c r="D356" s="220"/>
      <c r="E356" s="229"/>
    </row>
    <row r="357" spans="1:5" ht="15.75">
      <c r="A357" s="220"/>
      <c r="B357" s="209"/>
      <c r="C357" s="221"/>
      <c r="D357" s="220"/>
      <c r="E357" s="229"/>
    </row>
    <row r="358" spans="1:5" ht="15.75">
      <c r="A358" s="220"/>
      <c r="B358" s="209"/>
      <c r="C358" s="221"/>
      <c r="D358" s="220"/>
      <c r="E358" s="229"/>
    </row>
    <row r="359" spans="1:5" ht="15.75">
      <c r="A359" s="220"/>
      <c r="B359" s="209"/>
      <c r="C359" s="221"/>
      <c r="D359" s="220"/>
      <c r="E359" s="229"/>
    </row>
    <row r="360" spans="1:5" ht="15.75">
      <c r="A360" s="220"/>
      <c r="B360" s="209"/>
      <c r="C360" s="221"/>
      <c r="D360" s="220"/>
      <c r="E360" s="229"/>
    </row>
    <row r="361" spans="1:5" ht="15.75">
      <c r="A361" s="220"/>
      <c r="B361" s="209"/>
      <c r="C361" s="221"/>
      <c r="D361" s="220"/>
      <c r="E361" s="229"/>
    </row>
    <row r="362" spans="1:5" ht="15.75">
      <c r="A362" s="220"/>
      <c r="B362" s="209"/>
      <c r="C362" s="221"/>
      <c r="D362" s="220"/>
      <c r="E362" s="229"/>
    </row>
    <row r="363" spans="1:5" ht="15.75">
      <c r="A363" s="220"/>
      <c r="B363" s="209"/>
      <c r="C363" s="221"/>
      <c r="D363" s="220"/>
      <c r="E363" s="229"/>
    </row>
    <row r="364" spans="1:5" ht="15.75">
      <c r="A364" s="220"/>
      <c r="B364" s="209"/>
      <c r="C364" s="221"/>
      <c r="D364" s="220"/>
      <c r="E364" s="229"/>
    </row>
    <row r="365" spans="1:5" ht="15.75">
      <c r="A365" s="220"/>
      <c r="B365" s="209"/>
      <c r="C365" s="221"/>
      <c r="D365" s="220"/>
      <c r="E365" s="229"/>
    </row>
    <row r="366" spans="1:5" ht="15.75">
      <c r="A366" s="220"/>
      <c r="B366" s="209"/>
      <c r="C366" s="221"/>
      <c r="D366" s="220"/>
      <c r="E366" s="229"/>
    </row>
    <row r="367" spans="1:5" ht="15.75">
      <c r="A367" s="220"/>
      <c r="B367" s="209"/>
      <c r="C367" s="221"/>
      <c r="D367" s="220"/>
      <c r="E367" s="229"/>
    </row>
    <row r="368" spans="1:5" ht="15.75">
      <c r="A368" s="220"/>
      <c r="B368" s="209"/>
      <c r="C368" s="221"/>
      <c r="D368" s="220"/>
      <c r="E368" s="229"/>
    </row>
    <row r="369" spans="1:5" ht="15.75">
      <c r="A369" s="220"/>
      <c r="B369" s="209"/>
      <c r="C369" s="221"/>
      <c r="D369" s="220"/>
      <c r="E369" s="229"/>
    </row>
    <row r="370" spans="1:5" ht="15.75">
      <c r="A370" s="220"/>
      <c r="B370" s="209"/>
      <c r="C370" s="221"/>
      <c r="D370" s="220"/>
      <c r="E370" s="229"/>
    </row>
    <row r="371" spans="1:5" ht="15.75">
      <c r="A371" s="220"/>
      <c r="B371" s="209"/>
      <c r="C371" s="221"/>
      <c r="D371" s="220"/>
      <c r="E371" s="229"/>
    </row>
    <row r="372" spans="1:5" ht="15.75">
      <c r="A372" s="220"/>
      <c r="B372" s="209"/>
      <c r="C372" s="221"/>
      <c r="D372" s="220"/>
      <c r="E372" s="229"/>
    </row>
    <row r="373" spans="1:5" ht="15.75">
      <c r="A373" s="220"/>
      <c r="B373" s="209"/>
      <c r="C373" s="221"/>
      <c r="D373" s="220"/>
      <c r="E373" s="229"/>
    </row>
    <row r="374" spans="1:5" ht="15.75">
      <c r="A374" s="220"/>
      <c r="B374" s="209"/>
      <c r="C374" s="221"/>
      <c r="D374" s="220"/>
      <c r="E374" s="229"/>
    </row>
    <row r="375" spans="1:5" ht="15.75">
      <c r="A375" s="220"/>
      <c r="B375" s="209"/>
      <c r="C375" s="221"/>
      <c r="D375" s="220"/>
      <c r="E375" s="229"/>
    </row>
    <row r="376" spans="1:5" ht="15.75">
      <c r="A376" s="220"/>
      <c r="B376" s="209"/>
      <c r="C376" s="221"/>
      <c r="D376" s="220"/>
      <c r="E376" s="229"/>
    </row>
    <row r="377" spans="1:5" ht="15.75">
      <c r="A377" s="220"/>
      <c r="B377" s="209"/>
      <c r="C377" s="221"/>
      <c r="D377" s="220"/>
      <c r="E377" s="229"/>
    </row>
    <row r="378" spans="1:5" ht="15.75">
      <c r="A378" s="220"/>
      <c r="B378" s="209"/>
      <c r="C378" s="221"/>
      <c r="D378" s="220"/>
      <c r="E378" s="229"/>
    </row>
    <row r="379" spans="1:5" ht="15.75">
      <c r="A379" s="220"/>
      <c r="B379" s="209"/>
      <c r="C379" s="221"/>
      <c r="D379" s="220"/>
      <c r="E379" s="229"/>
    </row>
    <row r="380" spans="1:5" ht="15.75">
      <c r="A380" s="220"/>
      <c r="B380" s="209"/>
      <c r="C380" s="221"/>
      <c r="D380" s="220"/>
      <c r="E380" s="229"/>
    </row>
    <row r="381" spans="1:5" ht="15.75">
      <c r="A381" s="220"/>
      <c r="B381" s="209"/>
      <c r="C381" s="221"/>
      <c r="D381" s="220"/>
      <c r="E381" s="229"/>
    </row>
    <row r="382" spans="1:5" ht="15.75">
      <c r="A382" s="220"/>
      <c r="B382" s="209"/>
      <c r="C382" s="221"/>
      <c r="D382" s="220"/>
      <c r="E382" s="229"/>
    </row>
    <row r="383" spans="1:5" ht="15.75">
      <c r="A383" s="220"/>
      <c r="B383" s="209"/>
      <c r="C383" s="221"/>
      <c r="D383" s="220"/>
      <c r="E383" s="229"/>
    </row>
    <row r="384" spans="1:5" ht="15.75">
      <c r="A384" s="220"/>
      <c r="B384" s="209"/>
      <c r="C384" s="221"/>
      <c r="D384" s="220"/>
      <c r="E384" s="229"/>
    </row>
    <row r="385" spans="1:5" ht="15.75">
      <c r="A385" s="220"/>
      <c r="B385" s="209"/>
      <c r="C385" s="221"/>
      <c r="D385" s="220"/>
      <c r="E385" s="229"/>
    </row>
    <row r="386" spans="1:5" ht="15.75">
      <c r="A386" s="220"/>
      <c r="B386" s="209"/>
      <c r="C386" s="221"/>
      <c r="D386" s="220"/>
      <c r="E386" s="229"/>
    </row>
    <row r="387" spans="1:5" ht="15.75">
      <c r="A387" s="220"/>
      <c r="B387" s="209"/>
      <c r="C387" s="221"/>
      <c r="D387" s="220"/>
      <c r="E387" s="229"/>
    </row>
    <row r="388" spans="1:5" ht="15.75">
      <c r="A388" s="220"/>
      <c r="B388" s="209"/>
      <c r="C388" s="221"/>
      <c r="D388" s="220"/>
      <c r="E388" s="229"/>
    </row>
    <row r="389" spans="1:5" ht="15.75">
      <c r="A389" s="220"/>
      <c r="B389" s="209"/>
      <c r="C389" s="221"/>
      <c r="D389" s="220"/>
      <c r="E389" s="229"/>
    </row>
    <row r="390" spans="1:5" ht="15.75">
      <c r="A390" s="220"/>
      <c r="B390" s="209"/>
      <c r="C390" s="221"/>
      <c r="D390" s="220"/>
      <c r="E390" s="229"/>
    </row>
    <row r="391" spans="1:5" ht="15.75">
      <c r="A391" s="220"/>
      <c r="B391" s="209"/>
      <c r="C391" s="221"/>
      <c r="D391" s="220"/>
      <c r="E391" s="229"/>
    </row>
    <row r="392" spans="1:5" ht="15.75">
      <c r="A392" s="220"/>
      <c r="B392" s="209"/>
      <c r="C392" s="221"/>
      <c r="D392" s="220"/>
      <c r="E392" s="229"/>
    </row>
    <row r="393" spans="1:5" ht="15.75">
      <c r="A393" s="220"/>
      <c r="B393" s="209"/>
      <c r="C393" s="221"/>
      <c r="D393" s="220"/>
      <c r="E393" s="229"/>
    </row>
    <row r="394" spans="1:5" ht="15.75">
      <c r="A394" s="220"/>
      <c r="B394" s="209"/>
      <c r="C394" s="221"/>
      <c r="D394" s="220"/>
      <c r="E394" s="229"/>
    </row>
    <row r="395" spans="1:5" ht="15.75">
      <c r="A395" s="220"/>
      <c r="B395" s="209"/>
      <c r="C395" s="221"/>
      <c r="D395" s="220"/>
      <c r="E395" s="229"/>
    </row>
    <row r="396" spans="1:5" ht="15.75">
      <c r="A396" s="220"/>
      <c r="B396" s="209"/>
      <c r="C396" s="221"/>
      <c r="D396" s="220"/>
      <c r="E396" s="229"/>
    </row>
    <row r="397" spans="1:5" ht="15.75">
      <c r="A397" s="220"/>
      <c r="B397" s="209"/>
      <c r="C397" s="221"/>
      <c r="D397" s="220"/>
      <c r="E397" s="229"/>
    </row>
    <row r="398" spans="1:5" ht="15.75">
      <c r="A398" s="220"/>
      <c r="B398" s="209"/>
      <c r="C398" s="221"/>
      <c r="D398" s="220"/>
      <c r="E398" s="229"/>
    </row>
    <row r="399" spans="1:5" ht="15.75">
      <c r="A399" s="220"/>
      <c r="B399" s="209"/>
      <c r="C399" s="221"/>
      <c r="D399" s="220"/>
      <c r="E399" s="229"/>
    </row>
    <row r="400" spans="1:5" ht="15.75">
      <c r="A400" s="220"/>
      <c r="B400" s="209"/>
      <c r="C400" s="221"/>
      <c r="D400" s="220"/>
      <c r="E400" s="229"/>
    </row>
    <row r="401" spans="1:5" ht="15.75">
      <c r="A401" s="220"/>
      <c r="B401" s="209"/>
      <c r="C401" s="221"/>
      <c r="D401" s="220"/>
      <c r="E401" s="229"/>
    </row>
    <row r="402" spans="1:5" ht="15.75">
      <c r="A402" s="220"/>
      <c r="B402" s="209"/>
      <c r="C402" s="221"/>
      <c r="D402" s="220"/>
      <c r="E402" s="229"/>
    </row>
    <row r="403" spans="1:5" ht="15.75">
      <c r="A403" s="220"/>
      <c r="B403" s="209"/>
      <c r="C403" s="221"/>
      <c r="D403" s="220"/>
      <c r="E403" s="229"/>
    </row>
    <row r="404" spans="1:5" ht="15.75">
      <c r="A404" s="220"/>
      <c r="B404" s="209"/>
      <c r="C404" s="221"/>
      <c r="D404" s="220"/>
      <c r="E404" s="229"/>
    </row>
    <row r="405" spans="1:5" ht="15.75">
      <c r="A405" s="220"/>
      <c r="B405" s="209"/>
      <c r="C405" s="221"/>
      <c r="D405" s="220"/>
      <c r="E405" s="229"/>
    </row>
    <row r="406" spans="1:5" ht="15.75">
      <c r="A406" s="220"/>
      <c r="B406" s="209"/>
      <c r="C406" s="221"/>
      <c r="D406" s="220"/>
      <c r="E406" s="229"/>
    </row>
    <row r="407" spans="1:5" ht="15.75">
      <c r="A407" s="220"/>
      <c r="B407" s="209"/>
      <c r="C407" s="221"/>
      <c r="D407" s="220"/>
      <c r="E407" s="229"/>
    </row>
    <row r="408" spans="1:5" ht="15.75">
      <c r="A408" s="220"/>
      <c r="B408" s="209"/>
      <c r="C408" s="221"/>
      <c r="D408" s="220"/>
      <c r="E408" s="229"/>
    </row>
    <row r="409" spans="1:5" ht="15.75">
      <c r="A409" s="220"/>
      <c r="B409" s="209"/>
      <c r="C409" s="221"/>
      <c r="D409" s="220"/>
      <c r="E409" s="229"/>
    </row>
    <row r="410" spans="1:5" ht="15.75">
      <c r="A410" s="220"/>
      <c r="B410" s="209"/>
      <c r="C410" s="221"/>
      <c r="D410" s="220"/>
      <c r="E410" s="229"/>
    </row>
    <row r="411" spans="1:5" ht="15.75">
      <c r="A411" s="220"/>
      <c r="B411" s="209"/>
      <c r="C411" s="221"/>
      <c r="D411" s="220"/>
      <c r="E411" s="229"/>
    </row>
    <row r="412" spans="1:5" ht="15.75">
      <c r="A412" s="220"/>
      <c r="B412" s="209"/>
      <c r="C412" s="221"/>
      <c r="D412" s="220"/>
      <c r="E412" s="229"/>
    </row>
    <row r="413" spans="1:5" ht="15.75">
      <c r="A413" s="220"/>
      <c r="B413" s="209"/>
      <c r="C413" s="221"/>
      <c r="D413" s="220"/>
      <c r="E413" s="229"/>
    </row>
    <row r="414" spans="1:5" ht="15.75">
      <c r="A414" s="220"/>
      <c r="B414" s="209"/>
      <c r="C414" s="221"/>
      <c r="D414" s="220"/>
      <c r="E414" s="229"/>
    </row>
    <row r="415" spans="1:5" ht="15.75">
      <c r="A415" s="220"/>
      <c r="B415" s="209"/>
      <c r="C415" s="221"/>
      <c r="D415" s="220"/>
      <c r="E415" s="229"/>
    </row>
    <row r="416" spans="1:5" ht="15.75">
      <c r="A416" s="220"/>
      <c r="B416" s="209"/>
      <c r="C416" s="221"/>
      <c r="D416" s="220"/>
      <c r="E416" s="229"/>
    </row>
    <row r="417" spans="1:5" ht="15.75">
      <c r="A417" s="220"/>
      <c r="B417" s="209"/>
      <c r="C417" s="221"/>
      <c r="D417" s="220"/>
      <c r="E417" s="229"/>
    </row>
    <row r="418" spans="1:5" ht="15.75">
      <c r="A418" s="220"/>
      <c r="B418" s="209"/>
      <c r="C418" s="221"/>
      <c r="D418" s="220"/>
      <c r="E418" s="229"/>
    </row>
    <row r="419" spans="1:5" ht="15.75">
      <c r="A419" s="220"/>
      <c r="B419" s="209"/>
      <c r="C419" s="221"/>
      <c r="D419" s="220"/>
      <c r="E419" s="229"/>
    </row>
    <row r="420" spans="1:5" ht="15.75">
      <c r="A420" s="220"/>
      <c r="B420" s="209"/>
      <c r="C420" s="221"/>
      <c r="D420" s="220"/>
      <c r="E420" s="229"/>
    </row>
    <row r="421" spans="1:5" ht="15.75">
      <c r="A421" s="220"/>
      <c r="B421" s="209"/>
      <c r="C421" s="221"/>
      <c r="D421" s="220"/>
      <c r="E421" s="229"/>
    </row>
    <row r="422" spans="1:5" ht="15.75">
      <c r="A422" s="220"/>
      <c r="B422" s="209"/>
      <c r="C422" s="221"/>
      <c r="D422" s="220"/>
      <c r="E422" s="229"/>
    </row>
    <row r="423" spans="1:5" ht="15.75">
      <c r="A423" s="220"/>
      <c r="B423" s="209"/>
      <c r="C423" s="221"/>
      <c r="D423" s="220"/>
      <c r="E423" s="229"/>
    </row>
    <row r="424" spans="1:5" ht="15.75">
      <c r="A424" s="220"/>
      <c r="B424" s="209"/>
      <c r="C424" s="221"/>
      <c r="D424" s="220"/>
      <c r="E424" s="229"/>
    </row>
    <row r="425" spans="1:5" ht="15.75">
      <c r="A425" s="220"/>
      <c r="B425" s="209"/>
      <c r="C425" s="221"/>
      <c r="D425" s="220"/>
      <c r="E425" s="229"/>
    </row>
    <row r="426" spans="1:5" ht="15.75">
      <c r="A426" s="220"/>
      <c r="B426" s="209"/>
      <c r="C426" s="221"/>
      <c r="D426" s="220"/>
      <c r="E426" s="229"/>
    </row>
    <row r="427" spans="1:5" ht="15.75">
      <c r="A427" s="220"/>
      <c r="B427" s="209"/>
      <c r="C427" s="221"/>
      <c r="D427" s="220"/>
      <c r="E427" s="229"/>
    </row>
    <row r="428" spans="1:5" ht="15.75">
      <c r="A428" s="220"/>
      <c r="B428" s="209"/>
      <c r="C428" s="221"/>
      <c r="D428" s="220"/>
      <c r="E428" s="229"/>
    </row>
    <row r="429" spans="1:5" ht="15.75">
      <c r="A429" s="220"/>
      <c r="B429" s="209"/>
      <c r="C429" s="221"/>
      <c r="D429" s="220"/>
      <c r="E429" s="229"/>
    </row>
    <row r="430" spans="1:5" ht="15.75">
      <c r="A430" s="220"/>
      <c r="B430" s="209"/>
      <c r="C430" s="221"/>
      <c r="D430" s="220"/>
      <c r="E430" s="229"/>
    </row>
    <row r="431" spans="1:5" ht="15.75">
      <c r="A431" s="220"/>
      <c r="B431" s="209"/>
      <c r="C431" s="221"/>
      <c r="D431" s="220"/>
      <c r="E431" s="229"/>
    </row>
    <row r="432" spans="1:5" ht="15.75">
      <c r="A432" s="220"/>
      <c r="B432" s="209"/>
      <c r="C432" s="221"/>
      <c r="D432" s="220"/>
      <c r="E432" s="229"/>
    </row>
    <row r="433" spans="1:5" ht="15.75">
      <c r="A433" s="220"/>
      <c r="B433" s="209"/>
      <c r="C433" s="221"/>
      <c r="D433" s="220"/>
      <c r="E433" s="229"/>
    </row>
    <row r="434" spans="1:5" ht="15.75">
      <c r="A434" s="220"/>
      <c r="B434" s="209"/>
      <c r="C434" s="221"/>
      <c r="D434" s="220"/>
      <c r="E434" s="229"/>
    </row>
    <row r="435" spans="1:5" ht="15.75">
      <c r="A435" s="220"/>
      <c r="B435" s="209"/>
      <c r="C435" s="221"/>
      <c r="D435" s="220"/>
      <c r="E435" s="229"/>
    </row>
    <row r="436" spans="1:5" ht="15.75">
      <c r="A436" s="220"/>
      <c r="B436" s="209"/>
      <c r="C436" s="221"/>
      <c r="D436" s="220"/>
      <c r="E436" s="229"/>
    </row>
    <row r="437" spans="1:5" ht="15.75">
      <c r="A437" s="220"/>
      <c r="B437" s="209"/>
      <c r="C437" s="221"/>
      <c r="D437" s="220"/>
      <c r="E437" s="229"/>
    </row>
    <row r="438" spans="1:5" ht="15.75">
      <c r="A438" s="220"/>
      <c r="B438" s="209"/>
      <c r="C438" s="221"/>
      <c r="D438" s="220"/>
      <c r="E438" s="229"/>
    </row>
    <row r="439" spans="1:5" ht="15.75">
      <c r="A439" s="220"/>
      <c r="B439" s="209"/>
      <c r="C439" s="221"/>
      <c r="D439" s="220"/>
      <c r="E439" s="229"/>
    </row>
    <row r="440" spans="1:5" ht="15.75">
      <c r="A440" s="220"/>
      <c r="B440" s="209"/>
      <c r="C440" s="221"/>
      <c r="D440" s="220"/>
      <c r="E440" s="229"/>
    </row>
    <row r="441" spans="1:5" ht="15.75">
      <c r="A441" s="220"/>
      <c r="B441" s="209"/>
      <c r="C441" s="221"/>
      <c r="D441" s="220"/>
      <c r="E441" s="229"/>
    </row>
    <row r="442" spans="1:5" ht="15.75">
      <c r="A442" s="220"/>
      <c r="B442" s="209"/>
      <c r="C442" s="221"/>
      <c r="D442" s="220"/>
      <c r="E442" s="229"/>
    </row>
    <row r="443" spans="1:5" ht="15.75">
      <c r="A443" s="220"/>
      <c r="B443" s="209"/>
      <c r="C443" s="221"/>
      <c r="D443" s="220"/>
      <c r="E443" s="229"/>
    </row>
    <row r="444" spans="1:5" ht="15.75">
      <c r="A444" s="220"/>
      <c r="B444" s="209"/>
      <c r="C444" s="221"/>
      <c r="D444" s="220"/>
      <c r="E444" s="229"/>
    </row>
    <row r="445" spans="1:5" ht="15.75">
      <c r="A445" s="220"/>
      <c r="B445" s="209"/>
      <c r="C445" s="221"/>
      <c r="D445" s="220"/>
      <c r="E445" s="229"/>
    </row>
    <row r="446" spans="1:5" ht="15.75">
      <c r="A446" s="220"/>
      <c r="B446" s="209"/>
      <c r="C446" s="221"/>
      <c r="D446" s="220"/>
      <c r="E446" s="229"/>
    </row>
    <row r="447" spans="1:5" ht="15.75">
      <c r="A447" s="220"/>
      <c r="B447" s="209"/>
      <c r="C447" s="221"/>
      <c r="D447" s="220"/>
      <c r="E447" s="229"/>
    </row>
    <row r="448" spans="1:5" ht="15.75">
      <c r="A448" s="220"/>
      <c r="B448" s="209"/>
      <c r="C448" s="221"/>
      <c r="D448" s="220"/>
      <c r="E448" s="229"/>
    </row>
    <row r="449" spans="1:5" ht="15.75">
      <c r="A449" s="220"/>
      <c r="B449" s="209"/>
      <c r="C449" s="221"/>
      <c r="D449" s="220"/>
      <c r="E449" s="229"/>
    </row>
    <row r="450" spans="1:5" ht="15.75">
      <c r="A450" s="220"/>
      <c r="B450" s="209"/>
      <c r="C450" s="221"/>
      <c r="D450" s="220"/>
      <c r="E450" s="229"/>
    </row>
    <row r="451" spans="1:5" ht="15.75">
      <c r="A451" s="220"/>
      <c r="B451" s="209"/>
      <c r="C451" s="221"/>
      <c r="D451" s="220"/>
      <c r="E451" s="229"/>
    </row>
    <row r="452" spans="1:5" ht="15.75">
      <c r="A452" s="220"/>
      <c r="B452" s="209"/>
      <c r="C452" s="221"/>
      <c r="D452" s="220"/>
      <c r="E452" s="229"/>
    </row>
    <row r="453" spans="1:5" ht="15.75">
      <c r="A453" s="220"/>
      <c r="B453" s="209"/>
      <c r="C453" s="221"/>
      <c r="D453" s="220"/>
      <c r="E453" s="229"/>
    </row>
    <row r="454" spans="1:5" ht="15.75">
      <c r="A454" s="220"/>
      <c r="B454" s="209"/>
      <c r="C454" s="221"/>
      <c r="D454" s="220"/>
      <c r="E454" s="229"/>
    </row>
    <row r="455" spans="1:5" ht="15.75">
      <c r="A455" s="220"/>
      <c r="B455" s="209"/>
      <c r="C455" s="221"/>
      <c r="D455" s="220"/>
      <c r="E455" s="229"/>
    </row>
    <row r="456" spans="1:5" ht="15.75">
      <c r="A456" s="220"/>
      <c r="B456" s="209"/>
      <c r="C456" s="221"/>
      <c r="D456" s="220"/>
      <c r="E456" s="229"/>
    </row>
    <row r="457" spans="1:5" ht="15.75">
      <c r="A457" s="220"/>
      <c r="B457" s="209"/>
      <c r="C457" s="221"/>
      <c r="D457" s="220"/>
      <c r="E457" s="229"/>
    </row>
    <row r="458" spans="1:5" ht="15.75">
      <c r="A458" s="220"/>
      <c r="B458" s="209"/>
      <c r="C458" s="221"/>
      <c r="D458" s="220"/>
      <c r="E458" s="229"/>
    </row>
    <row r="459" spans="1:5" ht="15.75">
      <c r="A459" s="220"/>
      <c r="B459" s="209"/>
      <c r="C459" s="221"/>
      <c r="D459" s="220"/>
      <c r="E459" s="229"/>
    </row>
    <row r="460" spans="1:5" ht="15.75">
      <c r="A460" s="220"/>
      <c r="B460" s="209"/>
      <c r="C460" s="221"/>
      <c r="D460" s="220"/>
      <c r="E460" s="229"/>
    </row>
    <row r="461" spans="1:5" ht="15.75">
      <c r="A461" s="220"/>
      <c r="B461" s="209"/>
      <c r="C461" s="221"/>
      <c r="D461" s="220"/>
      <c r="E461" s="229"/>
    </row>
    <row r="462" spans="1:5" ht="15.75">
      <c r="A462" s="220"/>
      <c r="B462" s="209"/>
      <c r="C462" s="221"/>
      <c r="D462" s="220"/>
      <c r="E462" s="229"/>
    </row>
    <row r="463" spans="1:5" ht="15.75">
      <c r="A463" s="220"/>
      <c r="B463" s="209"/>
      <c r="C463" s="221"/>
      <c r="D463" s="220"/>
      <c r="E463" s="229"/>
    </row>
    <row r="464" spans="1:5" ht="15.75">
      <c r="A464" s="220"/>
      <c r="B464" s="209"/>
      <c r="C464" s="221"/>
      <c r="D464" s="220"/>
      <c r="E464" s="229"/>
    </row>
    <row r="465" spans="1:5" ht="15.75">
      <c r="A465" s="220"/>
      <c r="B465" s="209"/>
      <c r="C465" s="221"/>
      <c r="D465" s="220"/>
      <c r="E465" s="229"/>
    </row>
    <row r="466" spans="1:5" ht="15.75">
      <c r="A466" s="220"/>
      <c r="B466" s="209"/>
      <c r="C466" s="221"/>
      <c r="D466" s="220"/>
      <c r="E466" s="229"/>
    </row>
    <row r="467" spans="1:5" ht="15.75">
      <c r="A467" s="220"/>
      <c r="B467" s="209"/>
      <c r="C467" s="221"/>
      <c r="D467" s="220"/>
      <c r="E467" s="229"/>
    </row>
    <row r="468" spans="1:5" ht="15.75">
      <c r="A468" s="220"/>
      <c r="B468" s="209"/>
      <c r="C468" s="221"/>
      <c r="D468" s="220"/>
      <c r="E468" s="229"/>
    </row>
    <row r="469" spans="1:5" ht="15.75">
      <c r="A469" s="220"/>
      <c r="B469" s="209"/>
      <c r="C469" s="221"/>
      <c r="D469" s="220"/>
      <c r="E469" s="229"/>
    </row>
    <row r="470" spans="1:5" ht="15.75">
      <c r="A470" s="220"/>
      <c r="B470" s="209"/>
      <c r="C470" s="221"/>
      <c r="D470" s="220"/>
      <c r="E470" s="229"/>
    </row>
    <row r="471" spans="1:5" ht="15.75">
      <c r="A471" s="220"/>
      <c r="B471" s="209"/>
      <c r="C471" s="221"/>
      <c r="D471" s="220"/>
      <c r="E471" s="229"/>
    </row>
    <row r="472" spans="1:5" ht="15.75">
      <c r="A472" s="220"/>
      <c r="B472" s="209"/>
      <c r="C472" s="221"/>
      <c r="D472" s="220"/>
      <c r="E472" s="229"/>
    </row>
    <row r="473" spans="1:5" ht="15.75">
      <c r="A473" s="220"/>
      <c r="B473" s="209"/>
      <c r="C473" s="221"/>
      <c r="D473" s="220"/>
      <c r="E473" s="229"/>
    </row>
    <row r="474" spans="1:5" ht="15.75">
      <c r="A474" s="220"/>
      <c r="B474" s="209"/>
      <c r="C474" s="221"/>
      <c r="D474" s="220"/>
      <c r="E474" s="229"/>
    </row>
    <row r="475" spans="1:5" ht="15.75">
      <c r="A475" s="220"/>
      <c r="B475" s="209"/>
      <c r="C475" s="221"/>
      <c r="D475" s="220"/>
      <c r="E475" s="229"/>
    </row>
    <row r="476" spans="1:5" ht="15.75">
      <c r="A476" s="220"/>
      <c r="B476" s="209"/>
      <c r="C476" s="221"/>
      <c r="D476" s="220"/>
      <c r="E476" s="229"/>
    </row>
    <row r="477" spans="1:5" ht="15.75">
      <c r="A477" s="220"/>
      <c r="B477" s="209"/>
      <c r="C477" s="221"/>
      <c r="D477" s="220"/>
      <c r="E477" s="229"/>
    </row>
    <row r="478" spans="1:5" ht="15.75">
      <c r="A478" s="220"/>
      <c r="B478" s="209"/>
      <c r="C478" s="221"/>
      <c r="D478" s="220"/>
      <c r="E478" s="229"/>
    </row>
    <row r="479" spans="1:5" ht="15.75">
      <c r="A479" s="220"/>
      <c r="B479" s="209"/>
      <c r="C479" s="221"/>
      <c r="D479" s="220"/>
      <c r="E479" s="229"/>
    </row>
    <row r="480" spans="1:5" ht="15.75">
      <c r="A480" s="220"/>
      <c r="B480" s="209"/>
      <c r="C480" s="221"/>
      <c r="D480" s="220"/>
      <c r="E480" s="229"/>
    </row>
    <row r="481" spans="1:5" ht="15.75">
      <c r="A481" s="220"/>
      <c r="B481" s="209"/>
      <c r="C481" s="221"/>
      <c r="D481" s="220"/>
      <c r="E481" s="229"/>
    </row>
    <row r="482" spans="1:5" ht="15.75">
      <c r="A482" s="220"/>
      <c r="B482" s="209"/>
      <c r="C482" s="221"/>
      <c r="D482" s="220"/>
      <c r="E482" s="229"/>
    </row>
    <row r="483" spans="1:5" ht="15.75">
      <c r="A483" s="220"/>
      <c r="B483" s="209"/>
      <c r="C483" s="221"/>
      <c r="D483" s="220"/>
      <c r="E483" s="229"/>
    </row>
    <row r="484" spans="1:5" ht="15.75">
      <c r="A484" s="220"/>
      <c r="B484" s="209"/>
      <c r="C484" s="221"/>
      <c r="D484" s="220"/>
      <c r="E484" s="229"/>
    </row>
    <row r="485" spans="1:5" ht="15.75">
      <c r="A485" s="220"/>
      <c r="B485" s="209"/>
      <c r="C485" s="221"/>
      <c r="D485" s="220"/>
      <c r="E485" s="229"/>
    </row>
    <row r="486" spans="1:5" ht="15.75">
      <c r="A486" s="220"/>
      <c r="B486" s="209"/>
      <c r="C486" s="221"/>
      <c r="D486" s="220"/>
      <c r="E486" s="229"/>
    </row>
    <row r="487" spans="1:5" ht="15.75">
      <c r="A487" s="220"/>
      <c r="B487" s="209"/>
      <c r="C487" s="221"/>
      <c r="D487" s="220"/>
      <c r="E487" s="229"/>
    </row>
    <row r="488" spans="1:5" ht="15.75">
      <c r="A488" s="220"/>
      <c r="B488" s="209"/>
      <c r="C488" s="221"/>
      <c r="D488" s="220"/>
      <c r="E488" s="229"/>
    </row>
    <row r="489" spans="1:5" ht="15.75">
      <c r="A489" s="220"/>
      <c r="B489" s="209"/>
      <c r="C489" s="221"/>
      <c r="D489" s="220"/>
      <c r="E489" s="229"/>
    </row>
    <row r="490" spans="1:5" ht="15.75">
      <c r="A490" s="220"/>
      <c r="B490" s="209"/>
      <c r="C490" s="221"/>
      <c r="D490" s="220"/>
      <c r="E490" s="229"/>
    </row>
    <row r="491" spans="1:5" ht="15.75">
      <c r="A491" s="220"/>
      <c r="B491" s="209"/>
      <c r="C491" s="221"/>
      <c r="D491" s="220"/>
      <c r="E491" s="229"/>
    </row>
    <row r="492" spans="1:5" ht="15.75">
      <c r="A492" s="220"/>
      <c r="B492" s="209"/>
      <c r="C492" s="221"/>
      <c r="D492" s="220"/>
      <c r="E492" s="229"/>
    </row>
    <row r="493" spans="1:5" ht="15.75">
      <c r="A493" s="220"/>
      <c r="B493" s="209"/>
      <c r="C493" s="221"/>
      <c r="D493" s="220"/>
      <c r="E493" s="229"/>
    </row>
    <row r="494" spans="1:5" ht="15.75">
      <c r="A494" s="220"/>
      <c r="B494" s="209"/>
      <c r="C494" s="221"/>
      <c r="D494" s="220"/>
      <c r="E494" s="229"/>
    </row>
    <row r="495" spans="1:5" ht="15.75">
      <c r="A495" s="220"/>
      <c r="B495" s="209"/>
      <c r="C495" s="221"/>
      <c r="D495" s="220"/>
      <c r="E495" s="229"/>
    </row>
    <row r="496" spans="1:5" ht="15.75">
      <c r="A496" s="220"/>
      <c r="B496" s="209"/>
      <c r="C496" s="221"/>
      <c r="D496" s="220"/>
      <c r="E496" s="229"/>
    </row>
    <row r="497" spans="1:5" ht="15.75">
      <c r="A497" s="220"/>
      <c r="B497" s="209"/>
      <c r="C497" s="221"/>
      <c r="D497" s="220"/>
      <c r="E497" s="229"/>
    </row>
    <row r="498" spans="1:5" ht="15.75">
      <c r="A498" s="220"/>
      <c r="B498" s="209"/>
      <c r="C498" s="221"/>
      <c r="D498" s="220"/>
      <c r="E498" s="229"/>
    </row>
    <row r="499" spans="1:5" ht="15.75">
      <c r="A499" s="220"/>
      <c r="B499" s="209"/>
      <c r="C499" s="221"/>
      <c r="D499" s="220"/>
      <c r="E499" s="229"/>
    </row>
    <row r="500" spans="1:5" ht="15.75">
      <c r="A500" s="220"/>
      <c r="B500" s="209"/>
      <c r="C500" s="221"/>
      <c r="D500" s="220"/>
      <c r="E500" s="229"/>
    </row>
    <row r="501" spans="1:5" ht="15.75">
      <c r="A501" s="220"/>
      <c r="B501" s="209"/>
      <c r="C501" s="221"/>
      <c r="D501" s="220"/>
      <c r="E501" s="229"/>
    </row>
    <row r="502" spans="1:5" ht="15.75">
      <c r="A502" s="220"/>
      <c r="B502" s="209"/>
      <c r="C502" s="221"/>
      <c r="D502" s="220"/>
      <c r="E502" s="229"/>
    </row>
    <row r="503" spans="1:5" ht="15.75">
      <c r="A503" s="220"/>
      <c r="B503" s="209"/>
      <c r="C503" s="221"/>
      <c r="D503" s="220"/>
      <c r="E503" s="229"/>
    </row>
    <row r="504" spans="1:5" ht="15.75">
      <c r="A504" s="220"/>
      <c r="B504" s="209"/>
      <c r="C504" s="221"/>
      <c r="D504" s="220"/>
      <c r="E504" s="229"/>
    </row>
    <row r="505" spans="1:5" ht="15.75">
      <c r="A505" s="220"/>
      <c r="B505" s="209"/>
      <c r="C505" s="221"/>
      <c r="D505" s="220"/>
      <c r="E505" s="229"/>
    </row>
    <row r="506" spans="1:5" ht="15.75">
      <c r="A506" s="220"/>
      <c r="B506" s="209"/>
      <c r="C506" s="221"/>
      <c r="D506" s="220"/>
      <c r="E506" s="229"/>
    </row>
    <row r="507" spans="1:5" ht="15.75">
      <c r="A507" s="220"/>
      <c r="B507" s="209"/>
      <c r="C507" s="221"/>
      <c r="D507" s="220"/>
      <c r="E507" s="229"/>
    </row>
    <row r="508" spans="1:5" ht="15.75">
      <c r="A508" s="220"/>
      <c r="B508" s="209"/>
      <c r="C508" s="221"/>
      <c r="D508" s="220"/>
      <c r="E508" s="229"/>
    </row>
    <row r="509" spans="1:5" ht="15.75">
      <c r="A509" s="220"/>
      <c r="B509" s="209"/>
      <c r="C509" s="221"/>
      <c r="D509" s="220"/>
      <c r="E509" s="229"/>
    </row>
    <row r="510" spans="1:5" ht="15.75">
      <c r="A510" s="220"/>
      <c r="B510" s="209"/>
      <c r="C510" s="221"/>
      <c r="D510" s="220"/>
      <c r="E510" s="229"/>
    </row>
    <row r="511" spans="1:5" ht="15.75">
      <c r="A511" s="220"/>
      <c r="B511" s="209"/>
      <c r="C511" s="221"/>
      <c r="D511" s="220"/>
      <c r="E511" s="229"/>
    </row>
    <row r="512" spans="1:5" ht="15.75">
      <c r="A512" s="220"/>
      <c r="B512" s="209"/>
      <c r="C512" s="221"/>
      <c r="D512" s="220"/>
      <c r="E512" s="229"/>
    </row>
    <row r="513" spans="1:5" ht="15.75">
      <c r="A513" s="220"/>
      <c r="B513" s="209"/>
      <c r="C513" s="221"/>
      <c r="D513" s="220"/>
      <c r="E513" s="229"/>
    </row>
    <row r="514" spans="1:5" ht="15.75">
      <c r="A514" s="220"/>
      <c r="B514" s="209"/>
      <c r="C514" s="221"/>
      <c r="D514" s="220"/>
      <c r="E514" s="229"/>
    </row>
    <row r="515" spans="1:5" ht="15.75">
      <c r="A515" s="220"/>
      <c r="B515" s="209"/>
      <c r="C515" s="221"/>
      <c r="D515" s="220"/>
      <c r="E515" s="229"/>
    </row>
    <row r="516" spans="1:5" ht="15.75">
      <c r="A516" s="220"/>
      <c r="B516" s="209"/>
      <c r="C516" s="221"/>
      <c r="D516" s="220"/>
      <c r="E516" s="229"/>
    </row>
    <row r="517" spans="1:5" ht="15.75">
      <c r="A517" s="220"/>
      <c r="B517" s="209"/>
      <c r="C517" s="221"/>
      <c r="D517" s="220"/>
      <c r="E517" s="229"/>
    </row>
    <row r="518" spans="1:5" ht="15.75">
      <c r="A518" s="220"/>
      <c r="B518" s="209"/>
      <c r="C518" s="221"/>
      <c r="D518" s="220"/>
      <c r="E518" s="229"/>
    </row>
    <row r="519" spans="1:5" ht="15.75">
      <c r="A519" s="220"/>
      <c r="B519" s="209"/>
      <c r="C519" s="221"/>
      <c r="D519" s="220"/>
      <c r="E519" s="229"/>
    </row>
    <row r="520" spans="1:5" ht="15.75">
      <c r="A520" s="220"/>
      <c r="B520" s="209"/>
      <c r="C520" s="221"/>
      <c r="D520" s="220"/>
      <c r="E520" s="229"/>
    </row>
    <row r="521" spans="1:5" ht="15.75">
      <c r="A521" s="220"/>
      <c r="B521" s="209"/>
      <c r="C521" s="221"/>
      <c r="D521" s="220"/>
      <c r="E521" s="229"/>
    </row>
    <row r="522" spans="1:5" ht="15.75">
      <c r="A522" s="220"/>
      <c r="B522" s="209"/>
      <c r="C522" s="221"/>
      <c r="D522" s="220"/>
      <c r="E522" s="229"/>
    </row>
    <row r="523" spans="1:5" ht="15.75">
      <c r="A523" s="220"/>
      <c r="B523" s="209"/>
      <c r="C523" s="221"/>
      <c r="D523" s="220"/>
      <c r="E523" s="229"/>
    </row>
    <row r="524" spans="1:5" ht="15.75">
      <c r="A524" s="220"/>
      <c r="B524" s="209"/>
      <c r="C524" s="221"/>
      <c r="D524" s="220"/>
      <c r="E524" s="229"/>
    </row>
    <row r="525" spans="1:5" ht="15.75">
      <c r="A525" s="220"/>
      <c r="B525" s="209"/>
      <c r="C525" s="221"/>
      <c r="D525" s="220"/>
      <c r="E525" s="229"/>
    </row>
    <row r="526" spans="1:5" ht="15.75">
      <c r="A526" s="220"/>
      <c r="B526" s="209"/>
      <c r="C526" s="221"/>
      <c r="D526" s="220"/>
      <c r="E526" s="229"/>
    </row>
    <row r="527" spans="1:5" ht="15.75">
      <c r="A527" s="220"/>
      <c r="B527" s="209"/>
      <c r="C527" s="221"/>
      <c r="D527" s="220"/>
      <c r="E527" s="229"/>
    </row>
    <row r="528" spans="1:5" ht="15.75">
      <c r="A528" s="220"/>
      <c r="B528" s="209"/>
      <c r="C528" s="221"/>
      <c r="D528" s="220"/>
      <c r="E528" s="229"/>
    </row>
    <row r="529" spans="1:5" ht="15.75">
      <c r="A529" s="220"/>
      <c r="B529" s="209"/>
      <c r="C529" s="221"/>
      <c r="D529" s="220"/>
      <c r="E529" s="229"/>
    </row>
    <row r="530" spans="1:5" ht="15.75">
      <c r="A530" s="220"/>
      <c r="B530" s="209"/>
      <c r="C530" s="221"/>
      <c r="D530" s="220"/>
      <c r="E530" s="229"/>
    </row>
    <row r="531" spans="1:5" ht="15.75">
      <c r="A531" s="220"/>
      <c r="B531" s="209"/>
      <c r="C531" s="221"/>
      <c r="D531" s="220"/>
      <c r="E531" s="229"/>
    </row>
    <row r="532" spans="1:5" ht="15.75">
      <c r="A532" s="220"/>
      <c r="B532" s="209"/>
      <c r="C532" s="221"/>
      <c r="D532" s="220"/>
      <c r="E532" s="229"/>
    </row>
    <row r="533" spans="1:5" ht="15.75">
      <c r="A533" s="220"/>
      <c r="B533" s="209"/>
      <c r="C533" s="221"/>
      <c r="D533" s="220"/>
      <c r="E533" s="229"/>
    </row>
    <row r="534" spans="1:5" ht="15.75">
      <c r="A534" s="220"/>
      <c r="B534" s="209"/>
      <c r="C534" s="221"/>
      <c r="D534" s="220"/>
      <c r="E534" s="229"/>
    </row>
    <row r="535" spans="1:5" ht="15.75">
      <c r="A535" s="220"/>
      <c r="B535" s="209"/>
      <c r="C535" s="221"/>
      <c r="D535" s="220"/>
      <c r="E535" s="229"/>
    </row>
    <row r="536" spans="1:5" ht="15.75">
      <c r="A536" s="220"/>
      <c r="B536" s="209"/>
      <c r="C536" s="221"/>
      <c r="D536" s="220"/>
      <c r="E536" s="229"/>
    </row>
    <row r="537" spans="1:5" ht="15.75">
      <c r="A537" s="220"/>
      <c r="B537" s="209"/>
      <c r="C537" s="221"/>
      <c r="D537" s="220"/>
      <c r="E537" s="229"/>
    </row>
    <row r="538" spans="1:5" ht="15.75">
      <c r="A538" s="220"/>
      <c r="B538" s="209"/>
      <c r="C538" s="221"/>
      <c r="D538" s="220"/>
      <c r="E538" s="229"/>
    </row>
    <row r="539" spans="1:5" ht="15.75">
      <c r="A539" s="220"/>
      <c r="B539" s="209"/>
      <c r="C539" s="221"/>
      <c r="D539" s="220"/>
      <c r="E539" s="229"/>
    </row>
    <row r="540" spans="1:5" ht="15.75">
      <c r="A540" s="220"/>
      <c r="B540" s="209"/>
      <c r="C540" s="221"/>
      <c r="D540" s="220"/>
      <c r="E540" s="229"/>
    </row>
    <row r="541" spans="1:5" ht="15.75">
      <c r="A541" s="220"/>
      <c r="B541" s="209"/>
      <c r="C541" s="221"/>
      <c r="D541" s="220"/>
      <c r="E541" s="229"/>
    </row>
    <row r="542" spans="1:5" ht="15.75">
      <c r="A542" s="220"/>
      <c r="B542" s="209"/>
      <c r="C542" s="221"/>
      <c r="D542" s="220"/>
      <c r="E542" s="229"/>
    </row>
    <row r="543" spans="1:5" ht="15.75">
      <c r="A543" s="220"/>
      <c r="B543" s="209"/>
      <c r="C543" s="221"/>
      <c r="D543" s="220"/>
      <c r="E543" s="229"/>
    </row>
    <row r="544" spans="1:5" ht="15.75">
      <c r="A544" s="220"/>
      <c r="B544" s="209"/>
      <c r="C544" s="221"/>
      <c r="D544" s="220"/>
      <c r="E544" s="229"/>
    </row>
    <row r="545" spans="1:5" ht="15.75">
      <c r="A545" s="220"/>
      <c r="B545" s="209"/>
      <c r="C545" s="221"/>
      <c r="D545" s="220"/>
      <c r="E545" s="229"/>
    </row>
    <row r="546" spans="1:5" ht="15.75">
      <c r="A546" s="220"/>
      <c r="B546" s="209"/>
      <c r="C546" s="221"/>
      <c r="D546" s="220"/>
      <c r="E546" s="229"/>
    </row>
    <row r="547" spans="1:5" ht="15.75">
      <c r="A547" s="220"/>
      <c r="B547" s="209"/>
      <c r="C547" s="221"/>
      <c r="D547" s="220"/>
      <c r="E547" s="229"/>
    </row>
    <row r="548" spans="1:5" ht="15.75">
      <c r="A548" s="220"/>
      <c r="B548" s="209"/>
      <c r="C548" s="221"/>
      <c r="D548" s="220"/>
      <c r="E548" s="229"/>
    </row>
    <row r="549" spans="1:5" ht="15.75">
      <c r="A549" s="220"/>
      <c r="B549" s="209"/>
      <c r="C549" s="221"/>
      <c r="D549" s="220"/>
      <c r="E549" s="229"/>
    </row>
    <row r="550" spans="1:5" ht="15.75">
      <c r="A550" s="220"/>
      <c r="B550" s="209"/>
      <c r="C550" s="221"/>
      <c r="D550" s="220"/>
      <c r="E550" s="229"/>
    </row>
    <row r="551" spans="1:5" ht="15.75">
      <c r="A551" s="220"/>
      <c r="B551" s="209"/>
      <c r="C551" s="221"/>
      <c r="D551" s="220"/>
      <c r="E551" s="229"/>
    </row>
    <row r="552" spans="1:5" ht="15.75">
      <c r="A552" s="220"/>
      <c r="B552" s="209"/>
      <c r="C552" s="221"/>
      <c r="D552" s="220"/>
      <c r="E552" s="229"/>
    </row>
    <row r="553" spans="1:5" ht="15.75">
      <c r="A553" s="220"/>
      <c r="B553" s="209"/>
      <c r="C553" s="221"/>
      <c r="D553" s="220"/>
      <c r="E553" s="229"/>
    </row>
    <row r="554" spans="1:5" ht="15.75">
      <c r="A554" s="220"/>
      <c r="B554" s="209"/>
      <c r="C554" s="221"/>
      <c r="D554" s="220"/>
      <c r="E554" s="229"/>
    </row>
    <row r="555" spans="1:5" ht="15.75">
      <c r="A555" s="220"/>
      <c r="B555" s="209"/>
      <c r="C555" s="221"/>
      <c r="D555" s="220"/>
      <c r="E555" s="229"/>
    </row>
    <row r="556" spans="1:5" ht="15.75">
      <c r="A556" s="220"/>
      <c r="B556" s="209"/>
      <c r="C556" s="221"/>
      <c r="D556" s="220"/>
      <c r="E556" s="229"/>
    </row>
    <row r="557" spans="1:5" ht="15.75">
      <c r="A557" s="220"/>
      <c r="B557" s="209"/>
      <c r="C557" s="221"/>
      <c r="D557" s="220"/>
      <c r="E557" s="229"/>
    </row>
    <row r="558" spans="1:5" ht="15.75">
      <c r="A558" s="220"/>
      <c r="B558" s="209"/>
      <c r="C558" s="221"/>
      <c r="D558" s="220"/>
      <c r="E558" s="229"/>
    </row>
    <row r="559" spans="1:5" ht="15.75">
      <c r="A559" s="220"/>
      <c r="B559" s="209"/>
      <c r="C559" s="221"/>
      <c r="D559" s="220"/>
      <c r="E559" s="229"/>
    </row>
    <row r="560" spans="1:5" ht="15.75">
      <c r="A560" s="220"/>
      <c r="B560" s="209"/>
      <c r="C560" s="221"/>
      <c r="D560" s="220"/>
      <c r="E560" s="229"/>
    </row>
    <row r="561" spans="1:5" ht="15.75">
      <c r="A561" s="220"/>
      <c r="B561" s="209"/>
      <c r="C561" s="221"/>
      <c r="D561" s="220"/>
      <c r="E561" s="229"/>
    </row>
    <row r="562" spans="1:5" ht="15.75">
      <c r="A562" s="220"/>
      <c r="B562" s="209"/>
      <c r="C562" s="221"/>
      <c r="D562" s="220"/>
      <c r="E562" s="229"/>
    </row>
    <row r="563" spans="1:5" ht="15.75">
      <c r="A563" s="220"/>
      <c r="B563" s="209"/>
      <c r="C563" s="221"/>
      <c r="D563" s="220"/>
      <c r="E563" s="229"/>
    </row>
    <row r="564" spans="1:5" ht="15.75">
      <c r="A564" s="220"/>
      <c r="B564" s="209"/>
      <c r="C564" s="221"/>
      <c r="D564" s="220"/>
      <c r="E564" s="229"/>
    </row>
    <row r="565" spans="1:5" ht="15.75">
      <c r="A565" s="220"/>
      <c r="B565" s="209"/>
      <c r="C565" s="221"/>
      <c r="D565" s="220"/>
      <c r="E565" s="229"/>
    </row>
    <row r="566" spans="1:5" ht="15.75">
      <c r="A566" s="220"/>
      <c r="B566" s="209"/>
      <c r="C566" s="221"/>
      <c r="D566" s="220"/>
      <c r="E566" s="229"/>
    </row>
    <row r="567" spans="1:5" ht="15.75">
      <c r="A567" s="220"/>
      <c r="B567" s="209"/>
      <c r="C567" s="221"/>
      <c r="D567" s="220"/>
      <c r="E567" s="229"/>
    </row>
    <row r="568" spans="1:5" ht="15.75">
      <c r="A568" s="220"/>
      <c r="B568" s="209"/>
      <c r="C568" s="221"/>
      <c r="D568" s="220"/>
      <c r="E568" s="229"/>
    </row>
    <row r="569" spans="1:5" ht="15.75">
      <c r="A569" s="220"/>
      <c r="B569" s="209"/>
      <c r="C569" s="221"/>
      <c r="D569" s="220"/>
      <c r="E569" s="229"/>
    </row>
    <row r="570" spans="1:5" ht="15.75">
      <c r="A570" s="220"/>
      <c r="B570" s="209"/>
      <c r="C570" s="221"/>
      <c r="D570" s="220"/>
      <c r="E570" s="229"/>
    </row>
    <row r="571" spans="1:5" ht="15.75">
      <c r="A571" s="220"/>
      <c r="B571" s="209"/>
      <c r="C571" s="221"/>
      <c r="D571" s="220"/>
      <c r="E571" s="229"/>
    </row>
    <row r="572" spans="1:5" ht="15.75">
      <c r="A572" s="220"/>
      <c r="B572" s="209"/>
      <c r="C572" s="221"/>
      <c r="D572" s="220"/>
      <c r="E572" s="229"/>
    </row>
    <row r="573" spans="1:5" ht="15.75">
      <c r="A573" s="220"/>
      <c r="B573" s="209"/>
      <c r="C573" s="221"/>
      <c r="D573" s="220"/>
      <c r="E573" s="229"/>
    </row>
    <row r="574" spans="1:5" ht="15.75">
      <c r="A574" s="220"/>
      <c r="B574" s="209"/>
      <c r="C574" s="221"/>
      <c r="D574" s="220"/>
      <c r="E574" s="229"/>
    </row>
    <row r="575" spans="1:5" ht="15.75">
      <c r="A575" s="220"/>
      <c r="B575" s="209"/>
      <c r="C575" s="221"/>
      <c r="D575" s="220"/>
      <c r="E575" s="229"/>
    </row>
    <row r="576" spans="1:5" ht="15.75">
      <c r="A576" s="220"/>
      <c r="B576" s="209"/>
      <c r="C576" s="221"/>
      <c r="D576" s="220"/>
      <c r="E576" s="229"/>
    </row>
    <row r="577" spans="1:5" ht="15.75">
      <c r="A577" s="220"/>
      <c r="B577" s="209"/>
      <c r="C577" s="221"/>
      <c r="D577" s="220"/>
      <c r="E577" s="229"/>
    </row>
    <row r="578" spans="1:5" ht="15.75">
      <c r="A578" s="220"/>
      <c r="B578" s="209"/>
      <c r="C578" s="221"/>
      <c r="D578" s="220"/>
      <c r="E578" s="229"/>
    </row>
    <row r="579" spans="1:5" ht="15.75">
      <c r="A579" s="220"/>
      <c r="B579" s="209"/>
      <c r="C579" s="221"/>
      <c r="D579" s="220"/>
      <c r="E579" s="229"/>
    </row>
    <row r="580" spans="1:5" ht="15.75">
      <c r="A580" s="220"/>
      <c r="B580" s="209"/>
      <c r="C580" s="221"/>
      <c r="D580" s="220"/>
      <c r="E580" s="229"/>
    </row>
    <row r="581" spans="1:5" ht="15.75">
      <c r="A581" s="220"/>
      <c r="B581" s="209"/>
      <c r="C581" s="221"/>
      <c r="D581" s="220"/>
      <c r="E581" s="229"/>
    </row>
    <row r="582" spans="1:5" ht="15.75">
      <c r="A582" s="220"/>
      <c r="B582" s="209"/>
      <c r="C582" s="221"/>
      <c r="D582" s="220"/>
      <c r="E582" s="229"/>
    </row>
    <row r="583" spans="1:5" ht="15.75">
      <c r="A583" s="220"/>
      <c r="B583" s="209"/>
      <c r="C583" s="221"/>
      <c r="D583" s="220"/>
      <c r="E583" s="229"/>
    </row>
    <row r="584" spans="1:5" ht="15.75">
      <c r="A584" s="220"/>
      <c r="B584" s="209"/>
      <c r="C584" s="221"/>
      <c r="D584" s="220"/>
      <c r="E584" s="229"/>
    </row>
    <row r="585" spans="1:5" ht="15.75">
      <c r="A585" s="220"/>
      <c r="B585" s="209"/>
      <c r="C585" s="221"/>
      <c r="D585" s="220"/>
      <c r="E585" s="229"/>
    </row>
    <row r="586" spans="1:5" ht="15.75">
      <c r="A586" s="220"/>
      <c r="B586" s="209"/>
      <c r="C586" s="221"/>
      <c r="D586" s="220"/>
      <c r="E586" s="229"/>
    </row>
    <row r="587" spans="1:5" ht="15.75">
      <c r="A587" s="220"/>
      <c r="B587" s="209"/>
      <c r="C587" s="221"/>
      <c r="D587" s="220"/>
      <c r="E587" s="229"/>
    </row>
    <row r="588" spans="1:5" ht="15.75">
      <c r="A588" s="220"/>
      <c r="B588" s="209"/>
      <c r="C588" s="221"/>
      <c r="D588" s="220"/>
      <c r="E588" s="229"/>
    </row>
    <row r="589" spans="1:5" ht="15.75">
      <c r="A589" s="220"/>
      <c r="B589" s="209"/>
      <c r="C589" s="221"/>
      <c r="D589" s="220"/>
      <c r="E589" s="229"/>
    </row>
    <row r="590" spans="1:5" ht="15.75">
      <c r="A590" s="220"/>
      <c r="B590" s="209"/>
      <c r="C590" s="221"/>
      <c r="D590" s="220"/>
      <c r="E590" s="229"/>
    </row>
    <row r="591" spans="1:5" ht="15.75">
      <c r="A591" s="220"/>
      <c r="B591" s="209"/>
      <c r="C591" s="221"/>
      <c r="D591" s="220"/>
      <c r="E591" s="229"/>
    </row>
    <row r="592" spans="1:5" ht="15.75">
      <c r="A592" s="220"/>
      <c r="B592" s="209"/>
      <c r="C592" s="221"/>
      <c r="D592" s="220"/>
      <c r="E592" s="229"/>
    </row>
    <row r="593" spans="1:5" ht="15.75">
      <c r="A593" s="220"/>
      <c r="B593" s="209"/>
      <c r="C593" s="221"/>
      <c r="D593" s="220"/>
      <c r="E593" s="229"/>
    </row>
    <row r="594" spans="1:5" ht="15.75">
      <c r="A594" s="220"/>
      <c r="B594" s="209"/>
      <c r="C594" s="221"/>
      <c r="D594" s="220"/>
      <c r="E594" s="229"/>
    </row>
    <row r="595" spans="1:5" ht="15.75">
      <c r="A595" s="220"/>
      <c r="B595" s="209"/>
      <c r="C595" s="221"/>
      <c r="D595" s="220"/>
      <c r="E595" s="229"/>
    </row>
    <row r="596" spans="1:5" ht="15.75">
      <c r="A596" s="220"/>
      <c r="B596" s="209"/>
      <c r="C596" s="221"/>
      <c r="D596" s="220"/>
      <c r="E596" s="229"/>
    </row>
    <row r="597" spans="1:5" ht="15.75">
      <c r="A597" s="220"/>
      <c r="B597" s="209"/>
      <c r="C597" s="221"/>
      <c r="D597" s="220"/>
      <c r="E597" s="229"/>
    </row>
    <row r="598" spans="1:5" ht="15.75">
      <c r="A598" s="220"/>
      <c r="B598" s="209"/>
      <c r="C598" s="221"/>
      <c r="D598" s="220"/>
      <c r="E598" s="229"/>
    </row>
    <row r="599" spans="1:5" ht="15.75">
      <c r="A599" s="220"/>
      <c r="B599" s="209"/>
      <c r="C599" s="221"/>
      <c r="D599" s="220"/>
      <c r="E599" s="229"/>
    </row>
    <row r="600" spans="1:5" ht="15.75">
      <c r="A600" s="220"/>
      <c r="B600" s="209"/>
      <c r="C600" s="221"/>
      <c r="D600" s="220"/>
      <c r="E600" s="229"/>
    </row>
    <row r="601" spans="1:5" ht="15.75">
      <c r="A601" s="220"/>
      <c r="B601" s="209"/>
      <c r="C601" s="221"/>
      <c r="D601" s="220"/>
      <c r="E601" s="229"/>
    </row>
    <row r="602" spans="1:5" ht="15.75">
      <c r="A602" s="220"/>
      <c r="B602" s="209"/>
      <c r="C602" s="221"/>
      <c r="D602" s="220"/>
      <c r="E602" s="229"/>
    </row>
    <row r="603" spans="1:5" ht="15.75">
      <c r="A603" s="220"/>
      <c r="B603" s="209"/>
      <c r="C603" s="221"/>
      <c r="D603" s="220"/>
      <c r="E603" s="229"/>
    </row>
    <row r="604" spans="1:5" ht="15.75">
      <c r="A604" s="220"/>
      <c r="B604" s="209"/>
      <c r="C604" s="221"/>
      <c r="D604" s="220"/>
      <c r="E604" s="229"/>
    </row>
    <row r="605" spans="1:5" ht="15.75">
      <c r="A605" s="220"/>
      <c r="B605" s="209"/>
      <c r="C605" s="221"/>
      <c r="D605" s="220"/>
      <c r="E605" s="229"/>
    </row>
    <row r="606" spans="1:5" ht="15.75">
      <c r="A606" s="220"/>
      <c r="B606" s="209"/>
      <c r="C606" s="221"/>
      <c r="D606" s="220"/>
      <c r="E606" s="229"/>
    </row>
    <row r="607" spans="1:5" ht="15.75">
      <c r="A607" s="220"/>
      <c r="B607" s="209"/>
      <c r="C607" s="221"/>
      <c r="D607" s="220"/>
      <c r="E607" s="229"/>
    </row>
    <row r="608" spans="1:5" ht="15.75">
      <c r="A608" s="220"/>
      <c r="B608" s="209"/>
      <c r="C608" s="221"/>
      <c r="D608" s="220"/>
      <c r="E608" s="229"/>
    </row>
    <row r="609" spans="1:5" ht="15.75">
      <c r="A609" s="220"/>
      <c r="B609" s="209"/>
      <c r="C609" s="221"/>
      <c r="D609" s="220"/>
      <c r="E609" s="229"/>
    </row>
    <row r="610" spans="1:5" ht="15.75">
      <c r="A610" s="220"/>
      <c r="B610" s="209"/>
      <c r="C610" s="221"/>
      <c r="D610" s="220"/>
      <c r="E610" s="229"/>
    </row>
    <row r="611" spans="1:5" ht="15.75">
      <c r="A611" s="220"/>
      <c r="B611" s="209"/>
      <c r="C611" s="221"/>
      <c r="D611" s="220"/>
      <c r="E611" s="229"/>
    </row>
    <row r="612" spans="1:5" ht="15.75">
      <c r="A612" s="220"/>
      <c r="B612" s="209"/>
      <c r="C612" s="221"/>
      <c r="D612" s="220"/>
      <c r="E612" s="229"/>
    </row>
    <row r="613" spans="1:5" ht="15.75">
      <c r="A613" s="220"/>
      <c r="B613" s="209"/>
      <c r="C613" s="221"/>
      <c r="D613" s="220"/>
      <c r="E613" s="229"/>
    </row>
    <row r="614" spans="1:5" ht="15.75">
      <c r="A614" s="220"/>
      <c r="B614" s="209"/>
      <c r="C614" s="221"/>
      <c r="D614" s="220"/>
      <c r="E614" s="229"/>
    </row>
    <row r="615" spans="1:5" ht="15.75">
      <c r="A615" s="220"/>
      <c r="B615" s="209"/>
      <c r="C615" s="221"/>
      <c r="D615" s="220"/>
      <c r="E615" s="229"/>
    </row>
    <row r="616" spans="1:5" ht="15.75">
      <c r="A616" s="220"/>
      <c r="B616" s="209"/>
      <c r="C616" s="221"/>
      <c r="D616" s="220"/>
      <c r="E616" s="229"/>
    </row>
    <row r="617" spans="1:5" ht="15.75">
      <c r="A617" s="220"/>
      <c r="B617" s="209"/>
      <c r="C617" s="221"/>
      <c r="D617" s="220"/>
      <c r="E617" s="229"/>
    </row>
    <row r="618" spans="1:5" ht="15.75">
      <c r="A618" s="220"/>
      <c r="B618" s="209"/>
      <c r="C618" s="221"/>
      <c r="D618" s="220"/>
      <c r="E618" s="229"/>
    </row>
    <row r="619" spans="1:5" ht="15.75">
      <c r="A619" s="220"/>
      <c r="B619" s="209"/>
      <c r="C619" s="221"/>
      <c r="D619" s="220"/>
      <c r="E619" s="229"/>
    </row>
    <row r="620" spans="1:5" ht="15.75">
      <c r="A620" s="220"/>
      <c r="B620" s="209"/>
      <c r="C620" s="221"/>
      <c r="D620" s="220"/>
      <c r="E620" s="229"/>
    </row>
    <row r="621" spans="1:5" ht="15.75">
      <c r="A621" s="220"/>
      <c r="B621" s="209"/>
      <c r="C621" s="221"/>
      <c r="D621" s="220"/>
      <c r="E621" s="229"/>
    </row>
    <row r="622" spans="1:5" ht="15.75">
      <c r="A622" s="220"/>
      <c r="B622" s="209"/>
      <c r="C622" s="221"/>
      <c r="D622" s="220"/>
      <c r="E622" s="229"/>
    </row>
    <row r="623" spans="1:5" ht="15.75">
      <c r="A623" s="220"/>
      <c r="B623" s="209"/>
      <c r="C623" s="221"/>
      <c r="D623" s="220"/>
      <c r="E623" s="229"/>
    </row>
    <row r="624" spans="1:5" ht="15.75">
      <c r="A624" s="220"/>
      <c r="B624" s="209"/>
      <c r="C624" s="221"/>
      <c r="D624" s="220"/>
      <c r="E624" s="229"/>
    </row>
    <row r="625" spans="1:5" ht="15.75">
      <c r="A625" s="220"/>
      <c r="B625" s="209"/>
      <c r="C625" s="221"/>
      <c r="D625" s="220"/>
      <c r="E625" s="229"/>
    </row>
    <row r="626" spans="1:5" ht="15.75">
      <c r="A626" s="220"/>
      <c r="B626" s="209"/>
      <c r="C626" s="221"/>
      <c r="D626" s="220"/>
      <c r="E626" s="229"/>
    </row>
    <row r="627" spans="1:5" ht="15.75">
      <c r="A627" s="220"/>
      <c r="B627" s="209"/>
      <c r="C627" s="221"/>
      <c r="D627" s="220"/>
      <c r="E627" s="229"/>
    </row>
    <row r="628" spans="1:5" ht="15.75">
      <c r="A628" s="220"/>
      <c r="B628" s="209"/>
      <c r="C628" s="221"/>
      <c r="D628" s="220"/>
      <c r="E628" s="229"/>
    </row>
    <row r="629" spans="1:5" ht="15.75">
      <c r="A629" s="220"/>
      <c r="B629" s="209"/>
      <c r="C629" s="221"/>
      <c r="D629" s="220"/>
      <c r="E629" s="229"/>
    </row>
    <row r="630" spans="1:5" ht="15.75">
      <c r="A630" s="220"/>
      <c r="B630" s="209"/>
      <c r="C630" s="221"/>
      <c r="D630" s="220"/>
      <c r="E630" s="229"/>
    </row>
    <row r="631" spans="1:5" ht="15.75">
      <c r="A631" s="220"/>
      <c r="B631" s="209"/>
      <c r="C631" s="221"/>
      <c r="D631" s="220"/>
      <c r="E631" s="229"/>
    </row>
    <row r="632" spans="1:5" ht="15.75">
      <c r="A632" s="220"/>
      <c r="B632" s="209"/>
      <c r="C632" s="221"/>
      <c r="D632" s="220"/>
      <c r="E632" s="229"/>
    </row>
    <row r="633" spans="1:5" ht="15.75">
      <c r="A633" s="220"/>
      <c r="B633" s="209"/>
      <c r="C633" s="221"/>
      <c r="D633" s="220"/>
      <c r="E633" s="229"/>
    </row>
    <row r="634" spans="1:5" ht="15.75">
      <c r="A634" s="220"/>
      <c r="B634" s="209"/>
      <c r="C634" s="221"/>
      <c r="D634" s="220"/>
      <c r="E634" s="229"/>
    </row>
    <row r="635" spans="1:5" ht="15.75">
      <c r="A635" s="220"/>
      <c r="B635" s="209"/>
      <c r="C635" s="221"/>
      <c r="D635" s="220"/>
      <c r="E635" s="229"/>
    </row>
    <row r="636" spans="1:5" ht="15.75">
      <c r="A636" s="220"/>
      <c r="B636" s="209"/>
      <c r="C636" s="221"/>
      <c r="D636" s="220"/>
      <c r="E636" s="229"/>
    </row>
    <row r="637" spans="1:5" ht="15.75">
      <c r="A637" s="220"/>
      <c r="B637" s="209"/>
      <c r="C637" s="221"/>
      <c r="D637" s="220"/>
      <c r="E637" s="229"/>
    </row>
    <row r="638" spans="1:5" ht="15.75">
      <c r="A638" s="220"/>
      <c r="B638" s="209"/>
      <c r="C638" s="221"/>
      <c r="D638" s="220"/>
      <c r="E638" s="229"/>
    </row>
    <row r="639" spans="1:5" ht="15.75">
      <c r="A639" s="220"/>
      <c r="B639" s="209"/>
      <c r="C639" s="221"/>
      <c r="D639" s="220"/>
      <c r="E639" s="229"/>
    </row>
    <row r="640" spans="1:5" ht="15.75">
      <c r="A640" s="220"/>
      <c r="B640" s="209"/>
      <c r="C640" s="221"/>
      <c r="D640" s="220"/>
      <c r="E640" s="229"/>
    </row>
    <row r="641" spans="1:5" ht="15.75">
      <c r="A641" s="220"/>
      <c r="B641" s="209"/>
      <c r="C641" s="221"/>
      <c r="D641" s="220"/>
      <c r="E641" s="229"/>
    </row>
    <row r="642" spans="1:5" ht="15.75">
      <c r="A642" s="220"/>
      <c r="B642" s="209"/>
      <c r="C642" s="221"/>
      <c r="D642" s="220"/>
      <c r="E642" s="229"/>
    </row>
    <row r="643" spans="1:5" ht="15.75">
      <c r="A643" s="220"/>
      <c r="B643" s="209"/>
      <c r="C643" s="221"/>
      <c r="D643" s="220"/>
      <c r="E643" s="229"/>
    </row>
    <row r="644" spans="1:5" ht="15.75">
      <c r="A644" s="220"/>
      <c r="B644" s="209"/>
      <c r="C644" s="221"/>
      <c r="D644" s="220"/>
      <c r="E644" s="229"/>
    </row>
    <row r="645" spans="1:5" ht="15.75">
      <c r="A645" s="220"/>
      <c r="B645" s="209"/>
      <c r="C645" s="221"/>
      <c r="D645" s="220"/>
      <c r="E645" s="229"/>
    </row>
    <row r="646" spans="1:5" ht="15.75">
      <c r="A646" s="220"/>
      <c r="B646" s="209"/>
      <c r="C646" s="221"/>
      <c r="D646" s="220"/>
      <c r="E646" s="229"/>
    </row>
    <row r="647" spans="1:5" ht="15.75">
      <c r="A647" s="220"/>
      <c r="B647" s="209"/>
      <c r="C647" s="221"/>
      <c r="D647" s="220"/>
      <c r="E647" s="229"/>
    </row>
    <row r="648" spans="1:5" ht="15.75">
      <c r="A648" s="220"/>
      <c r="B648" s="209"/>
      <c r="C648" s="221"/>
      <c r="D648" s="220"/>
      <c r="E648" s="229"/>
    </row>
    <row r="649" spans="1:5" ht="15.75">
      <c r="A649" s="220"/>
      <c r="B649" s="209"/>
      <c r="C649" s="221"/>
      <c r="D649" s="220"/>
      <c r="E649" s="229"/>
    </row>
    <row r="650" spans="1:5" ht="15.75">
      <c r="A650" s="220"/>
      <c r="B650" s="209"/>
      <c r="C650" s="221"/>
      <c r="D650" s="220"/>
      <c r="E650" s="229"/>
    </row>
    <row r="651" spans="1:5" ht="15.75">
      <c r="A651" s="220"/>
      <c r="B651" s="209"/>
      <c r="C651" s="221"/>
      <c r="D651" s="220"/>
      <c r="E651" s="229"/>
    </row>
    <row r="652" spans="1:5" ht="15.75">
      <c r="A652" s="220"/>
      <c r="B652" s="209"/>
      <c r="C652" s="221"/>
      <c r="D652" s="220"/>
      <c r="E652" s="229"/>
    </row>
    <row r="653" spans="1:5" ht="15.75">
      <c r="A653" s="220"/>
      <c r="B653" s="209"/>
      <c r="C653" s="221"/>
      <c r="D653" s="220"/>
      <c r="E653" s="229"/>
    </row>
    <row r="654" spans="1:5" ht="15.75">
      <c r="A654" s="220"/>
      <c r="B654" s="209"/>
      <c r="C654" s="221"/>
      <c r="D654" s="220"/>
      <c r="E654" s="229"/>
    </row>
    <row r="655" spans="1:5" ht="15.75">
      <c r="A655" s="220"/>
      <c r="B655" s="209"/>
      <c r="C655" s="221"/>
      <c r="D655" s="220"/>
      <c r="E655" s="229"/>
    </row>
    <row r="656" spans="1:5" ht="15.75">
      <c r="A656" s="220"/>
      <c r="B656" s="209"/>
      <c r="C656" s="221"/>
      <c r="D656" s="220"/>
      <c r="E656" s="229"/>
    </row>
    <row r="657" spans="1:5" ht="15.75">
      <c r="A657" s="220"/>
      <c r="B657" s="209"/>
      <c r="C657" s="221"/>
      <c r="D657" s="220"/>
      <c r="E657" s="229"/>
    </row>
    <row r="658" spans="1:5" ht="15.75">
      <c r="A658" s="220"/>
      <c r="B658" s="209"/>
      <c r="C658" s="221"/>
      <c r="D658" s="220"/>
      <c r="E658" s="229"/>
    </row>
    <row r="659" spans="1:5" ht="15.75">
      <c r="A659" s="220"/>
      <c r="B659" s="209"/>
      <c r="C659" s="221"/>
      <c r="D659" s="220"/>
      <c r="E659" s="229"/>
    </row>
    <row r="660" spans="1:5" ht="15.75">
      <c r="A660" s="220"/>
      <c r="B660" s="209"/>
      <c r="C660" s="221"/>
      <c r="D660" s="220"/>
      <c r="E660" s="229"/>
    </row>
    <row r="661" spans="1:5" ht="15.75">
      <c r="A661" s="220"/>
      <c r="B661" s="209"/>
      <c r="C661" s="221"/>
      <c r="D661" s="220"/>
      <c r="E661" s="229"/>
    </row>
    <row r="662" spans="1:5" ht="15.75">
      <c r="A662" s="220"/>
      <c r="B662" s="209"/>
      <c r="C662" s="221"/>
      <c r="D662" s="220"/>
      <c r="E662" s="229"/>
    </row>
    <row r="663" spans="1:5" ht="15.75">
      <c r="A663" s="220"/>
      <c r="B663" s="209"/>
      <c r="C663" s="221"/>
      <c r="D663" s="220"/>
      <c r="E663" s="229"/>
    </row>
    <row r="664" spans="1:5" ht="15.75">
      <c r="A664" s="220"/>
      <c r="B664" s="209"/>
      <c r="C664" s="221"/>
      <c r="D664" s="220"/>
      <c r="E664" s="229"/>
    </row>
    <row r="665" spans="1:5" ht="15.75">
      <c r="A665" s="220"/>
      <c r="B665" s="209"/>
      <c r="C665" s="221"/>
      <c r="D665" s="220"/>
      <c r="E665" s="229"/>
    </row>
    <row r="666" spans="1:5" ht="15.75">
      <c r="A666" s="220"/>
      <c r="B666" s="209"/>
      <c r="C666" s="221"/>
      <c r="D666" s="220"/>
      <c r="E666" s="229"/>
    </row>
    <row r="667" spans="1:5" ht="15.75">
      <c r="A667" s="220"/>
      <c r="B667" s="209"/>
      <c r="C667" s="221"/>
      <c r="D667" s="220"/>
      <c r="E667" s="229"/>
    </row>
    <row r="668" spans="1:5" ht="15.75">
      <c r="A668" s="220"/>
      <c r="B668" s="209"/>
      <c r="C668" s="221"/>
      <c r="D668" s="220"/>
      <c r="E668" s="229"/>
    </row>
    <row r="669" spans="1:5" ht="15.75">
      <c r="A669" s="220"/>
      <c r="B669" s="209"/>
      <c r="C669" s="221"/>
      <c r="D669" s="220"/>
      <c r="E669" s="229"/>
    </row>
    <row r="670" spans="1:5" ht="15.75">
      <c r="A670" s="220"/>
      <c r="B670" s="209"/>
      <c r="C670" s="221"/>
      <c r="D670" s="220"/>
      <c r="E670" s="229"/>
    </row>
    <row r="671" spans="1:5" ht="15.75">
      <c r="A671" s="220"/>
      <c r="B671" s="209"/>
      <c r="C671" s="221"/>
      <c r="D671" s="220"/>
      <c r="E671" s="229"/>
    </row>
    <row r="672" spans="1:5" ht="15.75">
      <c r="A672" s="220"/>
      <c r="B672" s="209"/>
      <c r="C672" s="221"/>
      <c r="D672" s="220"/>
      <c r="E672" s="229"/>
    </row>
    <row r="673" spans="1:5" ht="15.75">
      <c r="A673" s="220"/>
      <c r="B673" s="209"/>
      <c r="C673" s="221"/>
      <c r="D673" s="220"/>
      <c r="E673" s="229"/>
    </row>
    <row r="674" spans="1:5" ht="15.75">
      <c r="A674" s="220"/>
      <c r="B674" s="209"/>
      <c r="C674" s="221"/>
      <c r="D674" s="220"/>
      <c r="E674" s="229"/>
    </row>
    <row r="675" spans="1:5" ht="15.75">
      <c r="A675" s="220"/>
      <c r="B675" s="209"/>
      <c r="C675" s="221"/>
      <c r="D675" s="220"/>
      <c r="E675" s="229"/>
    </row>
    <row r="676" spans="1:5" ht="15.75">
      <c r="A676" s="220"/>
      <c r="B676" s="209"/>
      <c r="C676" s="221"/>
      <c r="D676" s="220"/>
      <c r="E676" s="229"/>
    </row>
    <row r="677" spans="1:5" ht="15.75">
      <c r="A677" s="220"/>
      <c r="B677" s="209"/>
      <c r="C677" s="221"/>
      <c r="D677" s="220"/>
      <c r="E677" s="229"/>
    </row>
    <row r="678" spans="1:5" ht="15.75">
      <c r="A678" s="220"/>
      <c r="B678" s="209"/>
      <c r="C678" s="221"/>
      <c r="D678" s="220"/>
      <c r="E678" s="229"/>
    </row>
    <row r="679" spans="1:5" ht="15.75">
      <c r="A679" s="220"/>
      <c r="B679" s="209"/>
      <c r="C679" s="221"/>
      <c r="D679" s="220"/>
      <c r="E679" s="229"/>
    </row>
    <row r="680" spans="1:5" ht="15.75">
      <c r="A680" s="220"/>
      <c r="B680" s="209"/>
      <c r="C680" s="221"/>
      <c r="D680" s="220"/>
      <c r="E680" s="229"/>
    </row>
    <row r="681" spans="1:5" ht="15.75">
      <c r="A681" s="220"/>
      <c r="B681" s="209"/>
      <c r="C681" s="221"/>
      <c r="D681" s="220"/>
      <c r="E681" s="229"/>
    </row>
    <row r="682" spans="1:5" ht="15.75">
      <c r="A682" s="220"/>
      <c r="B682" s="209"/>
      <c r="C682" s="221"/>
      <c r="D682" s="220"/>
      <c r="E682" s="229"/>
    </row>
    <row r="683" spans="1:5" ht="15.75">
      <c r="A683" s="220"/>
      <c r="B683" s="209"/>
      <c r="C683" s="221"/>
      <c r="D683" s="220"/>
      <c r="E683" s="229"/>
    </row>
    <row r="684" spans="1:5" ht="15.75">
      <c r="A684" s="220"/>
      <c r="B684" s="209"/>
      <c r="C684" s="221"/>
      <c r="D684" s="220"/>
      <c r="E684" s="229"/>
    </row>
    <row r="685" spans="1:5" ht="15.75">
      <c r="A685" s="220"/>
      <c r="B685" s="209"/>
      <c r="C685" s="221"/>
      <c r="D685" s="220"/>
      <c r="E685" s="229"/>
    </row>
    <row r="686" spans="1:5" ht="15.75">
      <c r="A686" s="220"/>
      <c r="B686" s="209"/>
      <c r="C686" s="221"/>
      <c r="D686" s="220"/>
      <c r="E686" s="229"/>
    </row>
    <row r="687" spans="1:5" ht="15.75">
      <c r="A687" s="220"/>
      <c r="B687" s="209"/>
      <c r="C687" s="221"/>
      <c r="D687" s="220"/>
      <c r="E687" s="229"/>
    </row>
    <row r="688" spans="1:5" ht="15.75">
      <c r="A688" s="220"/>
      <c r="B688" s="209"/>
      <c r="C688" s="221"/>
      <c r="D688" s="220"/>
      <c r="E688" s="229"/>
    </row>
    <row r="689" spans="1:5" ht="15.75">
      <c r="A689" s="220"/>
      <c r="B689" s="209"/>
      <c r="C689" s="221"/>
      <c r="D689" s="220"/>
      <c r="E689" s="229"/>
    </row>
    <row r="690" spans="1:5" ht="15.75">
      <c r="A690" s="220"/>
      <c r="B690" s="209"/>
      <c r="C690" s="221"/>
      <c r="D690" s="220"/>
      <c r="E690" s="229"/>
    </row>
    <row r="691" spans="1:5" ht="15.75">
      <c r="A691" s="220"/>
      <c r="B691" s="209"/>
      <c r="C691" s="221"/>
      <c r="D691" s="220"/>
      <c r="E691" s="229"/>
    </row>
    <row r="692" spans="1:5" ht="15.75">
      <c r="A692" s="220"/>
      <c r="B692" s="209"/>
      <c r="C692" s="221"/>
      <c r="D692" s="220"/>
      <c r="E692" s="229"/>
    </row>
    <row r="693" spans="1:5" ht="15.75">
      <c r="A693" s="220"/>
      <c r="B693" s="209"/>
      <c r="C693" s="221"/>
      <c r="D693" s="220"/>
      <c r="E693" s="229"/>
    </row>
    <row r="694" spans="1:5" ht="15.75">
      <c r="A694" s="220"/>
      <c r="B694" s="209"/>
      <c r="C694" s="221"/>
      <c r="D694" s="220"/>
      <c r="E694" s="229"/>
    </row>
    <row r="695" spans="1:5" ht="15.75">
      <c r="A695" s="220"/>
      <c r="B695" s="209"/>
      <c r="C695" s="221"/>
      <c r="D695" s="220"/>
      <c r="E695" s="229"/>
    </row>
    <row r="696" spans="1:5" ht="15.75">
      <c r="A696" s="220"/>
      <c r="B696" s="209"/>
      <c r="C696" s="221"/>
      <c r="D696" s="220"/>
      <c r="E696" s="229"/>
    </row>
    <row r="697" spans="1:5" ht="15.75">
      <c r="A697" s="220"/>
      <c r="B697" s="209"/>
      <c r="C697" s="221"/>
      <c r="D697" s="220"/>
      <c r="E697" s="229"/>
    </row>
    <row r="698" spans="1:5" ht="15.75">
      <c r="A698" s="220"/>
      <c r="B698" s="209"/>
      <c r="C698" s="221"/>
      <c r="D698" s="220"/>
      <c r="E698" s="229"/>
    </row>
    <row r="699" spans="1:5" ht="15.75">
      <c r="A699" s="220"/>
      <c r="B699" s="209"/>
      <c r="C699" s="221"/>
      <c r="D699" s="220"/>
      <c r="E699" s="229"/>
    </row>
    <row r="700" spans="1:5" ht="15.75">
      <c r="A700" s="220"/>
      <c r="B700" s="209"/>
      <c r="C700" s="221"/>
      <c r="D700" s="220"/>
      <c r="E700" s="229"/>
    </row>
    <row r="701" spans="1:5" ht="15.75">
      <c r="A701" s="220"/>
      <c r="B701" s="209"/>
      <c r="C701" s="221"/>
      <c r="D701" s="220"/>
      <c r="E701" s="229"/>
    </row>
    <row r="702" spans="1:5" ht="15.75">
      <c r="A702" s="220"/>
      <c r="B702" s="209"/>
      <c r="C702" s="221"/>
      <c r="D702" s="220"/>
      <c r="E702" s="229"/>
    </row>
    <row r="703" spans="1:5" ht="15.75">
      <c r="A703" s="220"/>
      <c r="B703" s="209"/>
      <c r="C703" s="221"/>
      <c r="D703" s="220"/>
      <c r="E703" s="229"/>
    </row>
    <row r="704" spans="1:5" ht="15.75">
      <c r="A704" s="220"/>
      <c r="B704" s="209"/>
      <c r="C704" s="221"/>
      <c r="D704" s="220"/>
      <c r="E704" s="229"/>
    </row>
    <row r="705" spans="1:5" ht="15.75">
      <c r="A705" s="220"/>
      <c r="B705" s="209"/>
      <c r="C705" s="221"/>
      <c r="D705" s="220"/>
      <c r="E705" s="229"/>
    </row>
    <row r="706" spans="1:5" ht="15.75">
      <c r="A706" s="220"/>
      <c r="B706" s="209"/>
      <c r="C706" s="221"/>
      <c r="D706" s="220"/>
      <c r="E706" s="229"/>
    </row>
    <row r="707" spans="1:5" ht="15.75">
      <c r="A707" s="220"/>
      <c r="B707" s="209"/>
      <c r="C707" s="221"/>
      <c r="D707" s="220"/>
      <c r="E707" s="229"/>
    </row>
    <row r="708" spans="1:5" ht="15.75">
      <c r="A708" s="220"/>
      <c r="B708" s="209"/>
      <c r="C708" s="221"/>
      <c r="D708" s="220"/>
      <c r="E708" s="229"/>
    </row>
    <row r="709" spans="1:5" ht="15.75">
      <c r="A709" s="220"/>
      <c r="B709" s="209"/>
      <c r="C709" s="221"/>
      <c r="D709" s="220"/>
      <c r="E709" s="229"/>
    </row>
    <row r="710" spans="1:5" ht="15.75">
      <c r="A710" s="220"/>
      <c r="B710" s="209"/>
      <c r="C710" s="221"/>
      <c r="D710" s="220"/>
      <c r="E710" s="229"/>
    </row>
    <row r="711" spans="1:5" ht="15.75">
      <c r="A711" s="220"/>
      <c r="B711" s="209"/>
      <c r="C711" s="221"/>
      <c r="D711" s="220"/>
      <c r="E711" s="229"/>
    </row>
    <row r="712" spans="1:5" ht="15.75">
      <c r="A712" s="220"/>
      <c r="B712" s="209"/>
      <c r="C712" s="221"/>
      <c r="D712" s="220"/>
      <c r="E712" s="229"/>
    </row>
    <row r="713" spans="1:5" ht="15.75">
      <c r="A713" s="220"/>
      <c r="B713" s="209"/>
      <c r="C713" s="221"/>
      <c r="D713" s="220"/>
      <c r="E713" s="229"/>
    </row>
    <row r="714" spans="1:5" ht="15.75">
      <c r="A714" s="220"/>
      <c r="B714" s="209"/>
      <c r="C714" s="221"/>
      <c r="D714" s="220"/>
      <c r="E714" s="229"/>
    </row>
    <row r="715" spans="1:5" ht="15.75">
      <c r="A715" s="220"/>
      <c r="B715" s="209"/>
      <c r="C715" s="221"/>
      <c r="D715" s="220"/>
      <c r="E715" s="229"/>
    </row>
    <row r="716" spans="1:5" ht="15.75">
      <c r="A716" s="220"/>
      <c r="B716" s="209"/>
      <c r="C716" s="221"/>
      <c r="D716" s="220"/>
      <c r="E716" s="229"/>
    </row>
    <row r="717" spans="1:5" ht="15.75">
      <c r="A717" s="220"/>
      <c r="B717" s="209"/>
      <c r="C717" s="221"/>
      <c r="D717" s="220"/>
      <c r="E717" s="229"/>
    </row>
    <row r="718" spans="1:5" ht="15.75">
      <c r="A718" s="220"/>
      <c r="B718" s="209"/>
      <c r="C718" s="221"/>
      <c r="D718" s="220"/>
      <c r="E718" s="229"/>
    </row>
    <row r="719" spans="1:5" ht="15.75">
      <c r="A719" s="220"/>
      <c r="B719" s="209"/>
      <c r="C719" s="221"/>
      <c r="D719" s="220"/>
      <c r="E719" s="229"/>
    </row>
    <row r="720" spans="1:5" ht="15.75">
      <c r="A720" s="220"/>
      <c r="B720" s="209"/>
      <c r="C720" s="221"/>
      <c r="D720" s="220"/>
      <c r="E720" s="229"/>
    </row>
    <row r="721" spans="1:5" ht="15.75">
      <c r="A721" s="220"/>
      <c r="B721" s="209"/>
      <c r="C721" s="221"/>
      <c r="D721" s="220"/>
      <c r="E721" s="229"/>
    </row>
    <row r="722" spans="1:5" ht="15.75">
      <c r="A722" s="220"/>
      <c r="B722" s="209"/>
      <c r="C722" s="221"/>
      <c r="D722" s="220"/>
      <c r="E722" s="229"/>
    </row>
    <row r="723" spans="1:5" ht="15.75">
      <c r="A723" s="220"/>
      <c r="B723" s="209"/>
      <c r="C723" s="221"/>
      <c r="D723" s="220"/>
      <c r="E723" s="229"/>
    </row>
    <row r="724" spans="1:5" ht="15.75">
      <c r="A724" s="220"/>
      <c r="B724" s="209"/>
      <c r="C724" s="221"/>
      <c r="D724" s="220"/>
      <c r="E724" s="229"/>
    </row>
    <row r="725" spans="1:5" ht="15.75">
      <c r="A725" s="220"/>
      <c r="B725" s="209"/>
      <c r="C725" s="221"/>
      <c r="D725" s="220"/>
      <c r="E725" s="229"/>
    </row>
    <row r="726" spans="1:5" ht="15.75">
      <c r="A726" s="220"/>
      <c r="B726" s="209"/>
      <c r="C726" s="221"/>
      <c r="D726" s="220"/>
      <c r="E726" s="229"/>
    </row>
    <row r="727" spans="1:5" ht="15.75">
      <c r="A727" s="220"/>
      <c r="B727" s="209"/>
      <c r="C727" s="221"/>
      <c r="D727" s="220"/>
      <c r="E727" s="229"/>
    </row>
    <row r="728" spans="1:5" ht="15.75">
      <c r="A728" s="220"/>
      <c r="B728" s="209"/>
      <c r="C728" s="221"/>
      <c r="D728" s="220"/>
      <c r="E728" s="229"/>
    </row>
    <row r="729" spans="1:5" ht="15.75">
      <c r="A729" s="220"/>
      <c r="B729" s="209"/>
      <c r="C729" s="221"/>
      <c r="D729" s="220"/>
      <c r="E729" s="229"/>
    </row>
    <row r="730" spans="1:5" ht="15.75">
      <c r="A730" s="220"/>
      <c r="B730" s="209"/>
      <c r="C730" s="221"/>
      <c r="D730" s="220"/>
      <c r="E730" s="229"/>
    </row>
    <row r="731" spans="1:5" ht="15.75">
      <c r="A731" s="220"/>
      <c r="B731" s="209"/>
      <c r="C731" s="221"/>
      <c r="D731" s="220"/>
      <c r="E731" s="229"/>
    </row>
    <row r="732" spans="1:5" ht="15.75">
      <c r="A732" s="220"/>
      <c r="B732" s="209"/>
      <c r="C732" s="221"/>
      <c r="D732" s="220"/>
      <c r="E732" s="229"/>
    </row>
    <row r="733" spans="1:5" ht="15.75">
      <c r="A733" s="220"/>
      <c r="B733" s="209"/>
      <c r="C733" s="221"/>
      <c r="D733" s="220"/>
      <c r="E733" s="229"/>
    </row>
    <row r="734" spans="1:5" ht="15.75">
      <c r="A734" s="220"/>
      <c r="B734" s="209"/>
      <c r="C734" s="221"/>
      <c r="D734" s="220"/>
      <c r="E734" s="229"/>
    </row>
    <row r="735" spans="1:5" ht="15.75">
      <c r="A735" s="220"/>
      <c r="B735" s="209"/>
      <c r="C735" s="221"/>
      <c r="D735" s="220"/>
      <c r="E735" s="229"/>
    </row>
    <row r="736" spans="1:5" ht="15.75">
      <c r="A736" s="220"/>
      <c r="B736" s="209"/>
      <c r="C736" s="221"/>
      <c r="D736" s="220"/>
      <c r="E736" s="229"/>
    </row>
  </sheetData>
  <mergeCells count="1">
    <mergeCell ref="A1:I1"/>
  </mergeCells>
  <printOptions horizontalCentered="1"/>
  <pageMargins left="0.3937007874015748" right="0.3937007874015748" top="0.7874015748031497" bottom="0.3937007874015748" header="0.5905511811023623" footer="0.31496062992125984"/>
  <pageSetup fitToHeight="1" fitToWidth="1" horizontalDpi="360" verticalDpi="360" orientation="landscape" paperSize="9" scale="72" r:id="rId1"/>
  <headerFooter alignWithMargins="0">
    <oddFooter xml:space="preserve">&amp;R&amp;"Arial CE,tučné"&amp;14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860"/>
  <sheetViews>
    <sheetView defaultGridColor="0" zoomScale="75" zoomScaleNormal="75" colorId="22" workbookViewId="0" topLeftCell="A1">
      <selection activeCell="A2" sqref="A2"/>
    </sheetView>
  </sheetViews>
  <sheetFormatPr defaultColWidth="9.125" defaultRowHeight="12.75" outlineLevelRow="2"/>
  <cols>
    <col min="1" max="1" width="12.375" style="166" customWidth="1"/>
    <col min="2" max="2" width="6.625" style="167" bestFit="1" customWidth="1"/>
    <col min="3" max="3" width="48.625" style="165" bestFit="1" customWidth="1"/>
    <col min="4" max="4" width="12.625" style="165" customWidth="1"/>
    <col min="5" max="5" width="7.75390625" style="167" customWidth="1"/>
    <col min="6" max="6" width="47.375" style="166" bestFit="1" customWidth="1"/>
    <col min="7" max="7" width="11.25390625" style="168" bestFit="1" customWidth="1"/>
    <col min="8" max="8" width="11.875" style="169" customWidth="1"/>
    <col min="9" max="9" width="12.00390625" style="165" customWidth="1"/>
    <col min="10" max="10" width="12.375" style="165" customWidth="1"/>
    <col min="11" max="11" width="13.00390625" style="165" customWidth="1"/>
    <col min="12" max="16384" width="9.125" style="165" customWidth="1"/>
  </cols>
  <sheetData>
    <row r="1" spans="1:11" ht="20.25">
      <c r="A1" s="163" t="s">
        <v>298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ht="16.5" thickBot="1"/>
    <row r="3" spans="1:11" ht="19.5" thickBot="1">
      <c r="A3" s="170" t="s">
        <v>0</v>
      </c>
      <c r="B3" s="171" t="s">
        <v>12</v>
      </c>
      <c r="C3" s="171" t="s">
        <v>15</v>
      </c>
      <c r="D3" s="171" t="s">
        <v>247</v>
      </c>
      <c r="E3" s="172" t="s">
        <v>16</v>
      </c>
      <c r="F3" s="173" t="s">
        <v>8</v>
      </c>
      <c r="G3" s="172" t="s">
        <v>9</v>
      </c>
      <c r="H3" s="174" t="s">
        <v>10</v>
      </c>
      <c r="I3" s="175" t="s">
        <v>11</v>
      </c>
      <c r="J3" s="174" t="s">
        <v>14</v>
      </c>
      <c r="K3" s="176" t="s">
        <v>13</v>
      </c>
    </row>
    <row r="4" spans="1:11" ht="18.75">
      <c r="A4" s="230" t="s">
        <v>162</v>
      </c>
      <c r="B4" s="231"/>
      <c r="C4" s="231"/>
      <c r="D4" s="231"/>
      <c r="E4" s="232"/>
      <c r="F4" s="233"/>
      <c r="G4" s="232"/>
      <c r="H4" s="234"/>
      <c r="I4" s="235"/>
      <c r="J4" s="234"/>
      <c r="K4" s="236"/>
    </row>
    <row r="5" spans="1:11" ht="16.5" customHeight="1" outlineLevel="2">
      <c r="A5" s="196">
        <v>6100</v>
      </c>
      <c r="B5" s="237">
        <v>2140</v>
      </c>
      <c r="C5" s="202" t="s">
        <v>47</v>
      </c>
      <c r="D5" s="238">
        <v>211</v>
      </c>
      <c r="E5" s="197">
        <v>2111</v>
      </c>
      <c r="F5" s="198" t="s">
        <v>120</v>
      </c>
      <c r="G5" s="239"/>
      <c r="H5" s="239"/>
      <c r="I5" s="239">
        <v>4</v>
      </c>
      <c r="J5" s="240"/>
      <c r="K5" s="241"/>
    </row>
    <row r="6" spans="1:11" ht="16.5" customHeight="1" outlineLevel="2">
      <c r="A6" s="185">
        <v>7400</v>
      </c>
      <c r="B6" s="194">
        <v>3112</v>
      </c>
      <c r="C6" s="203" t="s">
        <v>188</v>
      </c>
      <c r="D6" s="238">
        <v>211</v>
      </c>
      <c r="E6" s="187">
        <v>2111</v>
      </c>
      <c r="F6" s="188" t="s">
        <v>120</v>
      </c>
      <c r="G6" s="189">
        <v>54</v>
      </c>
      <c r="H6" s="190">
        <v>54</v>
      </c>
      <c r="I6" s="190">
        <v>21</v>
      </c>
      <c r="J6" s="242">
        <f>SUM(+I6/G6*100)</f>
        <v>38.88888888888889</v>
      </c>
      <c r="K6" s="243">
        <f>SUM(+I6/H6*100)</f>
        <v>38.88888888888889</v>
      </c>
    </row>
    <row r="7" spans="1:12" ht="16.5" customHeight="1" outlineLevel="2">
      <c r="A7" s="185">
        <v>7400</v>
      </c>
      <c r="B7" s="194">
        <v>3113</v>
      </c>
      <c r="C7" s="203" t="s">
        <v>215</v>
      </c>
      <c r="D7" s="238">
        <v>211</v>
      </c>
      <c r="E7" s="187">
        <v>2111</v>
      </c>
      <c r="F7" s="188" t="s">
        <v>120</v>
      </c>
      <c r="G7" s="189">
        <v>60</v>
      </c>
      <c r="H7" s="190">
        <v>60</v>
      </c>
      <c r="I7" s="190">
        <v>47</v>
      </c>
      <c r="J7" s="242">
        <f aca="true" t="shared" si="0" ref="J7:J69">SUM(+I7/G7*100)</f>
        <v>78.33333333333333</v>
      </c>
      <c r="K7" s="243">
        <f aca="true" t="shared" si="1" ref="K7:K69">SUM(+I7/H7*100)</f>
        <v>78.33333333333333</v>
      </c>
      <c r="L7" s="209"/>
    </row>
    <row r="8" spans="1:11" ht="16.5" customHeight="1" outlineLevel="2">
      <c r="A8" s="185">
        <v>7400</v>
      </c>
      <c r="B8" s="194">
        <v>3141</v>
      </c>
      <c r="C8" s="203" t="s">
        <v>216</v>
      </c>
      <c r="D8" s="238">
        <v>211</v>
      </c>
      <c r="E8" s="187">
        <v>2111</v>
      </c>
      <c r="F8" s="188" t="s">
        <v>120</v>
      </c>
      <c r="G8" s="189">
        <v>210</v>
      </c>
      <c r="H8" s="190">
        <v>210</v>
      </c>
      <c r="I8" s="190">
        <v>211</v>
      </c>
      <c r="J8" s="242">
        <f t="shared" si="0"/>
        <v>100.47619047619048</v>
      </c>
      <c r="K8" s="243">
        <f t="shared" si="1"/>
        <v>100.47619047619048</v>
      </c>
    </row>
    <row r="9" spans="1:12" ht="16.5" customHeight="1" outlineLevel="2">
      <c r="A9" s="185">
        <v>5100</v>
      </c>
      <c r="B9" s="194">
        <v>3632</v>
      </c>
      <c r="C9" s="203" t="s">
        <v>123</v>
      </c>
      <c r="D9" s="238">
        <v>211</v>
      </c>
      <c r="E9" s="187">
        <v>2111</v>
      </c>
      <c r="F9" s="188" t="s">
        <v>120</v>
      </c>
      <c r="G9" s="189">
        <v>8000</v>
      </c>
      <c r="H9" s="189">
        <v>8000</v>
      </c>
      <c r="I9" s="190">
        <v>9374</v>
      </c>
      <c r="J9" s="244">
        <f t="shared" si="0"/>
        <v>117.17500000000001</v>
      </c>
      <c r="K9" s="245">
        <f t="shared" si="1"/>
        <v>117.17500000000001</v>
      </c>
      <c r="L9" s="209"/>
    </row>
    <row r="10" spans="1:11" ht="16.5" customHeight="1" outlineLevel="2">
      <c r="A10" s="185">
        <v>6200</v>
      </c>
      <c r="B10" s="194">
        <v>3639</v>
      </c>
      <c r="C10" s="203" t="s">
        <v>160</v>
      </c>
      <c r="D10" s="238">
        <v>211</v>
      </c>
      <c r="E10" s="187">
        <v>2111</v>
      </c>
      <c r="F10" s="188" t="s">
        <v>120</v>
      </c>
      <c r="G10" s="189"/>
      <c r="H10" s="190"/>
      <c r="I10" s="190">
        <v>32</v>
      </c>
      <c r="J10" s="242"/>
      <c r="K10" s="243"/>
    </row>
    <row r="11" spans="1:11" ht="16.5" customHeight="1" outlineLevel="2">
      <c r="A11" s="185">
        <v>5100</v>
      </c>
      <c r="B11" s="194">
        <v>3722</v>
      </c>
      <c r="C11" s="203" t="s">
        <v>125</v>
      </c>
      <c r="D11" s="238">
        <v>211</v>
      </c>
      <c r="E11" s="187">
        <v>2111</v>
      </c>
      <c r="F11" s="188" t="s">
        <v>120</v>
      </c>
      <c r="G11" s="189">
        <v>105683</v>
      </c>
      <c r="H11" s="189">
        <v>105683</v>
      </c>
      <c r="I11" s="190">
        <v>130660</v>
      </c>
      <c r="J11" s="244">
        <f t="shared" si="0"/>
        <v>123.63388624471297</v>
      </c>
      <c r="K11" s="245">
        <f t="shared" si="1"/>
        <v>123.63388624471297</v>
      </c>
    </row>
    <row r="12" spans="1:11" ht="16.5" customHeight="1" outlineLevel="2">
      <c r="A12" s="185">
        <v>5100</v>
      </c>
      <c r="B12" s="194">
        <v>3725</v>
      </c>
      <c r="C12" s="203" t="s">
        <v>278</v>
      </c>
      <c r="D12" s="238">
        <v>211</v>
      </c>
      <c r="E12" s="187">
        <v>2111</v>
      </c>
      <c r="F12" s="188" t="s">
        <v>120</v>
      </c>
      <c r="G12" s="189">
        <v>83600</v>
      </c>
      <c r="H12" s="189">
        <v>83600</v>
      </c>
      <c r="I12" s="190">
        <v>52588</v>
      </c>
      <c r="J12" s="244">
        <f t="shared" si="0"/>
        <v>62.9043062200957</v>
      </c>
      <c r="K12" s="245">
        <f t="shared" si="1"/>
        <v>62.9043062200957</v>
      </c>
    </row>
    <row r="13" spans="1:11" ht="16.5" customHeight="1" outlineLevel="2">
      <c r="A13" s="185">
        <v>5100</v>
      </c>
      <c r="B13" s="194">
        <v>3729</v>
      </c>
      <c r="C13" s="203" t="s">
        <v>127</v>
      </c>
      <c r="D13" s="238">
        <v>211</v>
      </c>
      <c r="E13" s="187">
        <v>2111</v>
      </c>
      <c r="F13" s="188" t="s">
        <v>120</v>
      </c>
      <c r="G13" s="189">
        <v>8300</v>
      </c>
      <c r="H13" s="189">
        <v>8300</v>
      </c>
      <c r="I13" s="190">
        <v>3706</v>
      </c>
      <c r="J13" s="244">
        <f t="shared" si="0"/>
        <v>44.65060240963856</v>
      </c>
      <c r="K13" s="245">
        <f t="shared" si="1"/>
        <v>44.65060240963856</v>
      </c>
    </row>
    <row r="14" spans="1:11" ht="16.5" customHeight="1" outlineLevel="2">
      <c r="A14" s="185">
        <v>9203</v>
      </c>
      <c r="B14" s="194">
        <v>4312</v>
      </c>
      <c r="C14" s="203" t="s">
        <v>220</v>
      </c>
      <c r="D14" s="238">
        <v>211</v>
      </c>
      <c r="E14" s="187">
        <v>2111</v>
      </c>
      <c r="F14" s="188" t="s">
        <v>120</v>
      </c>
      <c r="G14" s="189">
        <v>9000</v>
      </c>
      <c r="H14" s="189">
        <v>9000</v>
      </c>
      <c r="I14" s="190">
        <v>9559</v>
      </c>
      <c r="J14" s="242">
        <f t="shared" si="0"/>
        <v>106.2111111111111</v>
      </c>
      <c r="K14" s="243">
        <f t="shared" si="1"/>
        <v>106.2111111111111</v>
      </c>
    </row>
    <row r="15" spans="1:11" ht="16.5" customHeight="1" outlineLevel="2">
      <c r="A15" s="185">
        <v>9203</v>
      </c>
      <c r="B15" s="194">
        <v>4313</v>
      </c>
      <c r="C15" s="203" t="s">
        <v>221</v>
      </c>
      <c r="D15" s="238">
        <v>211</v>
      </c>
      <c r="E15" s="187">
        <v>2111</v>
      </c>
      <c r="F15" s="188" t="s">
        <v>120</v>
      </c>
      <c r="G15" s="189">
        <v>1100</v>
      </c>
      <c r="H15" s="189">
        <v>1100</v>
      </c>
      <c r="I15" s="190">
        <v>1260</v>
      </c>
      <c r="J15" s="242">
        <f t="shared" si="0"/>
        <v>114.54545454545455</v>
      </c>
      <c r="K15" s="243">
        <f t="shared" si="1"/>
        <v>114.54545454545455</v>
      </c>
    </row>
    <row r="16" spans="1:11" ht="16.5" customHeight="1" outlineLevel="2">
      <c r="A16" s="185">
        <v>9203</v>
      </c>
      <c r="B16" s="194">
        <v>4316</v>
      </c>
      <c r="C16" s="203" t="s">
        <v>203</v>
      </c>
      <c r="D16" s="238">
        <v>211</v>
      </c>
      <c r="E16" s="187">
        <v>2111</v>
      </c>
      <c r="F16" s="188" t="s">
        <v>120</v>
      </c>
      <c r="G16" s="189">
        <v>60900</v>
      </c>
      <c r="H16" s="189">
        <v>60900</v>
      </c>
      <c r="I16" s="190">
        <v>62093</v>
      </c>
      <c r="J16" s="242">
        <f t="shared" si="0"/>
        <v>101.95894909688012</v>
      </c>
      <c r="K16" s="243">
        <f t="shared" si="1"/>
        <v>101.95894909688012</v>
      </c>
    </row>
    <row r="17" spans="1:11" ht="16.5" customHeight="1" outlineLevel="2">
      <c r="A17" s="185">
        <v>9203</v>
      </c>
      <c r="B17" s="194">
        <v>4319</v>
      </c>
      <c r="C17" s="203" t="s">
        <v>222</v>
      </c>
      <c r="D17" s="238">
        <v>211</v>
      </c>
      <c r="E17" s="187">
        <v>2111</v>
      </c>
      <c r="F17" s="188" t="s">
        <v>120</v>
      </c>
      <c r="G17" s="189">
        <v>7000</v>
      </c>
      <c r="H17" s="189">
        <v>7000</v>
      </c>
      <c r="I17" s="190">
        <v>6608</v>
      </c>
      <c r="J17" s="242">
        <f t="shared" si="0"/>
        <v>94.39999999999999</v>
      </c>
      <c r="K17" s="243">
        <f t="shared" si="1"/>
        <v>94.39999999999999</v>
      </c>
    </row>
    <row r="18" spans="1:11" ht="16.5" customHeight="1" outlineLevel="2">
      <c r="A18" s="185">
        <v>9203</v>
      </c>
      <c r="B18" s="194">
        <v>4332</v>
      </c>
      <c r="C18" s="203" t="s">
        <v>223</v>
      </c>
      <c r="D18" s="238">
        <v>211</v>
      </c>
      <c r="E18" s="187">
        <v>2111</v>
      </c>
      <c r="F18" s="188" t="s">
        <v>120</v>
      </c>
      <c r="G18" s="189">
        <v>100</v>
      </c>
      <c r="H18" s="189">
        <v>100</v>
      </c>
      <c r="I18" s="190">
        <v>105</v>
      </c>
      <c r="J18" s="242">
        <f t="shared" si="0"/>
        <v>105</v>
      </c>
      <c r="K18" s="243">
        <f t="shared" si="1"/>
        <v>105</v>
      </c>
    </row>
    <row r="19" spans="1:11" ht="16.5" customHeight="1" outlineLevel="2">
      <c r="A19" s="185">
        <v>9203</v>
      </c>
      <c r="B19" s="194">
        <v>4333</v>
      </c>
      <c r="C19" s="203" t="s">
        <v>224</v>
      </c>
      <c r="D19" s="238">
        <v>211</v>
      </c>
      <c r="E19" s="187">
        <v>2111</v>
      </c>
      <c r="F19" s="188" t="s">
        <v>120</v>
      </c>
      <c r="G19" s="189">
        <v>200</v>
      </c>
      <c r="H19" s="189">
        <v>200</v>
      </c>
      <c r="I19" s="190">
        <v>206</v>
      </c>
      <c r="J19" s="242">
        <f t="shared" si="0"/>
        <v>103</v>
      </c>
      <c r="K19" s="243">
        <f t="shared" si="1"/>
        <v>103</v>
      </c>
    </row>
    <row r="20" spans="1:11" ht="16.5" customHeight="1" outlineLevel="2">
      <c r="A20" s="185">
        <v>7200</v>
      </c>
      <c r="B20" s="194">
        <v>4341</v>
      </c>
      <c r="C20" s="203" t="s">
        <v>212</v>
      </c>
      <c r="D20" s="238">
        <v>211</v>
      </c>
      <c r="E20" s="187">
        <v>2111</v>
      </c>
      <c r="F20" s="188" t="s">
        <v>120</v>
      </c>
      <c r="G20" s="189">
        <v>30</v>
      </c>
      <c r="H20" s="190">
        <v>30</v>
      </c>
      <c r="I20" s="190">
        <v>41</v>
      </c>
      <c r="J20" s="242">
        <f t="shared" si="0"/>
        <v>136.66666666666666</v>
      </c>
      <c r="K20" s="243">
        <f t="shared" si="1"/>
        <v>136.66666666666666</v>
      </c>
    </row>
    <row r="21" spans="1:11" ht="16.5" customHeight="1" outlineLevel="2">
      <c r="A21" s="185">
        <v>9203</v>
      </c>
      <c r="B21" s="194">
        <v>4341</v>
      </c>
      <c r="C21" s="203" t="s">
        <v>212</v>
      </c>
      <c r="D21" s="238">
        <v>211</v>
      </c>
      <c r="E21" s="187">
        <v>2111</v>
      </c>
      <c r="F21" s="188" t="s">
        <v>120</v>
      </c>
      <c r="G21" s="189">
        <v>100</v>
      </c>
      <c r="H21" s="189">
        <v>100</v>
      </c>
      <c r="I21" s="190">
        <v>136</v>
      </c>
      <c r="J21" s="242">
        <f t="shared" si="0"/>
        <v>136</v>
      </c>
      <c r="K21" s="243">
        <f t="shared" si="1"/>
        <v>136</v>
      </c>
    </row>
    <row r="22" spans="1:11" ht="16.5" customHeight="1" outlineLevel="2">
      <c r="A22" s="185">
        <v>8200</v>
      </c>
      <c r="B22" s="194">
        <v>5311</v>
      </c>
      <c r="C22" s="203" t="s">
        <v>146</v>
      </c>
      <c r="D22" s="238">
        <v>211</v>
      </c>
      <c r="E22" s="187">
        <v>2111</v>
      </c>
      <c r="F22" s="188" t="s">
        <v>120</v>
      </c>
      <c r="G22" s="189">
        <v>2700</v>
      </c>
      <c r="H22" s="190">
        <v>2700</v>
      </c>
      <c r="I22" s="190">
        <v>2449</v>
      </c>
      <c r="J22" s="242">
        <f t="shared" si="0"/>
        <v>90.70370370370371</v>
      </c>
      <c r="K22" s="243">
        <f t="shared" si="1"/>
        <v>90.70370370370371</v>
      </c>
    </row>
    <row r="23" spans="1:12" s="248" customFormat="1" ht="15.75" outlineLevel="2">
      <c r="A23" s="196">
        <v>3200</v>
      </c>
      <c r="B23" s="237">
        <v>6171</v>
      </c>
      <c r="C23" s="202" t="s">
        <v>1</v>
      </c>
      <c r="D23" s="238">
        <v>211</v>
      </c>
      <c r="E23" s="197">
        <v>2111</v>
      </c>
      <c r="F23" s="198" t="s">
        <v>120</v>
      </c>
      <c r="G23" s="239">
        <v>120</v>
      </c>
      <c r="H23" s="246">
        <v>120</v>
      </c>
      <c r="I23" s="239">
        <v>132</v>
      </c>
      <c r="J23" s="240">
        <f t="shared" si="0"/>
        <v>110.00000000000001</v>
      </c>
      <c r="K23" s="241">
        <f t="shared" si="1"/>
        <v>110.00000000000001</v>
      </c>
      <c r="L23" s="247"/>
    </row>
    <row r="24" spans="1:12" s="248" customFormat="1" ht="15.75" outlineLevel="2">
      <c r="A24" s="196">
        <v>3300</v>
      </c>
      <c r="B24" s="237">
        <v>6171</v>
      </c>
      <c r="C24" s="202" t="s">
        <v>1</v>
      </c>
      <c r="D24" s="238">
        <v>211</v>
      </c>
      <c r="E24" s="197">
        <v>2111</v>
      </c>
      <c r="F24" s="198" t="s">
        <v>120</v>
      </c>
      <c r="G24" s="239"/>
      <c r="H24" s="239"/>
      <c r="I24" s="239">
        <v>20</v>
      </c>
      <c r="J24" s="240"/>
      <c r="K24" s="241"/>
      <c r="L24" s="247"/>
    </row>
    <row r="25" spans="1:12" s="248" customFormat="1" ht="15.75" outlineLevel="2">
      <c r="A25" s="196">
        <v>8300</v>
      </c>
      <c r="B25" s="237">
        <v>6211</v>
      </c>
      <c r="C25" s="202" t="s">
        <v>115</v>
      </c>
      <c r="D25" s="238">
        <v>211</v>
      </c>
      <c r="E25" s="197">
        <v>2111</v>
      </c>
      <c r="F25" s="198" t="s">
        <v>120</v>
      </c>
      <c r="G25" s="239">
        <v>85</v>
      </c>
      <c r="H25" s="239">
        <v>85</v>
      </c>
      <c r="I25" s="239">
        <v>123</v>
      </c>
      <c r="J25" s="240">
        <f t="shared" si="0"/>
        <v>144.70588235294116</v>
      </c>
      <c r="K25" s="241">
        <f t="shared" si="1"/>
        <v>144.70588235294116</v>
      </c>
      <c r="L25" s="247"/>
    </row>
    <row r="26" spans="1:12" s="248" customFormat="1" ht="15.75" outlineLevel="2">
      <c r="A26" s="185">
        <v>6200</v>
      </c>
      <c r="B26" s="194">
        <v>2564</v>
      </c>
      <c r="C26" s="203" t="s">
        <v>144</v>
      </c>
      <c r="D26" s="238">
        <v>211</v>
      </c>
      <c r="E26" s="187">
        <v>2119</v>
      </c>
      <c r="F26" s="188" t="s">
        <v>162</v>
      </c>
      <c r="G26" s="189"/>
      <c r="H26" s="190"/>
      <c r="I26" s="190">
        <v>14828</v>
      </c>
      <c r="J26" s="242"/>
      <c r="K26" s="243"/>
      <c r="L26" s="247"/>
    </row>
    <row r="27" spans="1:12" s="248" customFormat="1" ht="16.5" outlineLevel="1" thickBot="1">
      <c r="A27" s="212"/>
      <c r="B27" s="214"/>
      <c r="C27" s="249"/>
      <c r="D27" s="250" t="s">
        <v>279</v>
      </c>
      <c r="E27" s="251"/>
      <c r="F27" s="215"/>
      <c r="G27" s="216">
        <f>SUBTOTAL(9,G5:G26)</f>
        <v>287242</v>
      </c>
      <c r="H27" s="217">
        <f>SUBTOTAL(9,H5:H26)</f>
        <v>287242</v>
      </c>
      <c r="I27" s="217">
        <f>SUBTOTAL(9,I5:I26)</f>
        <v>294203</v>
      </c>
      <c r="J27" s="252">
        <f t="shared" si="0"/>
        <v>102.42339212232194</v>
      </c>
      <c r="K27" s="253">
        <f t="shared" si="1"/>
        <v>102.42339212232194</v>
      </c>
      <c r="L27" s="247"/>
    </row>
    <row r="28" spans="1:12" s="248" customFormat="1" ht="15.75" outlineLevel="1">
      <c r="A28" s="177"/>
      <c r="B28" s="254"/>
      <c r="C28" s="255"/>
      <c r="D28" s="256"/>
      <c r="E28" s="179"/>
      <c r="F28" s="180"/>
      <c r="G28" s="257"/>
      <c r="H28" s="258"/>
      <c r="I28" s="258"/>
      <c r="J28" s="259"/>
      <c r="K28" s="260"/>
      <c r="L28" s="247"/>
    </row>
    <row r="29" spans="1:12" s="248" customFormat="1" ht="15.75" outlineLevel="1">
      <c r="A29" s="185"/>
      <c r="B29" s="194"/>
      <c r="C29" s="203"/>
      <c r="D29" s="195" t="s">
        <v>280</v>
      </c>
      <c r="E29" s="187"/>
      <c r="F29" s="188"/>
      <c r="G29" s="189"/>
      <c r="H29" s="190"/>
      <c r="I29" s="190"/>
      <c r="J29" s="242"/>
      <c r="K29" s="243"/>
      <c r="L29" s="247"/>
    </row>
    <row r="30" spans="1:12" s="248" customFormat="1" ht="15.75" outlineLevel="2">
      <c r="A30" s="185">
        <v>5400</v>
      </c>
      <c r="B30" s="194">
        <v>2219</v>
      </c>
      <c r="C30" s="203" t="s">
        <v>244</v>
      </c>
      <c r="D30" s="194">
        <v>213</v>
      </c>
      <c r="E30" s="187">
        <v>2131</v>
      </c>
      <c r="F30" s="188" t="s">
        <v>159</v>
      </c>
      <c r="G30" s="189"/>
      <c r="H30" s="190"/>
      <c r="I30" s="190">
        <v>1689.439</v>
      </c>
      <c r="J30" s="242"/>
      <c r="K30" s="243"/>
      <c r="L30" s="247"/>
    </row>
    <row r="31" spans="1:12" s="248" customFormat="1" ht="15.75" outlineLevel="2">
      <c r="A31" s="185">
        <v>5700</v>
      </c>
      <c r="B31" s="194">
        <v>3634</v>
      </c>
      <c r="C31" s="203" t="s">
        <v>158</v>
      </c>
      <c r="D31" s="194">
        <v>213</v>
      </c>
      <c r="E31" s="187">
        <v>2131</v>
      </c>
      <c r="F31" s="188" t="s">
        <v>159</v>
      </c>
      <c r="G31" s="189"/>
      <c r="H31" s="190"/>
      <c r="I31" s="190">
        <v>63</v>
      </c>
      <c r="J31" s="242"/>
      <c r="K31" s="243"/>
      <c r="L31" s="261"/>
    </row>
    <row r="32" spans="1:12" s="248" customFormat="1" ht="15.75" outlineLevel="2">
      <c r="A32" s="185">
        <v>6200</v>
      </c>
      <c r="B32" s="194">
        <v>3639</v>
      </c>
      <c r="C32" s="203" t="s">
        <v>160</v>
      </c>
      <c r="D32" s="194">
        <v>213</v>
      </c>
      <c r="E32" s="187">
        <v>2131</v>
      </c>
      <c r="F32" s="188" t="s">
        <v>159</v>
      </c>
      <c r="G32" s="189">
        <v>8154</v>
      </c>
      <c r="H32" s="190">
        <v>8154</v>
      </c>
      <c r="I32" s="190">
        <v>8576</v>
      </c>
      <c r="J32" s="242">
        <f t="shared" si="0"/>
        <v>105.17537404954625</v>
      </c>
      <c r="K32" s="243">
        <f t="shared" si="1"/>
        <v>105.17537404954625</v>
      </c>
      <c r="L32" s="261"/>
    </row>
    <row r="33" spans="1:12" s="248" customFormat="1" ht="15.75" outlineLevel="2">
      <c r="A33" s="185">
        <v>5200</v>
      </c>
      <c r="B33" s="194">
        <v>1031</v>
      </c>
      <c r="C33" s="203" t="s">
        <v>152</v>
      </c>
      <c r="D33" s="194">
        <v>213</v>
      </c>
      <c r="E33" s="187">
        <v>2132</v>
      </c>
      <c r="F33" s="188" t="s">
        <v>163</v>
      </c>
      <c r="G33" s="189"/>
      <c r="H33" s="190"/>
      <c r="I33" s="190">
        <v>1600</v>
      </c>
      <c r="J33" s="242"/>
      <c r="K33" s="243"/>
      <c r="L33" s="261"/>
    </row>
    <row r="34" spans="1:12" s="248" customFormat="1" ht="15.75" outlineLevel="2">
      <c r="A34" s="185">
        <v>5700</v>
      </c>
      <c r="B34" s="194">
        <v>2310</v>
      </c>
      <c r="C34" s="203" t="s">
        <v>133</v>
      </c>
      <c r="D34" s="194">
        <v>213</v>
      </c>
      <c r="E34" s="187">
        <v>2132</v>
      </c>
      <c r="F34" s="188" t="s">
        <v>163</v>
      </c>
      <c r="G34" s="189">
        <v>150</v>
      </c>
      <c r="H34" s="190">
        <v>150</v>
      </c>
      <c r="I34" s="190">
        <v>142</v>
      </c>
      <c r="J34" s="242">
        <f t="shared" si="0"/>
        <v>94.66666666666667</v>
      </c>
      <c r="K34" s="243">
        <f t="shared" si="1"/>
        <v>94.66666666666667</v>
      </c>
      <c r="L34" s="261"/>
    </row>
    <row r="35" spans="1:11" s="262" customFormat="1" ht="15.75" outlineLevel="2">
      <c r="A35" s="185">
        <v>6200</v>
      </c>
      <c r="B35" s="194">
        <v>2564</v>
      </c>
      <c r="C35" s="203" t="s">
        <v>144</v>
      </c>
      <c r="D35" s="194">
        <v>213</v>
      </c>
      <c r="E35" s="187">
        <v>2132</v>
      </c>
      <c r="F35" s="188" t="s">
        <v>163</v>
      </c>
      <c r="G35" s="189"/>
      <c r="H35" s="190"/>
      <c r="I35" s="190">
        <v>49</v>
      </c>
      <c r="J35" s="242"/>
      <c r="K35" s="243"/>
    </row>
    <row r="36" spans="1:11" s="262" customFormat="1" ht="15.75" outlineLevel="2">
      <c r="A36" s="185">
        <v>7400</v>
      </c>
      <c r="B36" s="194">
        <v>3149</v>
      </c>
      <c r="C36" s="203" t="s">
        <v>217</v>
      </c>
      <c r="D36" s="194">
        <v>213</v>
      </c>
      <c r="E36" s="187">
        <v>2132</v>
      </c>
      <c r="F36" s="188" t="s">
        <v>163</v>
      </c>
      <c r="G36" s="189">
        <v>75</v>
      </c>
      <c r="H36" s="190">
        <v>75</v>
      </c>
      <c r="I36" s="190">
        <v>57</v>
      </c>
      <c r="J36" s="242">
        <f t="shared" si="0"/>
        <v>76</v>
      </c>
      <c r="K36" s="243">
        <f t="shared" si="1"/>
        <v>76</v>
      </c>
    </row>
    <row r="37" spans="1:11" s="262" customFormat="1" ht="15.75" outlineLevel="2">
      <c r="A37" s="185">
        <v>7400</v>
      </c>
      <c r="B37" s="194">
        <v>3419</v>
      </c>
      <c r="C37" s="203" t="s">
        <v>218</v>
      </c>
      <c r="D37" s="194">
        <v>213</v>
      </c>
      <c r="E37" s="187">
        <v>2132</v>
      </c>
      <c r="F37" s="188" t="s">
        <v>163</v>
      </c>
      <c r="G37" s="189">
        <v>1</v>
      </c>
      <c r="H37" s="190">
        <v>1</v>
      </c>
      <c r="I37" s="190"/>
      <c r="J37" s="242"/>
      <c r="K37" s="243"/>
    </row>
    <row r="38" spans="1:11" s="262" customFormat="1" ht="16.5" customHeight="1" outlineLevel="2">
      <c r="A38" s="185">
        <v>5700</v>
      </c>
      <c r="B38" s="194">
        <v>3631</v>
      </c>
      <c r="C38" s="203" t="s">
        <v>140</v>
      </c>
      <c r="D38" s="194">
        <v>213</v>
      </c>
      <c r="E38" s="187">
        <v>2132</v>
      </c>
      <c r="F38" s="188" t="s">
        <v>163</v>
      </c>
      <c r="G38" s="189"/>
      <c r="H38" s="190">
        <v>7878</v>
      </c>
      <c r="I38" s="190">
        <v>7878</v>
      </c>
      <c r="J38" s="242"/>
      <c r="K38" s="243">
        <f t="shared" si="1"/>
        <v>100</v>
      </c>
    </row>
    <row r="39" spans="1:11" s="262" customFormat="1" ht="15.75" outlineLevel="2">
      <c r="A39" s="185">
        <v>5700</v>
      </c>
      <c r="B39" s="194">
        <v>3634</v>
      </c>
      <c r="C39" s="203" t="s">
        <v>158</v>
      </c>
      <c r="D39" s="194">
        <v>213</v>
      </c>
      <c r="E39" s="187">
        <v>2132</v>
      </c>
      <c r="F39" s="188" t="s">
        <v>163</v>
      </c>
      <c r="G39" s="189">
        <v>250</v>
      </c>
      <c r="H39" s="190">
        <v>250</v>
      </c>
      <c r="I39" s="190">
        <v>241</v>
      </c>
      <c r="J39" s="242">
        <f t="shared" si="0"/>
        <v>96.39999999999999</v>
      </c>
      <c r="K39" s="243">
        <f t="shared" si="1"/>
        <v>96.39999999999999</v>
      </c>
    </row>
    <row r="40" spans="1:11" s="262" customFormat="1" ht="15.75" outlineLevel="2">
      <c r="A40" s="185">
        <v>6200</v>
      </c>
      <c r="B40" s="194">
        <v>3639</v>
      </c>
      <c r="C40" s="203" t="s">
        <v>160</v>
      </c>
      <c r="D40" s="194">
        <v>213</v>
      </c>
      <c r="E40" s="187">
        <v>2132</v>
      </c>
      <c r="F40" s="188" t="s">
        <v>163</v>
      </c>
      <c r="G40" s="189"/>
      <c r="H40" s="190"/>
      <c r="I40" s="190">
        <v>50</v>
      </c>
      <c r="J40" s="242"/>
      <c r="K40" s="243"/>
    </row>
    <row r="41" spans="1:11" s="262" customFormat="1" ht="15.75" outlineLevel="2">
      <c r="A41" s="185">
        <v>7400</v>
      </c>
      <c r="B41" s="194">
        <v>3639</v>
      </c>
      <c r="C41" s="203" t="s">
        <v>160</v>
      </c>
      <c r="D41" s="194">
        <v>213</v>
      </c>
      <c r="E41" s="187">
        <v>2132</v>
      </c>
      <c r="F41" s="188" t="s">
        <v>163</v>
      </c>
      <c r="G41" s="189">
        <v>7700</v>
      </c>
      <c r="H41" s="190">
        <v>7700</v>
      </c>
      <c r="I41" s="190">
        <v>8156</v>
      </c>
      <c r="J41" s="242">
        <f t="shared" si="0"/>
        <v>105.92207792207793</v>
      </c>
      <c r="K41" s="243">
        <f t="shared" si="1"/>
        <v>105.92207792207793</v>
      </c>
    </row>
    <row r="42" spans="1:11" s="262" customFormat="1" ht="15.75" outlineLevel="2">
      <c r="A42" s="185">
        <v>5100</v>
      </c>
      <c r="B42" s="194">
        <v>3725</v>
      </c>
      <c r="C42" s="203" t="s">
        <v>278</v>
      </c>
      <c r="D42" s="194">
        <v>213</v>
      </c>
      <c r="E42" s="187">
        <v>2132</v>
      </c>
      <c r="F42" s="188" t="s">
        <v>163</v>
      </c>
      <c r="G42" s="189">
        <v>42200</v>
      </c>
      <c r="H42" s="189">
        <v>71656</v>
      </c>
      <c r="I42" s="190">
        <v>71656</v>
      </c>
      <c r="J42" s="244">
        <f t="shared" si="0"/>
        <v>169.8009478672986</v>
      </c>
      <c r="K42" s="245">
        <f t="shared" si="1"/>
        <v>100</v>
      </c>
    </row>
    <row r="43" spans="1:11" s="262" customFormat="1" ht="15.75" outlineLevel="2">
      <c r="A43" s="185">
        <v>5400</v>
      </c>
      <c r="B43" s="194" t="s">
        <v>245</v>
      </c>
      <c r="C43" s="203" t="s">
        <v>244</v>
      </c>
      <c r="D43" s="194">
        <v>213</v>
      </c>
      <c r="E43" s="187">
        <v>2132</v>
      </c>
      <c r="F43" s="188" t="s">
        <v>163</v>
      </c>
      <c r="G43" s="189">
        <v>10000</v>
      </c>
      <c r="H43" s="190">
        <v>10000</v>
      </c>
      <c r="I43" s="189">
        <v>12261.66285</v>
      </c>
      <c r="J43" s="242">
        <f t="shared" si="0"/>
        <v>122.61662850000002</v>
      </c>
      <c r="K43" s="243">
        <f t="shared" si="1"/>
        <v>122.61662850000002</v>
      </c>
    </row>
    <row r="44" spans="1:11" s="262" customFormat="1" ht="15.75" outlineLevel="2">
      <c r="A44" s="185">
        <v>5400</v>
      </c>
      <c r="B44" s="194" t="s">
        <v>245</v>
      </c>
      <c r="C44" s="203" t="s">
        <v>244</v>
      </c>
      <c r="D44" s="194">
        <v>213</v>
      </c>
      <c r="E44" s="187">
        <v>2132</v>
      </c>
      <c r="F44" s="188" t="s">
        <v>163</v>
      </c>
      <c r="G44" s="189">
        <v>14000</v>
      </c>
      <c r="H44" s="190">
        <v>14000</v>
      </c>
      <c r="I44" s="189">
        <v>21863.07548</v>
      </c>
      <c r="J44" s="242">
        <f t="shared" si="0"/>
        <v>156.16482485714286</v>
      </c>
      <c r="K44" s="243">
        <f t="shared" si="1"/>
        <v>156.16482485714286</v>
      </c>
    </row>
    <row r="45" spans="1:11" s="262" customFormat="1" ht="15.75" outlineLevel="2">
      <c r="A45" s="185">
        <v>5700</v>
      </c>
      <c r="B45" s="194">
        <v>2310</v>
      </c>
      <c r="C45" s="203" t="s">
        <v>133</v>
      </c>
      <c r="D45" s="194">
        <v>213</v>
      </c>
      <c r="E45" s="187">
        <v>2139</v>
      </c>
      <c r="F45" s="188" t="s">
        <v>155</v>
      </c>
      <c r="G45" s="189">
        <v>82500</v>
      </c>
      <c r="H45" s="190">
        <v>82500</v>
      </c>
      <c r="I45" s="190">
        <v>82500</v>
      </c>
      <c r="J45" s="242">
        <f t="shared" si="0"/>
        <v>100</v>
      </c>
      <c r="K45" s="243">
        <f t="shared" si="1"/>
        <v>100</v>
      </c>
    </row>
    <row r="46" spans="1:11" s="262" customFormat="1" ht="16.5" customHeight="1" outlineLevel="2">
      <c r="A46" s="185">
        <v>5700</v>
      </c>
      <c r="B46" s="194">
        <v>2321</v>
      </c>
      <c r="C46" s="203" t="s">
        <v>156</v>
      </c>
      <c r="D46" s="194">
        <v>213</v>
      </c>
      <c r="E46" s="187">
        <v>2139</v>
      </c>
      <c r="F46" s="188" t="s">
        <v>155</v>
      </c>
      <c r="G46" s="189">
        <v>192500</v>
      </c>
      <c r="H46" s="190">
        <v>192500</v>
      </c>
      <c r="I46" s="190">
        <v>192500</v>
      </c>
      <c r="J46" s="242">
        <f t="shared" si="0"/>
        <v>100</v>
      </c>
      <c r="K46" s="243">
        <f t="shared" si="1"/>
        <v>100</v>
      </c>
    </row>
    <row r="47" spans="1:11" s="262" customFormat="1" ht="16.5" customHeight="1" outlineLevel="2">
      <c r="A47" s="185">
        <v>5100</v>
      </c>
      <c r="B47" s="194">
        <v>3632</v>
      </c>
      <c r="C47" s="203" t="s">
        <v>123</v>
      </c>
      <c r="D47" s="194">
        <v>213</v>
      </c>
      <c r="E47" s="187">
        <v>2139</v>
      </c>
      <c r="F47" s="188" t="s">
        <v>155</v>
      </c>
      <c r="G47" s="189">
        <v>2500</v>
      </c>
      <c r="H47" s="189">
        <v>2500</v>
      </c>
      <c r="I47" s="190">
        <v>2500</v>
      </c>
      <c r="J47" s="244">
        <f t="shared" si="0"/>
        <v>100</v>
      </c>
      <c r="K47" s="245">
        <f t="shared" si="1"/>
        <v>100</v>
      </c>
    </row>
    <row r="48" spans="1:11" s="262" customFormat="1" ht="16.5" outlineLevel="1" thickBot="1">
      <c r="A48" s="212"/>
      <c r="B48" s="214"/>
      <c r="C48" s="249"/>
      <c r="D48" s="250" t="s">
        <v>281</v>
      </c>
      <c r="E48" s="251"/>
      <c r="F48" s="215"/>
      <c r="G48" s="216">
        <f>SUBTOTAL(9,G30:G47)</f>
        <v>360030</v>
      </c>
      <c r="H48" s="217">
        <f>SUBTOTAL(9,H30:H47)</f>
        <v>397364</v>
      </c>
      <c r="I48" s="217">
        <f>SUBTOTAL(9,I30:I47)</f>
        <v>411782.17733</v>
      </c>
      <c r="J48" s="252">
        <f t="shared" si="0"/>
        <v>114.37440694664333</v>
      </c>
      <c r="K48" s="253">
        <f t="shared" si="1"/>
        <v>103.62845585659495</v>
      </c>
    </row>
    <row r="49" spans="1:11" s="262" customFormat="1" ht="15.75" outlineLevel="1">
      <c r="A49" s="177"/>
      <c r="B49" s="254"/>
      <c r="C49" s="255"/>
      <c r="D49" s="263"/>
      <c r="E49" s="179"/>
      <c r="F49" s="180"/>
      <c r="G49" s="181"/>
      <c r="H49" s="182"/>
      <c r="I49" s="182"/>
      <c r="J49" s="264"/>
      <c r="K49" s="265"/>
    </row>
    <row r="50" spans="1:11" s="262" customFormat="1" ht="15.75" outlineLevel="1">
      <c r="A50" s="266" t="s">
        <v>282</v>
      </c>
      <c r="B50" s="194"/>
      <c r="C50" s="203"/>
      <c r="D50" s="267"/>
      <c r="E50" s="187"/>
      <c r="F50" s="188"/>
      <c r="G50" s="189"/>
      <c r="H50" s="190"/>
      <c r="I50" s="190"/>
      <c r="J50" s="242"/>
      <c r="K50" s="243"/>
    </row>
    <row r="51" spans="1:11" s="262" customFormat="1" ht="15.75" outlineLevel="2">
      <c r="A51" s="185">
        <v>3700</v>
      </c>
      <c r="B51" s="194">
        <v>3612</v>
      </c>
      <c r="C51" s="203" t="s">
        <v>6</v>
      </c>
      <c r="D51" s="194">
        <v>214</v>
      </c>
      <c r="E51" s="187">
        <v>2141</v>
      </c>
      <c r="F51" s="188" t="s">
        <v>17</v>
      </c>
      <c r="G51" s="189"/>
      <c r="H51" s="190"/>
      <c r="I51" s="190">
        <v>1488</v>
      </c>
      <c r="J51" s="242"/>
      <c r="K51" s="243"/>
    </row>
    <row r="52" spans="1:11" s="262" customFormat="1" ht="15.75" outlineLevel="2">
      <c r="A52" s="185">
        <v>3700</v>
      </c>
      <c r="B52" s="194">
        <v>3619</v>
      </c>
      <c r="C52" s="203" t="s">
        <v>277</v>
      </c>
      <c r="D52" s="194">
        <v>214</v>
      </c>
      <c r="E52" s="187">
        <v>2141</v>
      </c>
      <c r="F52" s="188" t="s">
        <v>17</v>
      </c>
      <c r="G52" s="189">
        <v>4500</v>
      </c>
      <c r="H52" s="190">
        <v>4500</v>
      </c>
      <c r="I52" s="190">
        <v>2286</v>
      </c>
      <c r="J52" s="242">
        <f t="shared" si="0"/>
        <v>50.8</v>
      </c>
      <c r="K52" s="243">
        <f t="shared" si="1"/>
        <v>50.8</v>
      </c>
    </row>
    <row r="53" spans="1:11" s="262" customFormat="1" ht="16.5" customHeight="1" outlineLevel="2">
      <c r="A53" s="185">
        <v>9203</v>
      </c>
      <c r="B53" s="194">
        <v>4316</v>
      </c>
      <c r="C53" s="203" t="s">
        <v>203</v>
      </c>
      <c r="D53" s="194">
        <v>214</v>
      </c>
      <c r="E53" s="187">
        <v>2141</v>
      </c>
      <c r="F53" s="188" t="s">
        <v>17</v>
      </c>
      <c r="G53" s="189">
        <v>600</v>
      </c>
      <c r="H53" s="189">
        <v>600</v>
      </c>
      <c r="I53" s="190">
        <v>626</v>
      </c>
      <c r="J53" s="242">
        <f t="shared" si="0"/>
        <v>104.33333333333333</v>
      </c>
      <c r="K53" s="243">
        <f t="shared" si="1"/>
        <v>104.33333333333333</v>
      </c>
    </row>
    <row r="54" spans="1:11" s="262" customFormat="1" ht="16.5" customHeight="1" outlineLevel="2">
      <c r="A54" s="185">
        <v>3700</v>
      </c>
      <c r="B54" s="194">
        <v>6310</v>
      </c>
      <c r="C54" s="203" t="s">
        <v>3</v>
      </c>
      <c r="D54" s="194">
        <v>214</v>
      </c>
      <c r="E54" s="187">
        <v>2141</v>
      </c>
      <c r="F54" s="188" t="s">
        <v>17</v>
      </c>
      <c r="G54" s="189">
        <v>120000</v>
      </c>
      <c r="H54" s="268">
        <v>120000</v>
      </c>
      <c r="I54" s="190">
        <v>130715</v>
      </c>
      <c r="J54" s="242">
        <f t="shared" si="0"/>
        <v>108.92916666666667</v>
      </c>
      <c r="K54" s="243">
        <f t="shared" si="1"/>
        <v>108.92916666666667</v>
      </c>
    </row>
    <row r="55" spans="1:11" ht="16.5" customHeight="1" outlineLevel="2">
      <c r="A55" s="185">
        <v>3700</v>
      </c>
      <c r="B55" s="194">
        <v>6399</v>
      </c>
      <c r="C55" s="203" t="s">
        <v>4</v>
      </c>
      <c r="D55" s="194">
        <v>214</v>
      </c>
      <c r="E55" s="187">
        <v>2142</v>
      </c>
      <c r="F55" s="188" t="s">
        <v>36</v>
      </c>
      <c r="G55" s="189"/>
      <c r="H55" s="269"/>
      <c r="I55" s="190">
        <v>3944</v>
      </c>
      <c r="J55" s="242"/>
      <c r="K55" s="243"/>
    </row>
    <row r="56" spans="1:11" ht="16.5" customHeight="1" outlineLevel="1" thickBot="1">
      <c r="A56" s="212"/>
      <c r="B56" s="214"/>
      <c r="C56" s="249"/>
      <c r="D56" s="250" t="s">
        <v>283</v>
      </c>
      <c r="E56" s="251"/>
      <c r="F56" s="215"/>
      <c r="G56" s="216">
        <f>SUBTOTAL(9,G51:G55)</f>
        <v>125100</v>
      </c>
      <c r="H56" s="270">
        <f>SUBTOTAL(9,H51:H55)</f>
        <v>125100</v>
      </c>
      <c r="I56" s="217">
        <f>SUBTOTAL(9,I51:I55)</f>
        <v>139059</v>
      </c>
      <c r="J56" s="252">
        <f t="shared" si="0"/>
        <v>111.15827338129496</v>
      </c>
      <c r="K56" s="253">
        <f t="shared" si="1"/>
        <v>111.15827338129496</v>
      </c>
    </row>
    <row r="57" spans="1:11" ht="16.5" customHeight="1" outlineLevel="1">
      <c r="A57" s="177"/>
      <c r="B57" s="254"/>
      <c r="C57" s="255"/>
      <c r="D57" s="263"/>
      <c r="E57" s="179"/>
      <c r="F57" s="180"/>
      <c r="G57" s="181"/>
      <c r="H57" s="271"/>
      <c r="I57" s="182"/>
      <c r="J57" s="264"/>
      <c r="K57" s="265"/>
    </row>
    <row r="58" spans="1:11" ht="16.5" customHeight="1" outlineLevel="1">
      <c r="A58" s="266" t="s">
        <v>33</v>
      </c>
      <c r="B58" s="194"/>
      <c r="C58" s="203"/>
      <c r="D58" s="267"/>
      <c r="E58" s="187"/>
      <c r="F58" s="188"/>
      <c r="G58" s="189"/>
      <c r="H58" s="269"/>
      <c r="I58" s="190"/>
      <c r="J58" s="242"/>
      <c r="K58" s="243"/>
    </row>
    <row r="59" spans="1:11" ht="16.5" customHeight="1" outlineLevel="2">
      <c r="A59" s="185">
        <v>5200</v>
      </c>
      <c r="B59" s="194">
        <v>2399</v>
      </c>
      <c r="C59" s="203" t="s">
        <v>153</v>
      </c>
      <c r="D59" s="194">
        <v>221</v>
      </c>
      <c r="E59" s="187">
        <v>2210</v>
      </c>
      <c r="F59" s="188" t="s">
        <v>33</v>
      </c>
      <c r="G59" s="189">
        <v>60</v>
      </c>
      <c r="H59" s="190">
        <v>60</v>
      </c>
      <c r="I59" s="190">
        <v>144</v>
      </c>
      <c r="J59" s="242">
        <f t="shared" si="0"/>
        <v>240</v>
      </c>
      <c r="K59" s="243">
        <f t="shared" si="1"/>
        <v>240</v>
      </c>
    </row>
    <row r="60" spans="1:11" ht="16.5" customHeight="1" outlineLevel="2">
      <c r="A60" s="185">
        <v>7300</v>
      </c>
      <c r="B60" s="194">
        <v>3319</v>
      </c>
      <c r="C60" s="203" t="s">
        <v>186</v>
      </c>
      <c r="D60" s="194">
        <v>221</v>
      </c>
      <c r="E60" s="187">
        <v>2210</v>
      </c>
      <c r="F60" s="188" t="s">
        <v>33</v>
      </c>
      <c r="G60" s="189"/>
      <c r="H60" s="190"/>
      <c r="I60" s="190">
        <v>6</v>
      </c>
      <c r="J60" s="242"/>
      <c r="K60" s="243"/>
    </row>
    <row r="61" spans="1:11" ht="16.5" customHeight="1" outlineLevel="2">
      <c r="A61" s="185">
        <v>7500</v>
      </c>
      <c r="B61" s="194">
        <v>3322</v>
      </c>
      <c r="C61" s="203" t="s">
        <v>219</v>
      </c>
      <c r="D61" s="194">
        <v>221</v>
      </c>
      <c r="E61" s="187">
        <v>2210</v>
      </c>
      <c r="F61" s="188" t="s">
        <v>33</v>
      </c>
      <c r="G61" s="189">
        <v>50</v>
      </c>
      <c r="H61" s="190">
        <v>50</v>
      </c>
      <c r="I61" s="190">
        <v>85</v>
      </c>
      <c r="J61" s="242">
        <f t="shared" si="0"/>
        <v>170</v>
      </c>
      <c r="K61" s="243">
        <f t="shared" si="1"/>
        <v>170</v>
      </c>
    </row>
    <row r="62" spans="1:11" ht="16.5" customHeight="1" outlineLevel="2">
      <c r="A62" s="185">
        <v>3700</v>
      </c>
      <c r="B62" s="194">
        <v>3531</v>
      </c>
      <c r="C62" s="203" t="s">
        <v>35</v>
      </c>
      <c r="D62" s="194">
        <v>221</v>
      </c>
      <c r="E62" s="187">
        <v>2210</v>
      </c>
      <c r="F62" s="188" t="s">
        <v>33</v>
      </c>
      <c r="G62" s="189"/>
      <c r="H62" s="269"/>
      <c r="I62" s="190">
        <v>352</v>
      </c>
      <c r="J62" s="242"/>
      <c r="K62" s="243"/>
    </row>
    <row r="63" spans="1:11" ht="16.5" customHeight="1" outlineLevel="2">
      <c r="A63" s="185">
        <v>5600</v>
      </c>
      <c r="B63" s="194">
        <v>3639</v>
      </c>
      <c r="C63" s="203" t="s">
        <v>160</v>
      </c>
      <c r="D63" s="194">
        <v>221</v>
      </c>
      <c r="E63" s="187">
        <v>2210</v>
      </c>
      <c r="F63" s="188" t="s">
        <v>33</v>
      </c>
      <c r="G63" s="189"/>
      <c r="H63" s="189"/>
      <c r="I63" s="189">
        <v>43.707</v>
      </c>
      <c r="J63" s="242"/>
      <c r="K63" s="243"/>
    </row>
    <row r="64" spans="1:11" ht="16.5" customHeight="1" outlineLevel="2">
      <c r="A64" s="185">
        <v>5100</v>
      </c>
      <c r="B64" s="194">
        <v>3749</v>
      </c>
      <c r="C64" s="203" t="s">
        <v>154</v>
      </c>
      <c r="D64" s="194">
        <v>221</v>
      </c>
      <c r="E64" s="187">
        <v>2210</v>
      </c>
      <c r="F64" s="188" t="s">
        <v>33</v>
      </c>
      <c r="G64" s="189">
        <v>700</v>
      </c>
      <c r="H64" s="189">
        <v>700</v>
      </c>
      <c r="I64" s="190">
        <v>943</v>
      </c>
      <c r="J64" s="244">
        <f t="shared" si="0"/>
        <v>134.71428571428572</v>
      </c>
      <c r="K64" s="245">
        <f t="shared" si="1"/>
        <v>134.71428571428572</v>
      </c>
    </row>
    <row r="65" spans="1:11" ht="16.5" customHeight="1" outlineLevel="2">
      <c r="A65" s="196">
        <v>3600</v>
      </c>
      <c r="B65" s="237">
        <v>5212</v>
      </c>
      <c r="C65" s="202" t="s">
        <v>112</v>
      </c>
      <c r="D65" s="194">
        <v>221</v>
      </c>
      <c r="E65" s="197">
        <v>2210</v>
      </c>
      <c r="F65" s="198" t="s">
        <v>33</v>
      </c>
      <c r="G65" s="239">
        <v>40</v>
      </c>
      <c r="H65" s="239">
        <v>40</v>
      </c>
      <c r="I65" s="239">
        <v>11</v>
      </c>
      <c r="J65" s="240">
        <f t="shared" si="0"/>
        <v>27.500000000000004</v>
      </c>
      <c r="K65" s="241">
        <f t="shared" si="1"/>
        <v>27.500000000000004</v>
      </c>
    </row>
    <row r="66" spans="1:11" ht="16.5" customHeight="1" outlineLevel="2">
      <c r="A66" s="185">
        <v>5400</v>
      </c>
      <c r="B66" s="194">
        <v>5311</v>
      </c>
      <c r="C66" s="203" t="s">
        <v>146</v>
      </c>
      <c r="D66" s="194">
        <v>221</v>
      </c>
      <c r="E66" s="187">
        <v>2210</v>
      </c>
      <c r="F66" s="188" t="s">
        <v>33</v>
      </c>
      <c r="G66" s="189"/>
      <c r="H66" s="190"/>
      <c r="I66" s="190">
        <v>3.7</v>
      </c>
      <c r="J66" s="242"/>
      <c r="K66" s="243"/>
    </row>
    <row r="67" spans="1:11" ht="16.5" customHeight="1" outlineLevel="2">
      <c r="A67" s="185">
        <v>8200</v>
      </c>
      <c r="B67" s="194">
        <v>5311</v>
      </c>
      <c r="C67" s="203" t="s">
        <v>146</v>
      </c>
      <c r="D67" s="194">
        <v>221</v>
      </c>
      <c r="E67" s="187">
        <v>2210</v>
      </c>
      <c r="F67" s="188" t="s">
        <v>33</v>
      </c>
      <c r="G67" s="189">
        <v>5500</v>
      </c>
      <c r="H67" s="190">
        <v>5500</v>
      </c>
      <c r="I67" s="190">
        <v>7638</v>
      </c>
      <c r="J67" s="242">
        <f t="shared" si="0"/>
        <v>138.87272727272727</v>
      </c>
      <c r="K67" s="243">
        <f t="shared" si="1"/>
        <v>138.87272727272727</v>
      </c>
    </row>
    <row r="68" spans="1:11" ht="16.5" customHeight="1" outlineLevel="2">
      <c r="A68" s="185">
        <v>3700</v>
      </c>
      <c r="B68" s="194">
        <v>5511</v>
      </c>
      <c r="C68" s="203" t="s">
        <v>32</v>
      </c>
      <c r="D68" s="194">
        <v>221</v>
      </c>
      <c r="E68" s="187">
        <v>2210</v>
      </c>
      <c r="F68" s="188" t="s">
        <v>33</v>
      </c>
      <c r="G68" s="189"/>
      <c r="H68" s="190"/>
      <c r="I68" s="190">
        <v>7</v>
      </c>
      <c r="J68" s="242"/>
      <c r="K68" s="243"/>
    </row>
    <row r="69" spans="1:11" ht="16.5" customHeight="1" outlineLevel="2">
      <c r="A69" s="196">
        <v>3200</v>
      </c>
      <c r="B69" s="237">
        <v>6171</v>
      </c>
      <c r="C69" s="202" t="s">
        <v>1</v>
      </c>
      <c r="D69" s="194">
        <v>221</v>
      </c>
      <c r="E69" s="197">
        <v>2210</v>
      </c>
      <c r="F69" s="198" t="s">
        <v>33</v>
      </c>
      <c r="G69" s="239">
        <v>1300</v>
      </c>
      <c r="H69" s="246">
        <v>1300</v>
      </c>
      <c r="I69" s="239">
        <v>1361</v>
      </c>
      <c r="J69" s="240">
        <f t="shared" si="0"/>
        <v>104.69230769230768</v>
      </c>
      <c r="K69" s="241">
        <f t="shared" si="1"/>
        <v>104.69230769230768</v>
      </c>
    </row>
    <row r="70" spans="1:11" ht="16.5" customHeight="1" outlineLevel="2">
      <c r="A70" s="185">
        <v>3700</v>
      </c>
      <c r="B70" s="194">
        <v>6171</v>
      </c>
      <c r="C70" s="203" t="s">
        <v>1</v>
      </c>
      <c r="D70" s="194">
        <v>221</v>
      </c>
      <c r="E70" s="187">
        <v>2210</v>
      </c>
      <c r="F70" s="188" t="s">
        <v>33</v>
      </c>
      <c r="G70" s="189"/>
      <c r="H70" s="190"/>
      <c r="I70" s="190">
        <v>145</v>
      </c>
      <c r="J70" s="242"/>
      <c r="K70" s="243"/>
    </row>
    <row r="71" spans="1:11" ht="16.5" customHeight="1" outlineLevel="2">
      <c r="A71" s="204">
        <v>7100</v>
      </c>
      <c r="B71" s="207">
        <v>6171</v>
      </c>
      <c r="C71" s="207" t="s">
        <v>1</v>
      </c>
      <c r="D71" s="194">
        <v>221</v>
      </c>
      <c r="E71" s="205">
        <v>2210</v>
      </c>
      <c r="F71" s="206" t="s">
        <v>33</v>
      </c>
      <c r="G71" s="208"/>
      <c r="H71" s="208"/>
      <c r="I71" s="208">
        <v>1</v>
      </c>
      <c r="J71" s="272"/>
      <c r="K71" s="273"/>
    </row>
    <row r="72" spans="1:11" ht="16.5" customHeight="1" outlineLevel="2">
      <c r="A72" s="185">
        <v>5400</v>
      </c>
      <c r="B72" s="194" t="s">
        <v>245</v>
      </c>
      <c r="C72" s="203" t="s">
        <v>244</v>
      </c>
      <c r="D72" s="194">
        <v>221</v>
      </c>
      <c r="E72" s="187">
        <v>2210</v>
      </c>
      <c r="F72" s="188" t="s">
        <v>33</v>
      </c>
      <c r="G72" s="189"/>
      <c r="H72" s="190"/>
      <c r="I72" s="190">
        <v>389.23859</v>
      </c>
      <c r="J72" s="242"/>
      <c r="K72" s="243"/>
    </row>
    <row r="73" spans="1:11" ht="16.5" customHeight="1" outlineLevel="1" thickBot="1">
      <c r="A73" s="212"/>
      <c r="B73" s="214"/>
      <c r="C73" s="249"/>
      <c r="D73" s="250" t="s">
        <v>284</v>
      </c>
      <c r="E73" s="251"/>
      <c r="F73" s="215"/>
      <c r="G73" s="216">
        <f>SUBTOTAL(9,G59:G72)</f>
        <v>7650</v>
      </c>
      <c r="H73" s="217">
        <f>SUBTOTAL(9,H59:H72)</f>
        <v>7650</v>
      </c>
      <c r="I73" s="217">
        <f>SUBTOTAL(9,I59:I72)</f>
        <v>11129.64559</v>
      </c>
      <c r="J73" s="252">
        <f>SUM(+I73/G73*100)</f>
        <v>145.48556326797387</v>
      </c>
      <c r="K73" s="253">
        <f>SUM(+I73/H73*100)</f>
        <v>145.48556326797387</v>
      </c>
    </row>
    <row r="74" spans="1:11" ht="16.5" customHeight="1" outlineLevel="1">
      <c r="A74" s="177"/>
      <c r="B74" s="254"/>
      <c r="C74" s="255"/>
      <c r="D74" s="263"/>
      <c r="E74" s="179"/>
      <c r="F74" s="180"/>
      <c r="G74" s="181"/>
      <c r="H74" s="182"/>
      <c r="I74" s="182"/>
      <c r="J74" s="264"/>
      <c r="K74" s="265"/>
    </row>
    <row r="75" spans="1:11" ht="16.5" customHeight="1" outlineLevel="1">
      <c r="A75" s="266" t="s">
        <v>285</v>
      </c>
      <c r="B75" s="194"/>
      <c r="C75" s="203"/>
      <c r="D75" s="267"/>
      <c r="E75" s="187"/>
      <c r="F75" s="188"/>
      <c r="G75" s="189"/>
      <c r="H75" s="190"/>
      <c r="I75" s="190"/>
      <c r="J75" s="242"/>
      <c r="K75" s="243"/>
    </row>
    <row r="76" spans="1:11" ht="16.5" customHeight="1" outlineLevel="2">
      <c r="A76" s="185">
        <v>3700</v>
      </c>
      <c r="B76" s="194">
        <v>6409</v>
      </c>
      <c r="C76" s="203" t="s">
        <v>5</v>
      </c>
      <c r="D76" s="194">
        <v>222</v>
      </c>
      <c r="E76" s="187">
        <v>2221</v>
      </c>
      <c r="F76" s="188" t="s">
        <v>34</v>
      </c>
      <c r="G76" s="189"/>
      <c r="H76" s="190">
        <v>68</v>
      </c>
      <c r="I76" s="190">
        <v>68</v>
      </c>
      <c r="J76" s="242"/>
      <c r="K76" s="243">
        <f>SUM(+I76/H76*100)</f>
        <v>100</v>
      </c>
    </row>
    <row r="77" spans="1:11" ht="16.5" customHeight="1" outlineLevel="2">
      <c r="A77" s="185">
        <v>3700</v>
      </c>
      <c r="B77" s="194">
        <v>6409</v>
      </c>
      <c r="C77" s="203" t="s">
        <v>5</v>
      </c>
      <c r="D77" s="194">
        <v>222</v>
      </c>
      <c r="E77" s="187">
        <v>2223</v>
      </c>
      <c r="F77" s="188" t="s">
        <v>30</v>
      </c>
      <c r="G77" s="189"/>
      <c r="H77" s="190">
        <v>5772</v>
      </c>
      <c r="I77" s="190">
        <v>5772</v>
      </c>
      <c r="J77" s="242"/>
      <c r="K77" s="243">
        <f>SUM(+I77/H77*100)</f>
        <v>100</v>
      </c>
    </row>
    <row r="78" spans="1:11" ht="16.5" customHeight="1" outlineLevel="2">
      <c r="A78" s="185">
        <v>3700</v>
      </c>
      <c r="B78" s="194">
        <v>6409</v>
      </c>
      <c r="C78" s="203" t="s">
        <v>5</v>
      </c>
      <c r="D78" s="194">
        <v>222</v>
      </c>
      <c r="E78" s="187">
        <v>2229</v>
      </c>
      <c r="F78" s="188" t="s">
        <v>31</v>
      </c>
      <c r="G78" s="189"/>
      <c r="H78" s="190">
        <v>4964</v>
      </c>
      <c r="I78" s="190">
        <v>4965</v>
      </c>
      <c r="J78" s="242"/>
      <c r="K78" s="243">
        <f>SUM(+I78/H78*100)</f>
        <v>100.0201450443191</v>
      </c>
    </row>
    <row r="79" spans="1:11" ht="16.5" customHeight="1" outlineLevel="1" thickBot="1">
      <c r="A79" s="212"/>
      <c r="B79" s="214"/>
      <c r="C79" s="249"/>
      <c r="D79" s="250" t="s">
        <v>286</v>
      </c>
      <c r="E79" s="251"/>
      <c r="F79" s="215"/>
      <c r="G79" s="274"/>
      <c r="H79" s="217">
        <f>SUBTOTAL(9,H76:H78)</f>
        <v>10804</v>
      </c>
      <c r="I79" s="217">
        <f>SUBTOTAL(9,I76:I78)</f>
        <v>10805</v>
      </c>
      <c r="J79" s="252"/>
      <c r="K79" s="253">
        <f>SUM(+I79/H79*100)</f>
        <v>100.00925583117363</v>
      </c>
    </row>
    <row r="80" spans="1:11" ht="16.5" customHeight="1" outlineLevel="1">
      <c r="A80" s="177"/>
      <c r="B80" s="254"/>
      <c r="C80" s="255"/>
      <c r="D80" s="263"/>
      <c r="E80" s="179"/>
      <c r="F80" s="180"/>
      <c r="G80" s="181"/>
      <c r="H80" s="182"/>
      <c r="I80" s="182"/>
      <c r="J80" s="264"/>
      <c r="K80" s="265"/>
    </row>
    <row r="81" spans="1:11" ht="16.5" customHeight="1" outlineLevel="1">
      <c r="A81" s="266" t="s">
        <v>246</v>
      </c>
      <c r="B81" s="194"/>
      <c r="C81" s="203"/>
      <c r="D81" s="267"/>
      <c r="E81" s="187"/>
      <c r="F81" s="188"/>
      <c r="G81" s="189"/>
      <c r="H81" s="190"/>
      <c r="I81" s="190"/>
      <c r="J81" s="242"/>
      <c r="K81" s="243"/>
    </row>
    <row r="82" spans="1:11" ht="16.5" customHeight="1" outlineLevel="2">
      <c r="A82" s="185">
        <v>5400</v>
      </c>
      <c r="B82" s="194">
        <v>2219</v>
      </c>
      <c r="C82" s="203" t="s">
        <v>244</v>
      </c>
      <c r="D82" s="194">
        <v>231</v>
      </c>
      <c r="E82" s="187">
        <v>2310</v>
      </c>
      <c r="F82" s="188" t="s">
        <v>246</v>
      </c>
      <c r="G82" s="189"/>
      <c r="H82" s="190"/>
      <c r="I82" s="190">
        <v>1370.9006</v>
      </c>
      <c r="J82" s="242"/>
      <c r="K82" s="243"/>
    </row>
    <row r="83" spans="1:11" ht="16.5" customHeight="1" outlineLevel="2">
      <c r="A83" s="185">
        <v>8200</v>
      </c>
      <c r="B83" s="194">
        <v>5311</v>
      </c>
      <c r="C83" s="203" t="s">
        <v>146</v>
      </c>
      <c r="D83" s="194">
        <v>231</v>
      </c>
      <c r="E83" s="187">
        <v>2310</v>
      </c>
      <c r="F83" s="188" t="s">
        <v>246</v>
      </c>
      <c r="G83" s="189"/>
      <c r="H83" s="190"/>
      <c r="I83" s="190">
        <v>151</v>
      </c>
      <c r="J83" s="242"/>
      <c r="K83" s="243"/>
    </row>
    <row r="84" spans="1:11" ht="16.5" customHeight="1" outlineLevel="1" thickBot="1">
      <c r="A84" s="212"/>
      <c r="B84" s="214"/>
      <c r="C84" s="249"/>
      <c r="D84" s="250" t="s">
        <v>287</v>
      </c>
      <c r="E84" s="251"/>
      <c r="F84" s="215"/>
      <c r="G84" s="274"/>
      <c r="H84" s="217"/>
      <c r="I84" s="217">
        <f>SUBTOTAL(9,I82:I83)</f>
        <v>1521.9006</v>
      </c>
      <c r="J84" s="252"/>
      <c r="K84" s="253"/>
    </row>
    <row r="85" spans="1:11" ht="16.5" customHeight="1" outlineLevel="1">
      <c r="A85" s="196"/>
      <c r="B85" s="237"/>
      <c r="C85" s="202"/>
      <c r="D85" s="193"/>
      <c r="E85" s="197"/>
      <c r="F85" s="188"/>
      <c r="G85" s="239"/>
      <c r="H85" s="275"/>
      <c r="I85" s="276"/>
      <c r="J85" s="277"/>
      <c r="K85" s="278"/>
    </row>
    <row r="86" spans="1:11" ht="16.5" customHeight="1" outlineLevel="1">
      <c r="A86" s="266" t="s">
        <v>288</v>
      </c>
      <c r="B86" s="237"/>
      <c r="C86" s="202"/>
      <c r="D86" s="193"/>
      <c r="E86" s="197"/>
      <c r="F86" s="188"/>
      <c r="G86" s="239"/>
      <c r="H86" s="275"/>
      <c r="I86" s="276"/>
      <c r="J86" s="277"/>
      <c r="K86" s="278"/>
    </row>
    <row r="87" spans="1:11" ht="17.25" customHeight="1" outlineLevel="1">
      <c r="A87" s="185">
        <v>7300</v>
      </c>
      <c r="B87" s="194">
        <v>3319</v>
      </c>
      <c r="C87" s="203" t="s">
        <v>186</v>
      </c>
      <c r="D87" s="194">
        <v>232</v>
      </c>
      <c r="E87" s="187">
        <v>2321</v>
      </c>
      <c r="F87" s="188" t="s">
        <v>214</v>
      </c>
      <c r="G87" s="189"/>
      <c r="H87" s="190"/>
      <c r="I87" s="189">
        <v>470</v>
      </c>
      <c r="J87" s="242"/>
      <c r="K87" s="243"/>
    </row>
    <row r="88" spans="1:11" ht="17.25" customHeight="1" outlineLevel="1">
      <c r="A88" s="196">
        <v>3200</v>
      </c>
      <c r="B88" s="237">
        <v>6171</v>
      </c>
      <c r="C88" s="202" t="s">
        <v>1</v>
      </c>
      <c r="D88" s="194">
        <v>232</v>
      </c>
      <c r="E88" s="197">
        <v>2321</v>
      </c>
      <c r="F88" s="188" t="s">
        <v>214</v>
      </c>
      <c r="G88" s="239"/>
      <c r="H88" s="246">
        <v>100</v>
      </c>
      <c r="I88" s="279">
        <v>100</v>
      </c>
      <c r="J88" s="240"/>
      <c r="K88" s="241">
        <f>SUM(+I88/H88*100)</f>
        <v>100</v>
      </c>
    </row>
    <row r="89" spans="1:11" ht="17.25" customHeight="1" outlineLevel="2">
      <c r="A89" s="185">
        <v>5600</v>
      </c>
      <c r="B89" s="194">
        <v>2310</v>
      </c>
      <c r="C89" s="203" t="s">
        <v>133</v>
      </c>
      <c r="D89" s="194">
        <v>232</v>
      </c>
      <c r="E89" s="187">
        <v>2324</v>
      </c>
      <c r="F89" s="188" t="s">
        <v>122</v>
      </c>
      <c r="G89" s="189"/>
      <c r="H89" s="189"/>
      <c r="I89" s="189">
        <v>0.763</v>
      </c>
      <c r="J89" s="242"/>
      <c r="K89" s="243"/>
    </row>
    <row r="90" spans="1:11" ht="17.25" customHeight="1" outlineLevel="2">
      <c r="A90" s="185">
        <v>5700</v>
      </c>
      <c r="B90" s="194">
        <v>3633</v>
      </c>
      <c r="C90" s="203" t="s">
        <v>157</v>
      </c>
      <c r="D90" s="194">
        <v>232</v>
      </c>
      <c r="E90" s="187">
        <v>2324</v>
      </c>
      <c r="F90" s="188" t="s">
        <v>122</v>
      </c>
      <c r="G90" s="189">
        <v>150</v>
      </c>
      <c r="H90" s="190">
        <v>150</v>
      </c>
      <c r="I90" s="189">
        <v>160</v>
      </c>
      <c r="J90" s="242">
        <f>SUM(+I90/G90*100)</f>
        <v>106.66666666666667</v>
      </c>
      <c r="K90" s="243">
        <f>SUM(+I90/H90*100)</f>
        <v>106.66666666666667</v>
      </c>
    </row>
    <row r="91" spans="1:11" ht="17.25" customHeight="1" outlineLevel="2">
      <c r="A91" s="185">
        <v>5600</v>
      </c>
      <c r="B91" s="194">
        <v>3639</v>
      </c>
      <c r="C91" s="203" t="s">
        <v>160</v>
      </c>
      <c r="D91" s="194">
        <v>232</v>
      </c>
      <c r="E91" s="187">
        <v>2324</v>
      </c>
      <c r="F91" s="188" t="s">
        <v>122</v>
      </c>
      <c r="G91" s="189"/>
      <c r="H91" s="189"/>
      <c r="I91" s="189">
        <v>596.239</v>
      </c>
      <c r="J91" s="242"/>
      <c r="K91" s="243"/>
    </row>
    <row r="92" spans="1:11" ht="17.25" customHeight="1" outlineLevel="2">
      <c r="A92" s="185">
        <v>6200</v>
      </c>
      <c r="B92" s="194">
        <v>3639</v>
      </c>
      <c r="C92" s="203" t="s">
        <v>160</v>
      </c>
      <c r="D92" s="194">
        <v>232</v>
      </c>
      <c r="E92" s="187">
        <v>2324</v>
      </c>
      <c r="F92" s="188" t="s">
        <v>122</v>
      </c>
      <c r="G92" s="189"/>
      <c r="H92" s="190"/>
      <c r="I92" s="189">
        <v>664</v>
      </c>
      <c r="J92" s="242"/>
      <c r="K92" s="243"/>
    </row>
    <row r="93" spans="1:11" ht="17.25" customHeight="1" outlineLevel="2">
      <c r="A93" s="185">
        <v>7200</v>
      </c>
      <c r="B93" s="194">
        <v>4329</v>
      </c>
      <c r="C93" s="203" t="s">
        <v>211</v>
      </c>
      <c r="D93" s="194">
        <v>232</v>
      </c>
      <c r="E93" s="187">
        <v>2324</v>
      </c>
      <c r="F93" s="188" t="s">
        <v>122</v>
      </c>
      <c r="G93" s="189"/>
      <c r="H93" s="190"/>
      <c r="I93" s="189">
        <v>37</v>
      </c>
      <c r="J93" s="242"/>
      <c r="K93" s="243"/>
    </row>
    <row r="94" spans="1:11" ht="17.25" customHeight="1" outlineLevel="2">
      <c r="A94" s="185">
        <v>8200</v>
      </c>
      <c r="B94" s="194">
        <v>5311</v>
      </c>
      <c r="C94" s="203" t="s">
        <v>146</v>
      </c>
      <c r="D94" s="194">
        <v>232</v>
      </c>
      <c r="E94" s="187">
        <v>2324</v>
      </c>
      <c r="F94" s="188" t="s">
        <v>122</v>
      </c>
      <c r="G94" s="189"/>
      <c r="H94" s="190"/>
      <c r="I94" s="189">
        <v>12</v>
      </c>
      <c r="J94" s="242"/>
      <c r="K94" s="243"/>
    </row>
    <row r="95" spans="1:11" ht="17.25" customHeight="1" outlineLevel="2">
      <c r="A95" s="196">
        <v>3200</v>
      </c>
      <c r="B95" s="237">
        <v>6171</v>
      </c>
      <c r="C95" s="202" t="s">
        <v>1</v>
      </c>
      <c r="D95" s="194">
        <v>232</v>
      </c>
      <c r="E95" s="197">
        <v>2324</v>
      </c>
      <c r="F95" s="188" t="s">
        <v>122</v>
      </c>
      <c r="G95" s="239"/>
      <c r="H95" s="246"/>
      <c r="I95" s="279">
        <v>81</v>
      </c>
      <c r="J95" s="240"/>
      <c r="K95" s="241"/>
    </row>
    <row r="96" spans="1:11" ht="17.25" customHeight="1" outlineLevel="2">
      <c r="A96" s="196">
        <v>3300</v>
      </c>
      <c r="B96" s="237">
        <v>6171</v>
      </c>
      <c r="C96" s="202" t="s">
        <v>1</v>
      </c>
      <c r="D96" s="194">
        <v>232</v>
      </c>
      <c r="E96" s="197">
        <v>2324</v>
      </c>
      <c r="F96" s="188" t="s">
        <v>122</v>
      </c>
      <c r="G96" s="239"/>
      <c r="H96" s="239"/>
      <c r="I96" s="279">
        <v>1</v>
      </c>
      <c r="J96" s="240"/>
      <c r="K96" s="241"/>
    </row>
    <row r="97" spans="1:11" ht="17.25" customHeight="1" outlineLevel="2">
      <c r="A97" s="185">
        <v>3700</v>
      </c>
      <c r="B97" s="194">
        <v>6171</v>
      </c>
      <c r="C97" s="203" t="s">
        <v>1</v>
      </c>
      <c r="D97" s="194">
        <v>232</v>
      </c>
      <c r="E97" s="187">
        <v>2324</v>
      </c>
      <c r="F97" s="188" t="s">
        <v>122</v>
      </c>
      <c r="G97" s="189"/>
      <c r="H97" s="190"/>
      <c r="I97" s="189">
        <v>8</v>
      </c>
      <c r="J97" s="242"/>
      <c r="K97" s="243"/>
    </row>
    <row r="98" spans="1:11" ht="17.25" customHeight="1" outlineLevel="2">
      <c r="A98" s="185">
        <v>6200</v>
      </c>
      <c r="B98" s="194">
        <v>6171</v>
      </c>
      <c r="C98" s="203" t="s">
        <v>1</v>
      </c>
      <c r="D98" s="194">
        <v>232</v>
      </c>
      <c r="E98" s="187">
        <v>2324</v>
      </c>
      <c r="F98" s="188" t="s">
        <v>122</v>
      </c>
      <c r="G98" s="189"/>
      <c r="H98" s="190"/>
      <c r="I98" s="189">
        <v>10</v>
      </c>
      <c r="J98" s="242"/>
      <c r="K98" s="243"/>
    </row>
    <row r="99" spans="1:11" ht="17.25" customHeight="1" outlineLevel="2">
      <c r="A99" s="204">
        <v>7100</v>
      </c>
      <c r="B99" s="207">
        <v>6171</v>
      </c>
      <c r="C99" s="207" t="s">
        <v>1</v>
      </c>
      <c r="D99" s="194">
        <v>232</v>
      </c>
      <c r="E99" s="205">
        <v>2324</v>
      </c>
      <c r="F99" s="198" t="s">
        <v>121</v>
      </c>
      <c r="G99" s="208"/>
      <c r="H99" s="208">
        <v>67</v>
      </c>
      <c r="I99" s="280">
        <v>96</v>
      </c>
      <c r="J99" s="272"/>
      <c r="K99" s="273"/>
    </row>
    <row r="100" spans="1:11" ht="17.25" customHeight="1" outlineLevel="2">
      <c r="A100" s="185">
        <v>5100</v>
      </c>
      <c r="B100" s="194">
        <v>3749</v>
      </c>
      <c r="C100" s="203" t="s">
        <v>154</v>
      </c>
      <c r="D100" s="194">
        <v>232</v>
      </c>
      <c r="E100" s="187">
        <v>2327</v>
      </c>
      <c r="F100" s="188" t="s">
        <v>128</v>
      </c>
      <c r="G100" s="189"/>
      <c r="H100" s="189"/>
      <c r="I100" s="189">
        <v>62</v>
      </c>
      <c r="J100" s="244"/>
      <c r="K100" s="245"/>
    </row>
    <row r="101" spans="1:11" ht="17.25" customHeight="1" outlineLevel="2">
      <c r="A101" s="185">
        <v>3700</v>
      </c>
      <c r="B101" s="194">
        <v>6399</v>
      </c>
      <c r="C101" s="203" t="s">
        <v>4</v>
      </c>
      <c r="D101" s="194">
        <v>232</v>
      </c>
      <c r="E101" s="187">
        <v>2328</v>
      </c>
      <c r="F101" s="188" t="s">
        <v>29</v>
      </c>
      <c r="G101" s="189"/>
      <c r="H101" s="190"/>
      <c r="I101" s="189">
        <v>32</v>
      </c>
      <c r="J101" s="242"/>
      <c r="K101" s="243"/>
    </row>
    <row r="102" spans="1:11" ht="17.25" customHeight="1" outlineLevel="2">
      <c r="A102" s="196">
        <v>6100</v>
      </c>
      <c r="B102" s="237">
        <v>2140</v>
      </c>
      <c r="C102" s="202" t="s">
        <v>47</v>
      </c>
      <c r="D102" s="194">
        <v>232</v>
      </c>
      <c r="E102" s="197">
        <v>2329</v>
      </c>
      <c r="F102" s="198" t="s">
        <v>121</v>
      </c>
      <c r="G102" s="239"/>
      <c r="H102" s="239"/>
      <c r="I102" s="279">
        <v>80</v>
      </c>
      <c r="J102" s="240"/>
      <c r="K102" s="241"/>
    </row>
    <row r="103" spans="1:11" ht="17.25" customHeight="1" outlineLevel="2">
      <c r="A103" s="204">
        <v>6300</v>
      </c>
      <c r="B103" s="207">
        <v>2140</v>
      </c>
      <c r="C103" s="207" t="s">
        <v>47</v>
      </c>
      <c r="D103" s="194">
        <v>232</v>
      </c>
      <c r="E103" s="205">
        <v>2329</v>
      </c>
      <c r="F103" s="206" t="s">
        <v>28</v>
      </c>
      <c r="G103" s="208"/>
      <c r="H103" s="208">
        <v>70</v>
      </c>
      <c r="I103" s="280">
        <v>70</v>
      </c>
      <c r="J103" s="272"/>
      <c r="K103" s="273">
        <f>SUM(+I103/H103*100)</f>
        <v>100</v>
      </c>
    </row>
    <row r="104" spans="1:11" ht="17.25" customHeight="1" outlineLevel="2">
      <c r="A104" s="185">
        <v>5700</v>
      </c>
      <c r="B104" s="194">
        <v>2310</v>
      </c>
      <c r="C104" s="203" t="s">
        <v>133</v>
      </c>
      <c r="D104" s="194">
        <v>232</v>
      </c>
      <c r="E104" s="187">
        <v>2329</v>
      </c>
      <c r="F104" s="198" t="s">
        <v>121</v>
      </c>
      <c r="G104" s="189"/>
      <c r="H104" s="190"/>
      <c r="I104" s="189">
        <v>34</v>
      </c>
      <c r="J104" s="242"/>
      <c r="K104" s="243"/>
    </row>
    <row r="105" spans="1:11" ht="17.25" customHeight="1" outlineLevel="2">
      <c r="A105" s="185">
        <v>7400</v>
      </c>
      <c r="B105" s="194">
        <v>3141</v>
      </c>
      <c r="C105" s="203" t="s">
        <v>216</v>
      </c>
      <c r="D105" s="194">
        <v>232</v>
      </c>
      <c r="E105" s="187">
        <v>2329</v>
      </c>
      <c r="F105" s="198" t="s">
        <v>121</v>
      </c>
      <c r="G105" s="189"/>
      <c r="H105" s="190"/>
      <c r="I105" s="189">
        <v>12</v>
      </c>
      <c r="J105" s="242"/>
      <c r="K105" s="243"/>
    </row>
    <row r="106" spans="1:11" ht="17.25" customHeight="1" outlineLevel="2">
      <c r="A106" s="185">
        <v>7300</v>
      </c>
      <c r="B106" s="194">
        <v>3317</v>
      </c>
      <c r="C106" s="203" t="s">
        <v>213</v>
      </c>
      <c r="D106" s="194">
        <v>232</v>
      </c>
      <c r="E106" s="187">
        <v>2329</v>
      </c>
      <c r="F106" s="198" t="s">
        <v>121</v>
      </c>
      <c r="G106" s="189"/>
      <c r="H106" s="190">
        <v>500</v>
      </c>
      <c r="I106" s="189">
        <v>500</v>
      </c>
      <c r="J106" s="242"/>
      <c r="K106" s="243">
        <f>SUM(+I106/H106*100)</f>
        <v>100</v>
      </c>
    </row>
    <row r="107" spans="1:11" ht="17.25" customHeight="1" outlineLevel="2">
      <c r="A107" s="204">
        <v>6300</v>
      </c>
      <c r="B107" s="207">
        <v>3612</v>
      </c>
      <c r="C107" s="207" t="s">
        <v>6</v>
      </c>
      <c r="D107" s="194">
        <v>232</v>
      </c>
      <c r="E107" s="205">
        <v>2329</v>
      </c>
      <c r="F107" s="198" t="s">
        <v>121</v>
      </c>
      <c r="G107" s="208"/>
      <c r="H107" s="208"/>
      <c r="I107" s="280">
        <v>18</v>
      </c>
      <c r="J107" s="272"/>
      <c r="K107" s="273"/>
    </row>
    <row r="108" spans="1:11" ht="17.25" customHeight="1" outlineLevel="2">
      <c r="A108" s="185">
        <v>7400</v>
      </c>
      <c r="B108" s="194">
        <v>3639</v>
      </c>
      <c r="C108" s="203" t="s">
        <v>160</v>
      </c>
      <c r="D108" s="194">
        <v>232</v>
      </c>
      <c r="E108" s="187">
        <v>2329</v>
      </c>
      <c r="F108" s="198" t="s">
        <v>121</v>
      </c>
      <c r="G108" s="189"/>
      <c r="H108" s="190"/>
      <c r="I108" s="189">
        <v>13</v>
      </c>
      <c r="J108" s="242"/>
      <c r="K108" s="243"/>
    </row>
    <row r="109" spans="1:11" ht="17.25" customHeight="1" outlineLevel="2">
      <c r="A109" s="185">
        <v>5100</v>
      </c>
      <c r="B109" s="194">
        <v>3725</v>
      </c>
      <c r="C109" s="203" t="s">
        <v>278</v>
      </c>
      <c r="D109" s="194">
        <v>232</v>
      </c>
      <c r="E109" s="187">
        <v>2329</v>
      </c>
      <c r="F109" s="198" t="s">
        <v>121</v>
      </c>
      <c r="G109" s="189"/>
      <c r="H109" s="189"/>
      <c r="I109" s="189">
        <v>7</v>
      </c>
      <c r="J109" s="244"/>
      <c r="K109" s="245"/>
    </row>
    <row r="110" spans="1:11" ht="17.25" customHeight="1" outlineLevel="2">
      <c r="A110" s="185">
        <v>9203</v>
      </c>
      <c r="B110" s="194">
        <v>4312</v>
      </c>
      <c r="C110" s="203" t="s">
        <v>220</v>
      </c>
      <c r="D110" s="194">
        <v>232</v>
      </c>
      <c r="E110" s="187">
        <v>2329</v>
      </c>
      <c r="F110" s="198" t="s">
        <v>121</v>
      </c>
      <c r="G110" s="189"/>
      <c r="H110" s="189"/>
      <c r="I110" s="189">
        <v>22</v>
      </c>
      <c r="J110" s="242"/>
      <c r="K110" s="243"/>
    </row>
    <row r="111" spans="1:11" s="209" customFormat="1" ht="17.25" customHeight="1" outlineLevel="2">
      <c r="A111" s="185">
        <v>9203</v>
      </c>
      <c r="B111" s="194">
        <v>4316</v>
      </c>
      <c r="C111" s="203" t="s">
        <v>203</v>
      </c>
      <c r="D111" s="194">
        <v>232</v>
      </c>
      <c r="E111" s="187">
        <v>2329</v>
      </c>
      <c r="F111" s="198" t="s">
        <v>121</v>
      </c>
      <c r="G111" s="189"/>
      <c r="H111" s="189"/>
      <c r="I111" s="189">
        <v>1394</v>
      </c>
      <c r="J111" s="242"/>
      <c r="K111" s="243"/>
    </row>
    <row r="112" spans="1:11" s="209" customFormat="1" ht="17.25" customHeight="1" outlineLevel="2">
      <c r="A112" s="185">
        <v>7200</v>
      </c>
      <c r="B112" s="194">
        <v>4341</v>
      </c>
      <c r="C112" s="203" t="s">
        <v>212</v>
      </c>
      <c r="D112" s="194">
        <v>232</v>
      </c>
      <c r="E112" s="187">
        <v>2329</v>
      </c>
      <c r="F112" s="198" t="s">
        <v>121</v>
      </c>
      <c r="G112" s="189"/>
      <c r="H112" s="190"/>
      <c r="I112" s="189">
        <v>33</v>
      </c>
      <c r="J112" s="242"/>
      <c r="K112" s="243"/>
    </row>
    <row r="113" spans="1:11" s="209" customFormat="1" ht="17.25" customHeight="1" outlineLevel="2">
      <c r="A113" s="196">
        <v>3600</v>
      </c>
      <c r="B113" s="237">
        <v>5212</v>
      </c>
      <c r="C113" s="202" t="s">
        <v>112</v>
      </c>
      <c r="D113" s="194">
        <v>232</v>
      </c>
      <c r="E113" s="197">
        <v>2329</v>
      </c>
      <c r="F113" s="198" t="s">
        <v>121</v>
      </c>
      <c r="G113" s="239"/>
      <c r="H113" s="239"/>
      <c r="I113" s="279">
        <v>29</v>
      </c>
      <c r="J113" s="240"/>
      <c r="K113" s="241"/>
    </row>
    <row r="114" spans="1:11" s="209" customFormat="1" ht="17.25" customHeight="1" outlineLevel="2">
      <c r="A114" s="185">
        <v>8200</v>
      </c>
      <c r="B114" s="194">
        <v>5311</v>
      </c>
      <c r="C114" s="203" t="s">
        <v>146</v>
      </c>
      <c r="D114" s="194">
        <v>232</v>
      </c>
      <c r="E114" s="187">
        <v>2329</v>
      </c>
      <c r="F114" s="198" t="s">
        <v>121</v>
      </c>
      <c r="G114" s="189">
        <v>50</v>
      </c>
      <c r="H114" s="190">
        <v>50</v>
      </c>
      <c r="I114" s="189">
        <v>351</v>
      </c>
      <c r="J114" s="242">
        <f>SUM(+I114/G114*100)</f>
        <v>702</v>
      </c>
      <c r="K114" s="243">
        <f>SUM(+I114/H114*100)</f>
        <v>702</v>
      </c>
    </row>
    <row r="115" spans="1:11" s="209" customFormat="1" ht="17.25" customHeight="1" outlineLevel="2">
      <c r="A115" s="196">
        <v>3200</v>
      </c>
      <c r="B115" s="237">
        <v>6171</v>
      </c>
      <c r="C115" s="202" t="s">
        <v>1</v>
      </c>
      <c r="D115" s="194">
        <v>232</v>
      </c>
      <c r="E115" s="197">
        <v>2329</v>
      </c>
      <c r="F115" s="198" t="s">
        <v>121</v>
      </c>
      <c r="G115" s="239">
        <v>600</v>
      </c>
      <c r="H115" s="246">
        <v>984</v>
      </c>
      <c r="I115" s="279">
        <v>581</v>
      </c>
      <c r="J115" s="240">
        <f>SUM(+I115/G115*100)</f>
        <v>96.83333333333334</v>
      </c>
      <c r="K115" s="241">
        <f>SUM(+I115/H115*100)</f>
        <v>59.04471544715447</v>
      </c>
    </row>
    <row r="116" spans="1:11" s="209" customFormat="1" ht="17.25" customHeight="1" outlineLevel="2">
      <c r="A116" s="196">
        <v>3300</v>
      </c>
      <c r="B116" s="237">
        <v>6171</v>
      </c>
      <c r="C116" s="202" t="s">
        <v>1</v>
      </c>
      <c r="D116" s="194">
        <v>232</v>
      </c>
      <c r="E116" s="197">
        <v>2329</v>
      </c>
      <c r="F116" s="198" t="s">
        <v>121</v>
      </c>
      <c r="G116" s="239"/>
      <c r="H116" s="239"/>
      <c r="I116" s="279">
        <v>206</v>
      </c>
      <c r="J116" s="240"/>
      <c r="K116" s="241"/>
    </row>
    <row r="117" spans="1:11" s="209" customFormat="1" ht="17.25" customHeight="1" outlineLevel="2">
      <c r="A117" s="185">
        <v>3700</v>
      </c>
      <c r="B117" s="194">
        <v>6171</v>
      </c>
      <c r="C117" s="203" t="s">
        <v>1</v>
      </c>
      <c r="D117" s="194">
        <v>232</v>
      </c>
      <c r="E117" s="187">
        <v>2329</v>
      </c>
      <c r="F117" s="198" t="s">
        <v>121</v>
      </c>
      <c r="G117" s="189"/>
      <c r="H117" s="190"/>
      <c r="I117" s="189">
        <v>339</v>
      </c>
      <c r="J117" s="242"/>
      <c r="K117" s="243"/>
    </row>
    <row r="118" spans="1:11" s="209" customFormat="1" ht="17.25" customHeight="1" outlineLevel="2">
      <c r="A118" s="185">
        <v>5600</v>
      </c>
      <c r="B118" s="194">
        <v>6171</v>
      </c>
      <c r="C118" s="203" t="s">
        <v>1</v>
      </c>
      <c r="D118" s="194">
        <v>232</v>
      </c>
      <c r="E118" s="187">
        <v>2329</v>
      </c>
      <c r="F118" s="198" t="s">
        <v>121</v>
      </c>
      <c r="G118" s="189"/>
      <c r="H118" s="189"/>
      <c r="I118" s="189">
        <v>162.524</v>
      </c>
      <c r="J118" s="242"/>
      <c r="K118" s="243"/>
    </row>
    <row r="119" spans="1:11" s="209" customFormat="1" ht="17.25" customHeight="1" outlineLevel="2">
      <c r="A119" s="185">
        <v>6200</v>
      </c>
      <c r="B119" s="194">
        <v>6171</v>
      </c>
      <c r="C119" s="203" t="s">
        <v>1</v>
      </c>
      <c r="D119" s="194">
        <v>232</v>
      </c>
      <c r="E119" s="187">
        <v>2329</v>
      </c>
      <c r="F119" s="198" t="s">
        <v>121</v>
      </c>
      <c r="G119" s="189"/>
      <c r="H119" s="190"/>
      <c r="I119" s="189">
        <v>2</v>
      </c>
      <c r="J119" s="242"/>
      <c r="K119" s="243"/>
    </row>
    <row r="120" spans="1:11" s="209" customFormat="1" ht="17.25" customHeight="1" outlineLevel="2">
      <c r="A120" s="185">
        <v>3700</v>
      </c>
      <c r="B120" s="194">
        <v>6221</v>
      </c>
      <c r="C120" s="203" t="s">
        <v>2</v>
      </c>
      <c r="D120" s="194">
        <v>232</v>
      </c>
      <c r="E120" s="187">
        <v>2329</v>
      </c>
      <c r="F120" s="198" t="s">
        <v>121</v>
      </c>
      <c r="G120" s="189"/>
      <c r="H120" s="190">
        <v>12</v>
      </c>
      <c r="I120" s="189">
        <v>19</v>
      </c>
      <c r="J120" s="242"/>
      <c r="K120" s="243">
        <f>SUM(+I120/H120*100)</f>
        <v>158.33333333333331</v>
      </c>
    </row>
    <row r="121" spans="1:11" s="209" customFormat="1" ht="16.5" customHeight="1" outlineLevel="1" thickBot="1">
      <c r="A121" s="212"/>
      <c r="B121" s="214"/>
      <c r="C121" s="249"/>
      <c r="D121" s="250" t="s">
        <v>289</v>
      </c>
      <c r="E121" s="251"/>
      <c r="F121" s="281"/>
      <c r="G121" s="216">
        <f>SUBTOTAL(9,G87:G120)</f>
        <v>800</v>
      </c>
      <c r="H121" s="217">
        <f>SUBTOTAL(9,H87:H120)</f>
        <v>1933</v>
      </c>
      <c r="I121" s="216">
        <f>SUBTOTAL(9,I87:I120)</f>
        <v>6202.526000000001</v>
      </c>
      <c r="J121" s="252">
        <f>SUM(+I121/G121*100)</f>
        <v>775.3157500000001</v>
      </c>
      <c r="K121" s="253">
        <f>SUM(+I121/H121*100)</f>
        <v>320.87563372995345</v>
      </c>
    </row>
    <row r="122" spans="1:11" s="209" customFormat="1" ht="16.5" customHeight="1" outlineLevel="1">
      <c r="A122" s="177"/>
      <c r="B122" s="254"/>
      <c r="C122" s="255"/>
      <c r="D122" s="263"/>
      <c r="E122" s="179"/>
      <c r="F122" s="282"/>
      <c r="G122" s="181"/>
      <c r="H122" s="182"/>
      <c r="I122" s="182"/>
      <c r="J122" s="264"/>
      <c r="K122" s="265"/>
    </row>
    <row r="123" spans="1:11" s="209" customFormat="1" ht="16.5" customHeight="1" outlineLevel="1">
      <c r="A123" s="266" t="s">
        <v>290</v>
      </c>
      <c r="B123" s="194"/>
      <c r="C123" s="203"/>
      <c r="D123" s="267"/>
      <c r="E123" s="187"/>
      <c r="F123" s="198"/>
      <c r="G123" s="189"/>
      <c r="H123" s="190"/>
      <c r="I123" s="190"/>
      <c r="J123" s="242"/>
      <c r="K123" s="243"/>
    </row>
    <row r="124" spans="1:11" s="209" customFormat="1" ht="16.5" customHeight="1" outlineLevel="2">
      <c r="A124" s="185">
        <v>3700</v>
      </c>
      <c r="B124" s="194"/>
      <c r="C124" s="203"/>
      <c r="D124" s="194">
        <v>241</v>
      </c>
      <c r="E124" s="187">
        <v>2412</v>
      </c>
      <c r="F124" s="188" t="s">
        <v>276</v>
      </c>
      <c r="G124" s="189">
        <v>4200</v>
      </c>
      <c r="H124" s="190">
        <v>4200</v>
      </c>
      <c r="I124" s="190">
        <v>3700</v>
      </c>
      <c r="J124" s="242">
        <f>SUM(+I124/G124*100)</f>
        <v>88.09523809523809</v>
      </c>
      <c r="K124" s="243">
        <f>SUM(+I124/H124*100)</f>
        <v>88.09523809523809</v>
      </c>
    </row>
    <row r="125" spans="1:11" s="209" customFormat="1" ht="16.5" customHeight="1" outlineLevel="1" thickBot="1">
      <c r="A125" s="212"/>
      <c r="B125" s="214"/>
      <c r="C125" s="249"/>
      <c r="D125" s="250" t="s">
        <v>291</v>
      </c>
      <c r="E125" s="251"/>
      <c r="F125" s="215"/>
      <c r="G125" s="216">
        <f>SUBTOTAL(9,G124:G124)</f>
        <v>4200</v>
      </c>
      <c r="H125" s="217">
        <f>SUBTOTAL(9,H124:H124)</f>
        <v>4200</v>
      </c>
      <c r="I125" s="217">
        <f>SUBTOTAL(9,I124:I124)</f>
        <v>3700</v>
      </c>
      <c r="J125" s="252">
        <f>SUM(+I125/G125*100)</f>
        <v>88.09523809523809</v>
      </c>
      <c r="K125" s="253">
        <f>SUM(+I125/H125*100)</f>
        <v>88.09523809523809</v>
      </c>
    </row>
    <row r="126" spans="1:11" s="209" customFormat="1" ht="16.5" customHeight="1" outlineLevel="1">
      <c r="A126" s="177"/>
      <c r="B126" s="254"/>
      <c r="C126" s="255"/>
      <c r="D126" s="263"/>
      <c r="E126" s="179"/>
      <c r="F126" s="180"/>
      <c r="G126" s="181"/>
      <c r="H126" s="182"/>
      <c r="I126" s="182"/>
      <c r="J126" s="264"/>
      <c r="K126" s="265"/>
    </row>
    <row r="127" spans="1:11" s="209" customFormat="1" ht="16.5" customHeight="1" outlineLevel="1">
      <c r="A127" s="266" t="s">
        <v>292</v>
      </c>
      <c r="B127" s="194"/>
      <c r="C127" s="203"/>
      <c r="D127" s="267"/>
      <c r="E127" s="187"/>
      <c r="F127" s="188"/>
      <c r="G127" s="189"/>
      <c r="H127" s="190"/>
      <c r="I127" s="190"/>
      <c r="J127" s="242"/>
      <c r="K127" s="243"/>
    </row>
    <row r="128" spans="1:11" s="209" customFormat="1" ht="16.5" customHeight="1" outlineLevel="2">
      <c r="A128" s="185">
        <v>3700</v>
      </c>
      <c r="B128" s="194"/>
      <c r="C128" s="203"/>
      <c r="D128" s="194">
        <v>244</v>
      </c>
      <c r="E128" s="187">
        <v>2441</v>
      </c>
      <c r="F128" s="188" t="s">
        <v>596</v>
      </c>
      <c r="G128" s="189">
        <v>2718</v>
      </c>
      <c r="H128" s="190">
        <v>3584</v>
      </c>
      <c r="I128" s="190">
        <v>4592</v>
      </c>
      <c r="J128" s="242">
        <f>SUM(+I128/G128*100)</f>
        <v>168.9477557027226</v>
      </c>
      <c r="K128" s="243">
        <f>SUM(+I128/H128*100)</f>
        <v>128.125</v>
      </c>
    </row>
    <row r="129" spans="1:11" s="209" customFormat="1" ht="16.5" customHeight="1" outlineLevel="1" thickBot="1">
      <c r="A129" s="212"/>
      <c r="B129" s="214"/>
      <c r="C129" s="249"/>
      <c r="D129" s="250" t="s">
        <v>293</v>
      </c>
      <c r="E129" s="251"/>
      <c r="F129" s="215"/>
      <c r="G129" s="216">
        <f>SUBTOTAL(9,G128:G128)</f>
        <v>2718</v>
      </c>
      <c r="H129" s="217">
        <f>SUBTOTAL(9,H128:H128)</f>
        <v>3584</v>
      </c>
      <c r="I129" s="217">
        <f>SUBTOTAL(9,I128:I128)</f>
        <v>4592</v>
      </c>
      <c r="J129" s="252">
        <f>SUM(+I129/G129*100)</f>
        <v>168.9477557027226</v>
      </c>
      <c r="K129" s="253">
        <f>SUM(+I129/H129*100)</f>
        <v>128.125</v>
      </c>
    </row>
    <row r="130" spans="1:11" s="209" customFormat="1" ht="16.5" customHeight="1" outlineLevel="1">
      <c r="A130" s="177"/>
      <c r="B130" s="254"/>
      <c r="C130" s="255"/>
      <c r="D130" s="263"/>
      <c r="E130" s="179"/>
      <c r="F130" s="180"/>
      <c r="G130" s="181"/>
      <c r="H130" s="182"/>
      <c r="I130" s="182"/>
      <c r="J130" s="264"/>
      <c r="K130" s="265"/>
    </row>
    <row r="131" spans="1:11" s="209" customFormat="1" ht="16.5" customHeight="1" outlineLevel="1">
      <c r="A131" s="266" t="s">
        <v>294</v>
      </c>
      <c r="B131" s="194"/>
      <c r="C131" s="203"/>
      <c r="D131" s="267"/>
      <c r="E131" s="187"/>
      <c r="F131" s="188"/>
      <c r="G131" s="189"/>
      <c r="H131" s="190"/>
      <c r="I131" s="190"/>
      <c r="J131" s="242"/>
      <c r="K131" s="243"/>
    </row>
    <row r="132" spans="1:11" s="209" customFormat="1" ht="16.5" customHeight="1" outlineLevel="2">
      <c r="A132" s="185">
        <v>3700</v>
      </c>
      <c r="B132" s="194"/>
      <c r="C132" s="203"/>
      <c r="D132" s="194">
        <v>245</v>
      </c>
      <c r="E132" s="187">
        <v>2451</v>
      </c>
      <c r="F132" s="188" t="s">
        <v>597</v>
      </c>
      <c r="G132" s="189"/>
      <c r="H132" s="190"/>
      <c r="I132" s="190">
        <v>340</v>
      </c>
      <c r="J132" s="242"/>
      <c r="K132" s="243"/>
    </row>
    <row r="133" spans="1:11" s="209" customFormat="1" ht="16.5" customHeight="1" outlineLevel="1" thickBot="1">
      <c r="A133" s="212"/>
      <c r="B133" s="214"/>
      <c r="C133" s="249"/>
      <c r="D133" s="250" t="s">
        <v>295</v>
      </c>
      <c r="E133" s="251"/>
      <c r="F133" s="215"/>
      <c r="G133" s="274"/>
      <c r="H133" s="283"/>
      <c r="I133" s="217">
        <f>SUBTOTAL(9,I132:I132)</f>
        <v>340</v>
      </c>
      <c r="J133" s="284"/>
      <c r="K133" s="285"/>
    </row>
    <row r="134" spans="1:11" s="209" customFormat="1" ht="16.5" customHeight="1" outlineLevel="1">
      <c r="A134" s="177"/>
      <c r="B134" s="254"/>
      <c r="C134" s="255"/>
      <c r="D134" s="256"/>
      <c r="E134" s="179"/>
      <c r="F134" s="180"/>
      <c r="G134" s="181"/>
      <c r="H134" s="182"/>
      <c r="I134" s="182"/>
      <c r="J134" s="264"/>
      <c r="K134" s="265"/>
    </row>
    <row r="135" spans="1:11" s="209" customFormat="1" ht="16.5" customHeight="1" outlineLevel="1">
      <c r="A135" s="266" t="s">
        <v>18</v>
      </c>
      <c r="B135" s="194"/>
      <c r="C135" s="203"/>
      <c r="D135" s="267"/>
      <c r="E135" s="187"/>
      <c r="F135" s="188"/>
      <c r="G135" s="189"/>
      <c r="H135" s="190"/>
      <c r="I135" s="190"/>
      <c r="J135" s="242"/>
      <c r="K135" s="243"/>
    </row>
    <row r="136" spans="1:11" s="209" customFormat="1" ht="16.5" customHeight="1" outlineLevel="2">
      <c r="A136" s="196">
        <v>3200</v>
      </c>
      <c r="B136" s="237"/>
      <c r="C136" s="202"/>
      <c r="D136" s="194">
        <v>246</v>
      </c>
      <c r="E136" s="197">
        <v>2460</v>
      </c>
      <c r="F136" s="198" t="s">
        <v>18</v>
      </c>
      <c r="G136" s="239">
        <v>1</v>
      </c>
      <c r="H136" s="246">
        <v>1</v>
      </c>
      <c r="I136" s="239">
        <v>1</v>
      </c>
      <c r="J136" s="240">
        <f>SUM(+I136/G136*100)</f>
        <v>100</v>
      </c>
      <c r="K136" s="241">
        <f>SUM(+I136/H136*100)</f>
        <v>100</v>
      </c>
    </row>
    <row r="137" spans="1:11" s="209" customFormat="1" ht="16.5" customHeight="1" outlineLevel="2">
      <c r="A137" s="185">
        <v>3700</v>
      </c>
      <c r="B137" s="194"/>
      <c r="C137" s="203"/>
      <c r="D137" s="194">
        <v>246</v>
      </c>
      <c r="E137" s="187">
        <v>2460</v>
      </c>
      <c r="F137" s="188" t="s">
        <v>18</v>
      </c>
      <c r="G137" s="189">
        <v>26782</v>
      </c>
      <c r="H137" s="190">
        <v>25916</v>
      </c>
      <c r="I137" s="190">
        <v>21904</v>
      </c>
      <c r="J137" s="242">
        <f>SUM(+I137/G137*100)</f>
        <v>81.78627436337838</v>
      </c>
      <c r="K137" s="243">
        <f>SUM(+I137/H137*100)</f>
        <v>84.519215928384</v>
      </c>
    </row>
    <row r="138" spans="1:11" s="209" customFormat="1" ht="16.5" customHeight="1" outlineLevel="2">
      <c r="A138" s="185">
        <v>7200</v>
      </c>
      <c r="B138" s="194"/>
      <c r="C138" s="203"/>
      <c r="D138" s="194">
        <v>246</v>
      </c>
      <c r="E138" s="187">
        <v>2460</v>
      </c>
      <c r="F138" s="188" t="s">
        <v>18</v>
      </c>
      <c r="G138" s="189">
        <v>700</v>
      </c>
      <c r="H138" s="190">
        <v>9200</v>
      </c>
      <c r="I138" s="190">
        <v>3366</v>
      </c>
      <c r="J138" s="242">
        <f>SUM(+I138/G138*100)</f>
        <v>480.8571428571429</v>
      </c>
      <c r="K138" s="243">
        <f>SUM(+I138/H138*100)</f>
        <v>36.586956521739125</v>
      </c>
    </row>
    <row r="139" spans="1:11" s="209" customFormat="1" ht="16.5" customHeight="1" outlineLevel="1" thickBot="1">
      <c r="A139" s="212"/>
      <c r="B139" s="214"/>
      <c r="C139" s="249"/>
      <c r="D139" s="250" t="s">
        <v>296</v>
      </c>
      <c r="E139" s="251"/>
      <c r="F139" s="215"/>
      <c r="G139" s="216">
        <f>SUBTOTAL(9,G136:G138)</f>
        <v>27483</v>
      </c>
      <c r="H139" s="217">
        <f>SUBTOTAL(9,H136:H138)</f>
        <v>35117</v>
      </c>
      <c r="I139" s="217">
        <f>SUBTOTAL(9,I136:I138)</f>
        <v>25271</v>
      </c>
      <c r="J139" s="252">
        <f>SUM(+I139/G139*100)</f>
        <v>91.95138813084452</v>
      </c>
      <c r="K139" s="253">
        <f>SUM(+I139/H139*100)</f>
        <v>71.96229746276732</v>
      </c>
    </row>
    <row r="140" spans="1:11" s="209" customFormat="1" ht="16.5" customHeight="1" outlineLevel="1">
      <c r="A140" s="177"/>
      <c r="B140" s="254"/>
      <c r="C140" s="255"/>
      <c r="D140" s="256"/>
      <c r="E140" s="179"/>
      <c r="F140" s="180"/>
      <c r="G140" s="181"/>
      <c r="H140" s="182"/>
      <c r="I140" s="182"/>
      <c r="J140" s="264"/>
      <c r="K140" s="265"/>
    </row>
    <row r="141" spans="1:11" s="209" customFormat="1" ht="16.5" customHeight="1" thickBot="1">
      <c r="A141" s="212"/>
      <c r="B141" s="214"/>
      <c r="C141" s="249"/>
      <c r="D141" s="286" t="s">
        <v>297</v>
      </c>
      <c r="E141" s="251"/>
      <c r="F141" s="215"/>
      <c r="G141" s="216">
        <f>SUBTOTAL(9,G5:G138)</f>
        <v>815223</v>
      </c>
      <c r="H141" s="217">
        <f>SUBTOTAL(9,H5:H138)</f>
        <v>872994</v>
      </c>
      <c r="I141" s="217">
        <f>SUBTOTAL(9,I5:I138)</f>
        <v>908606.2495200001</v>
      </c>
      <c r="J141" s="252">
        <f>SUM(+I141/G141*100)</f>
        <v>111.45493313118007</v>
      </c>
      <c r="K141" s="253">
        <f>SUM(+I141/H141*100)</f>
        <v>104.07932351425096</v>
      </c>
    </row>
    <row r="142" spans="1:11" ht="15.75">
      <c r="A142" s="220"/>
      <c r="B142" s="221"/>
      <c r="C142" s="209"/>
      <c r="D142" s="209"/>
      <c r="E142" s="221"/>
      <c r="F142" s="220"/>
      <c r="G142" s="287"/>
      <c r="H142" s="288"/>
      <c r="I142" s="288"/>
      <c r="J142" s="289"/>
      <c r="K142" s="289"/>
    </row>
    <row r="143" spans="1:11" ht="15.75">
      <c r="A143" s="220"/>
      <c r="B143" s="221"/>
      <c r="C143" s="209"/>
      <c r="D143" s="209"/>
      <c r="E143" s="221"/>
      <c r="F143" s="220"/>
      <c r="G143" s="287"/>
      <c r="H143" s="288"/>
      <c r="I143" s="288"/>
      <c r="J143" s="289"/>
      <c r="K143" s="289"/>
    </row>
    <row r="144" spans="1:11" ht="15.75">
      <c r="A144" s="220"/>
      <c r="B144" s="221"/>
      <c r="C144" s="209"/>
      <c r="D144" s="209"/>
      <c r="E144" s="221"/>
      <c r="F144" s="220"/>
      <c r="G144" s="287"/>
      <c r="H144" s="288"/>
      <c r="I144" s="288"/>
      <c r="J144" s="289"/>
      <c r="K144" s="289"/>
    </row>
    <row r="145" spans="1:11" ht="15.75">
      <c r="A145" s="220"/>
      <c r="B145" s="221"/>
      <c r="C145" s="209"/>
      <c r="D145" s="209"/>
      <c r="E145" s="221"/>
      <c r="F145" s="220"/>
      <c r="G145" s="287"/>
      <c r="H145" s="288"/>
      <c r="I145" s="288"/>
      <c r="J145" s="289"/>
      <c r="K145" s="289"/>
    </row>
    <row r="146" spans="1:11" ht="15.75">
      <c r="A146" s="220"/>
      <c r="B146" s="221"/>
      <c r="C146" s="209"/>
      <c r="D146" s="209"/>
      <c r="E146" s="221"/>
      <c r="F146" s="220"/>
      <c r="G146" s="287"/>
      <c r="H146" s="288"/>
      <c r="I146" s="288"/>
      <c r="J146" s="289"/>
      <c r="K146" s="289"/>
    </row>
    <row r="147" spans="1:11" ht="15.75">
      <c r="A147" s="220"/>
      <c r="B147" s="221"/>
      <c r="C147" s="209"/>
      <c r="D147" s="209"/>
      <c r="E147" s="221"/>
      <c r="F147" s="220"/>
      <c r="G147" s="287"/>
      <c r="H147" s="288"/>
      <c r="I147" s="288"/>
      <c r="J147" s="289"/>
      <c r="K147" s="289"/>
    </row>
    <row r="148" spans="1:11" ht="15.75">
      <c r="A148" s="220"/>
      <c r="B148" s="221"/>
      <c r="C148" s="209"/>
      <c r="D148" s="209"/>
      <c r="E148" s="221"/>
      <c r="F148" s="220"/>
      <c r="G148" s="287"/>
      <c r="H148" s="288"/>
      <c r="I148" s="288"/>
      <c r="J148" s="289"/>
      <c r="K148" s="289"/>
    </row>
    <row r="149" spans="1:11" ht="15.75">
      <c r="A149" s="220"/>
      <c r="B149" s="221"/>
      <c r="C149" s="209"/>
      <c r="D149" s="209"/>
      <c r="E149" s="221"/>
      <c r="F149" s="220"/>
      <c r="G149" s="287"/>
      <c r="H149" s="288"/>
      <c r="I149" s="288"/>
      <c r="J149" s="289"/>
      <c r="K149" s="289"/>
    </row>
    <row r="150" spans="1:11" ht="15.75">
      <c r="A150" s="220"/>
      <c r="B150" s="221"/>
      <c r="C150" s="209"/>
      <c r="D150" s="209"/>
      <c r="E150" s="221"/>
      <c r="F150" s="220"/>
      <c r="G150" s="287"/>
      <c r="H150" s="288"/>
      <c r="I150" s="288"/>
      <c r="J150" s="289"/>
      <c r="K150" s="289"/>
    </row>
    <row r="151" spans="1:11" ht="15.75">
      <c r="A151" s="220"/>
      <c r="B151" s="221"/>
      <c r="C151" s="209"/>
      <c r="D151" s="209"/>
      <c r="E151" s="221"/>
      <c r="F151" s="220"/>
      <c r="G151" s="287"/>
      <c r="H151" s="288"/>
      <c r="I151" s="288"/>
      <c r="J151" s="289"/>
      <c r="K151" s="289"/>
    </row>
    <row r="152" spans="1:11" ht="15.75">
      <c r="A152" s="220"/>
      <c r="B152" s="221"/>
      <c r="C152" s="209"/>
      <c r="D152" s="209"/>
      <c r="E152" s="221"/>
      <c r="F152" s="220"/>
      <c r="G152" s="287"/>
      <c r="H152" s="288"/>
      <c r="I152" s="288"/>
      <c r="J152" s="289"/>
      <c r="K152" s="289"/>
    </row>
    <row r="153" spans="1:11" ht="15.75">
      <c r="A153" s="220"/>
      <c r="B153" s="221"/>
      <c r="C153" s="209"/>
      <c r="D153" s="209"/>
      <c r="E153" s="221"/>
      <c r="F153" s="220"/>
      <c r="G153" s="287"/>
      <c r="H153" s="288"/>
      <c r="I153" s="288"/>
      <c r="J153" s="289"/>
      <c r="K153" s="289"/>
    </row>
    <row r="154" spans="1:11" ht="15.75">
      <c r="A154" s="220"/>
      <c r="B154" s="221"/>
      <c r="C154" s="209"/>
      <c r="D154" s="209"/>
      <c r="E154" s="221"/>
      <c r="F154" s="220"/>
      <c r="G154" s="287"/>
      <c r="H154" s="288"/>
      <c r="I154" s="288"/>
      <c r="J154" s="289"/>
      <c r="K154" s="289"/>
    </row>
    <row r="155" spans="1:11" ht="15.75">
      <c r="A155" s="220"/>
      <c r="B155" s="221"/>
      <c r="C155" s="209"/>
      <c r="D155" s="209"/>
      <c r="E155" s="221"/>
      <c r="F155" s="220"/>
      <c r="G155" s="287"/>
      <c r="H155" s="288"/>
      <c r="I155" s="288"/>
      <c r="J155" s="289"/>
      <c r="K155" s="289"/>
    </row>
    <row r="156" spans="1:11" ht="15.75">
      <c r="A156" s="220"/>
      <c r="B156" s="221"/>
      <c r="C156" s="209"/>
      <c r="D156" s="209"/>
      <c r="E156" s="221"/>
      <c r="F156" s="220"/>
      <c r="G156" s="287"/>
      <c r="H156" s="288"/>
      <c r="I156" s="288"/>
      <c r="J156" s="289"/>
      <c r="K156" s="289"/>
    </row>
    <row r="157" spans="1:11" ht="15.75">
      <c r="A157" s="220"/>
      <c r="B157" s="221"/>
      <c r="C157" s="209"/>
      <c r="D157" s="209"/>
      <c r="E157" s="221"/>
      <c r="F157" s="220"/>
      <c r="G157" s="287"/>
      <c r="H157" s="288"/>
      <c r="I157" s="288"/>
      <c r="J157" s="289"/>
      <c r="K157" s="289"/>
    </row>
    <row r="158" spans="1:11" ht="15.75">
      <c r="A158" s="220"/>
      <c r="B158" s="221"/>
      <c r="C158" s="209"/>
      <c r="D158" s="209"/>
      <c r="E158" s="221"/>
      <c r="F158" s="220"/>
      <c r="G158" s="287"/>
      <c r="H158" s="288"/>
      <c r="I158" s="288"/>
      <c r="J158" s="289"/>
      <c r="K158" s="289"/>
    </row>
    <row r="159" spans="1:11" ht="15.75">
      <c r="A159" s="220"/>
      <c r="B159" s="221"/>
      <c r="C159" s="209"/>
      <c r="D159" s="209"/>
      <c r="E159" s="221"/>
      <c r="F159" s="220"/>
      <c r="G159" s="287"/>
      <c r="H159" s="288"/>
      <c r="I159" s="288"/>
      <c r="J159" s="289"/>
      <c r="K159" s="289"/>
    </row>
    <row r="160" spans="1:11" ht="15.75">
      <c r="A160" s="220"/>
      <c r="B160" s="221"/>
      <c r="C160" s="209"/>
      <c r="D160" s="209"/>
      <c r="E160" s="221"/>
      <c r="F160" s="220"/>
      <c r="G160" s="287"/>
      <c r="H160" s="288"/>
      <c r="I160" s="288"/>
      <c r="J160" s="289"/>
      <c r="K160" s="289"/>
    </row>
    <row r="161" spans="1:11" ht="15.75">
      <c r="A161" s="220"/>
      <c r="B161" s="221"/>
      <c r="C161" s="209"/>
      <c r="D161" s="209"/>
      <c r="E161" s="221"/>
      <c r="F161" s="220"/>
      <c r="G161" s="222"/>
      <c r="I161" s="169"/>
      <c r="J161" s="289"/>
      <c r="K161" s="289"/>
    </row>
    <row r="162" spans="1:11" ht="15.75">
      <c r="A162" s="220"/>
      <c r="B162" s="221"/>
      <c r="C162" s="209"/>
      <c r="D162" s="209"/>
      <c r="E162" s="221"/>
      <c r="F162" s="220"/>
      <c r="G162" s="222"/>
      <c r="I162" s="169"/>
      <c r="J162" s="289"/>
      <c r="K162" s="289"/>
    </row>
    <row r="163" spans="1:11" ht="15.75">
      <c r="A163" s="220"/>
      <c r="B163" s="221"/>
      <c r="C163" s="209"/>
      <c r="D163" s="209"/>
      <c r="E163" s="221"/>
      <c r="F163" s="220"/>
      <c r="G163" s="222"/>
      <c r="I163" s="169"/>
      <c r="J163" s="289"/>
      <c r="K163" s="289"/>
    </row>
    <row r="164" spans="1:11" ht="15.75">
      <c r="A164" s="220"/>
      <c r="B164" s="221"/>
      <c r="C164" s="209"/>
      <c r="D164" s="209"/>
      <c r="E164" s="221"/>
      <c r="F164" s="220"/>
      <c r="G164" s="222"/>
      <c r="I164" s="169"/>
      <c r="J164" s="169"/>
      <c r="K164" s="169"/>
    </row>
    <row r="165" spans="1:11" ht="15.75">
      <c r="A165" s="220"/>
      <c r="B165" s="221"/>
      <c r="C165" s="209"/>
      <c r="D165" s="209"/>
      <c r="E165" s="221"/>
      <c r="F165" s="220"/>
      <c r="G165" s="222"/>
      <c r="I165" s="169"/>
      <c r="J165" s="169"/>
      <c r="K165" s="169"/>
    </row>
    <row r="166" spans="1:11" ht="15.75">
      <c r="A166" s="220"/>
      <c r="B166" s="221"/>
      <c r="C166" s="209"/>
      <c r="D166" s="209"/>
      <c r="E166" s="221"/>
      <c r="F166" s="220"/>
      <c r="G166" s="222"/>
      <c r="I166" s="169"/>
      <c r="J166" s="169"/>
      <c r="K166" s="169"/>
    </row>
    <row r="167" spans="1:11" ht="15.75">
      <c r="A167" s="220"/>
      <c r="B167" s="221"/>
      <c r="C167" s="209"/>
      <c r="D167" s="209"/>
      <c r="E167" s="221"/>
      <c r="F167" s="220"/>
      <c r="G167" s="222"/>
      <c r="I167" s="169"/>
      <c r="J167" s="169"/>
      <c r="K167" s="169"/>
    </row>
    <row r="168" spans="1:11" ht="15.75">
      <c r="A168" s="220"/>
      <c r="B168" s="221"/>
      <c r="C168" s="209"/>
      <c r="D168" s="209"/>
      <c r="E168" s="221"/>
      <c r="F168" s="220"/>
      <c r="G168" s="222"/>
      <c r="I168" s="169"/>
      <c r="J168" s="169"/>
      <c r="K168" s="169"/>
    </row>
    <row r="169" spans="1:11" ht="15.75">
      <c r="A169" s="220"/>
      <c r="B169" s="221"/>
      <c r="C169" s="209"/>
      <c r="D169" s="209"/>
      <c r="E169" s="221"/>
      <c r="F169" s="220"/>
      <c r="G169" s="222"/>
      <c r="I169" s="169"/>
      <c r="J169" s="169"/>
      <c r="K169" s="169"/>
    </row>
    <row r="170" spans="1:11" ht="15.75">
      <c r="A170" s="220"/>
      <c r="B170" s="221"/>
      <c r="C170" s="209"/>
      <c r="D170" s="209"/>
      <c r="E170" s="221"/>
      <c r="F170" s="220"/>
      <c r="G170" s="222"/>
      <c r="I170" s="169"/>
      <c r="J170" s="169"/>
      <c r="K170" s="169"/>
    </row>
    <row r="171" spans="1:11" ht="15.75">
      <c r="A171" s="220"/>
      <c r="B171" s="221"/>
      <c r="C171" s="209"/>
      <c r="D171" s="209"/>
      <c r="E171" s="221"/>
      <c r="F171" s="220"/>
      <c r="G171" s="222"/>
      <c r="I171" s="169"/>
      <c r="J171" s="169"/>
      <c r="K171" s="169"/>
    </row>
    <row r="172" spans="1:11" ht="15.75">
      <c r="A172" s="220"/>
      <c r="B172" s="221"/>
      <c r="C172" s="209"/>
      <c r="D172" s="209"/>
      <c r="E172" s="221"/>
      <c r="F172" s="220"/>
      <c r="G172" s="222"/>
      <c r="I172" s="169"/>
      <c r="J172" s="169"/>
      <c r="K172" s="169"/>
    </row>
    <row r="173" spans="1:11" ht="15.75">
      <c r="A173" s="220"/>
      <c r="B173" s="221"/>
      <c r="C173" s="209"/>
      <c r="D173" s="209"/>
      <c r="E173" s="221"/>
      <c r="F173" s="220"/>
      <c r="G173" s="222"/>
      <c r="I173" s="169"/>
      <c r="J173" s="169"/>
      <c r="K173" s="169"/>
    </row>
    <row r="174" spans="1:11" ht="15.75">
      <c r="A174" s="220"/>
      <c r="B174" s="221"/>
      <c r="C174" s="209"/>
      <c r="D174" s="209"/>
      <c r="E174" s="221"/>
      <c r="F174" s="220"/>
      <c r="G174" s="222"/>
      <c r="I174" s="169"/>
      <c r="J174" s="169"/>
      <c r="K174" s="169"/>
    </row>
    <row r="175" spans="1:11" ht="15.75">
      <c r="A175" s="220"/>
      <c r="B175" s="221"/>
      <c r="C175" s="209"/>
      <c r="D175" s="209"/>
      <c r="E175" s="221"/>
      <c r="F175" s="220"/>
      <c r="G175" s="222"/>
      <c r="I175" s="169"/>
      <c r="J175" s="169"/>
      <c r="K175" s="169"/>
    </row>
    <row r="176" spans="1:11" ht="15.75">
      <c r="A176" s="220"/>
      <c r="B176" s="221"/>
      <c r="C176" s="209"/>
      <c r="D176" s="209"/>
      <c r="E176" s="221"/>
      <c r="F176" s="220"/>
      <c r="G176" s="222"/>
      <c r="I176" s="169"/>
      <c r="J176" s="169"/>
      <c r="K176" s="169"/>
    </row>
    <row r="177" spans="1:11" ht="15.75">
      <c r="A177" s="220"/>
      <c r="B177" s="221"/>
      <c r="C177" s="209"/>
      <c r="D177" s="209"/>
      <c r="E177" s="221"/>
      <c r="F177" s="220"/>
      <c r="G177" s="222"/>
      <c r="I177" s="169"/>
      <c r="J177" s="169"/>
      <c r="K177" s="169"/>
    </row>
    <row r="178" spans="1:11" ht="15.75">
      <c r="A178" s="220"/>
      <c r="B178" s="221"/>
      <c r="C178" s="209"/>
      <c r="D178" s="209"/>
      <c r="E178" s="221"/>
      <c r="F178" s="220"/>
      <c r="G178" s="222"/>
      <c r="I178" s="169"/>
      <c r="J178" s="169"/>
      <c r="K178" s="169"/>
    </row>
    <row r="179" spans="1:11" ht="15.75">
      <c r="A179" s="220"/>
      <c r="B179" s="221"/>
      <c r="C179" s="209"/>
      <c r="D179" s="209"/>
      <c r="E179" s="221"/>
      <c r="F179" s="220"/>
      <c r="G179" s="222"/>
      <c r="I179" s="169"/>
      <c r="J179" s="169"/>
      <c r="K179" s="169"/>
    </row>
    <row r="180" spans="1:11" ht="15.75">
      <c r="A180" s="220"/>
      <c r="B180" s="221"/>
      <c r="C180" s="209"/>
      <c r="D180" s="209"/>
      <c r="E180" s="221"/>
      <c r="F180" s="220"/>
      <c r="G180" s="222"/>
      <c r="I180" s="169"/>
      <c r="J180" s="169"/>
      <c r="K180" s="169"/>
    </row>
    <row r="181" spans="1:11" ht="15.75">
      <c r="A181" s="220"/>
      <c r="B181" s="221"/>
      <c r="C181" s="209"/>
      <c r="D181" s="209"/>
      <c r="E181" s="221"/>
      <c r="F181" s="220"/>
      <c r="G181" s="222"/>
      <c r="I181" s="169"/>
      <c r="J181" s="169"/>
      <c r="K181" s="169"/>
    </row>
    <row r="182" spans="1:11" ht="15.75">
      <c r="A182" s="220"/>
      <c r="B182" s="221"/>
      <c r="C182" s="209"/>
      <c r="D182" s="209"/>
      <c r="E182" s="221"/>
      <c r="F182" s="220"/>
      <c r="G182" s="222"/>
      <c r="I182" s="169"/>
      <c r="J182" s="169"/>
      <c r="K182" s="169"/>
    </row>
    <row r="183" spans="1:11" ht="15.75">
      <c r="A183" s="220"/>
      <c r="B183" s="221"/>
      <c r="C183" s="209"/>
      <c r="D183" s="209"/>
      <c r="E183" s="221"/>
      <c r="F183" s="220"/>
      <c r="G183" s="222"/>
      <c r="I183" s="169"/>
      <c r="J183" s="169"/>
      <c r="K183" s="169"/>
    </row>
    <row r="184" spans="1:11" ht="15.75">
      <c r="A184" s="220"/>
      <c r="B184" s="221"/>
      <c r="C184" s="209"/>
      <c r="D184" s="209"/>
      <c r="E184" s="221"/>
      <c r="F184" s="220"/>
      <c r="G184" s="222"/>
      <c r="I184" s="169"/>
      <c r="J184" s="169"/>
      <c r="K184" s="169"/>
    </row>
    <row r="185" spans="1:11" ht="15.75">
      <c r="A185" s="220"/>
      <c r="B185" s="221"/>
      <c r="C185" s="209"/>
      <c r="D185" s="209"/>
      <c r="E185" s="221"/>
      <c r="F185" s="220"/>
      <c r="G185" s="222"/>
      <c r="I185" s="169"/>
      <c r="J185" s="169"/>
      <c r="K185" s="169"/>
    </row>
    <row r="186" spans="1:11" ht="15.75">
      <c r="A186" s="220"/>
      <c r="B186" s="221"/>
      <c r="C186" s="209"/>
      <c r="D186" s="209"/>
      <c r="E186" s="221"/>
      <c r="F186" s="220"/>
      <c r="G186" s="222"/>
      <c r="I186" s="169"/>
      <c r="J186" s="169"/>
      <c r="K186" s="169"/>
    </row>
    <row r="187" spans="1:11" ht="15.75">
      <c r="A187" s="220"/>
      <c r="B187" s="221"/>
      <c r="C187" s="209"/>
      <c r="D187" s="209"/>
      <c r="E187" s="221"/>
      <c r="F187" s="220"/>
      <c r="G187" s="222"/>
      <c r="I187" s="169"/>
      <c r="J187" s="169"/>
      <c r="K187" s="169"/>
    </row>
    <row r="188" spans="1:11" ht="15.75">
      <c r="A188" s="220"/>
      <c r="B188" s="221"/>
      <c r="C188" s="209"/>
      <c r="D188" s="209"/>
      <c r="E188" s="221"/>
      <c r="F188" s="220"/>
      <c r="G188" s="222"/>
      <c r="I188" s="169"/>
      <c r="J188" s="169"/>
      <c r="K188" s="169"/>
    </row>
    <row r="189" spans="1:11" ht="15.75">
      <c r="A189" s="220"/>
      <c r="B189" s="221"/>
      <c r="C189" s="209"/>
      <c r="D189" s="209"/>
      <c r="E189" s="221"/>
      <c r="F189" s="220"/>
      <c r="G189" s="222"/>
      <c r="I189" s="169"/>
      <c r="J189" s="169"/>
      <c r="K189" s="169"/>
    </row>
    <row r="190" spans="1:11" ht="15.75">
      <c r="A190" s="220"/>
      <c r="B190" s="221"/>
      <c r="C190" s="209"/>
      <c r="D190" s="209"/>
      <c r="E190" s="221"/>
      <c r="F190" s="220"/>
      <c r="G190" s="222"/>
      <c r="I190" s="169"/>
      <c r="J190" s="169"/>
      <c r="K190" s="169"/>
    </row>
    <row r="191" spans="1:11" ht="15.75">
      <c r="A191" s="220"/>
      <c r="B191" s="221"/>
      <c r="C191" s="209"/>
      <c r="D191" s="209"/>
      <c r="E191" s="221"/>
      <c r="F191" s="220"/>
      <c r="G191" s="222"/>
      <c r="I191" s="169"/>
      <c r="J191" s="169"/>
      <c r="K191" s="169"/>
    </row>
    <row r="192" spans="1:11" ht="15.75">
      <c r="A192" s="220"/>
      <c r="B192" s="221"/>
      <c r="C192" s="209"/>
      <c r="D192" s="209"/>
      <c r="E192" s="221"/>
      <c r="F192" s="220"/>
      <c r="G192" s="222"/>
      <c r="I192" s="169"/>
      <c r="J192" s="169"/>
      <c r="K192" s="169"/>
    </row>
    <row r="193" spans="1:11" ht="15.75">
      <c r="A193" s="220"/>
      <c r="B193" s="221"/>
      <c r="C193" s="209"/>
      <c r="D193" s="209"/>
      <c r="E193" s="221"/>
      <c r="F193" s="220"/>
      <c r="G193" s="222"/>
      <c r="I193" s="169"/>
      <c r="J193" s="169"/>
      <c r="K193" s="169"/>
    </row>
    <row r="194" spans="1:11" ht="15.75">
      <c r="A194" s="220"/>
      <c r="B194" s="221"/>
      <c r="C194" s="209"/>
      <c r="D194" s="209"/>
      <c r="E194" s="221"/>
      <c r="F194" s="220"/>
      <c r="G194" s="222"/>
      <c r="I194" s="169"/>
      <c r="J194" s="169"/>
      <c r="K194" s="169"/>
    </row>
    <row r="195" spans="1:11" ht="15.75">
      <c r="A195" s="220"/>
      <c r="B195" s="221"/>
      <c r="C195" s="209"/>
      <c r="D195" s="209"/>
      <c r="E195" s="221"/>
      <c r="F195" s="220"/>
      <c r="G195" s="222"/>
      <c r="I195" s="169"/>
      <c r="J195" s="169"/>
      <c r="K195" s="169"/>
    </row>
    <row r="196" spans="1:11" ht="15.75">
      <c r="A196" s="220"/>
      <c r="B196" s="221"/>
      <c r="C196" s="209"/>
      <c r="D196" s="209"/>
      <c r="E196" s="221"/>
      <c r="F196" s="220"/>
      <c r="G196" s="222"/>
      <c r="I196" s="169"/>
      <c r="J196" s="169"/>
      <c r="K196" s="169"/>
    </row>
    <row r="197" spans="1:11" ht="15.75">
      <c r="A197" s="220"/>
      <c r="B197" s="221"/>
      <c r="C197" s="209"/>
      <c r="D197" s="209"/>
      <c r="E197" s="221"/>
      <c r="F197" s="220"/>
      <c r="G197" s="222"/>
      <c r="I197" s="169"/>
      <c r="J197" s="169"/>
      <c r="K197" s="169"/>
    </row>
    <row r="198" spans="1:11" ht="15.75">
      <c r="A198" s="220"/>
      <c r="B198" s="221"/>
      <c r="C198" s="209"/>
      <c r="D198" s="209"/>
      <c r="E198" s="221"/>
      <c r="F198" s="220"/>
      <c r="G198" s="222"/>
      <c r="I198" s="169"/>
      <c r="J198" s="169"/>
      <c r="K198" s="169"/>
    </row>
    <row r="199" spans="1:11" ht="15.75">
      <c r="A199" s="220"/>
      <c r="B199" s="221"/>
      <c r="C199" s="209"/>
      <c r="D199" s="209"/>
      <c r="E199" s="221"/>
      <c r="F199" s="220"/>
      <c r="G199" s="222"/>
      <c r="I199" s="169"/>
      <c r="J199" s="169"/>
      <c r="K199" s="169"/>
    </row>
    <row r="200" spans="1:11" ht="15.75">
      <c r="A200" s="220"/>
      <c r="B200" s="221"/>
      <c r="C200" s="209"/>
      <c r="D200" s="209"/>
      <c r="E200" s="221"/>
      <c r="F200" s="220"/>
      <c r="G200" s="222"/>
      <c r="I200" s="169"/>
      <c r="J200" s="169"/>
      <c r="K200" s="169"/>
    </row>
    <row r="201" spans="1:11" ht="15.75">
      <c r="A201" s="220"/>
      <c r="B201" s="221"/>
      <c r="C201" s="209"/>
      <c r="D201" s="209"/>
      <c r="E201" s="221"/>
      <c r="F201" s="220"/>
      <c r="G201" s="222"/>
      <c r="I201" s="169"/>
      <c r="J201" s="169"/>
      <c r="K201" s="169"/>
    </row>
    <row r="202" spans="1:11" ht="15.75">
      <c r="A202" s="220"/>
      <c r="B202" s="221"/>
      <c r="C202" s="209"/>
      <c r="D202" s="209"/>
      <c r="E202" s="221"/>
      <c r="F202" s="220"/>
      <c r="G202" s="222"/>
      <c r="I202" s="169"/>
      <c r="J202" s="169"/>
      <c r="K202" s="169"/>
    </row>
    <row r="203" spans="1:11" ht="15.75">
      <c r="A203" s="220"/>
      <c r="B203" s="221"/>
      <c r="C203" s="209"/>
      <c r="D203" s="209"/>
      <c r="E203" s="221"/>
      <c r="F203" s="220"/>
      <c r="G203" s="222"/>
      <c r="I203" s="169"/>
      <c r="J203" s="169"/>
      <c r="K203" s="169"/>
    </row>
    <row r="204" spans="1:11" ht="15.75">
      <c r="A204" s="220"/>
      <c r="B204" s="221"/>
      <c r="C204" s="209"/>
      <c r="D204" s="209"/>
      <c r="E204" s="221"/>
      <c r="F204" s="220"/>
      <c r="G204" s="222"/>
      <c r="I204" s="169"/>
      <c r="J204" s="169"/>
      <c r="K204" s="169"/>
    </row>
    <row r="205" spans="1:11" ht="15.75">
      <c r="A205" s="220"/>
      <c r="B205" s="221"/>
      <c r="C205" s="209"/>
      <c r="D205" s="209"/>
      <c r="E205" s="221"/>
      <c r="F205" s="220"/>
      <c r="G205" s="222"/>
      <c r="I205" s="169"/>
      <c r="J205" s="169"/>
      <c r="K205" s="169"/>
    </row>
    <row r="206" spans="1:11" ht="15.75">
      <c r="A206" s="220"/>
      <c r="B206" s="221"/>
      <c r="C206" s="209"/>
      <c r="D206" s="209"/>
      <c r="E206" s="221"/>
      <c r="F206" s="220"/>
      <c r="G206" s="222"/>
      <c r="I206" s="169"/>
      <c r="J206" s="169"/>
      <c r="K206" s="169"/>
    </row>
    <row r="207" spans="1:11" ht="15.75">
      <c r="A207" s="220"/>
      <c r="B207" s="221"/>
      <c r="C207" s="209"/>
      <c r="D207" s="209"/>
      <c r="E207" s="221"/>
      <c r="F207" s="220"/>
      <c r="G207" s="222"/>
      <c r="I207" s="169"/>
      <c r="J207" s="169"/>
      <c r="K207" s="169"/>
    </row>
    <row r="208" spans="1:11" ht="15.75">
      <c r="A208" s="220"/>
      <c r="B208" s="221"/>
      <c r="C208" s="209"/>
      <c r="D208" s="209"/>
      <c r="E208" s="221"/>
      <c r="F208" s="220"/>
      <c r="G208" s="222"/>
      <c r="I208" s="169"/>
      <c r="J208" s="169"/>
      <c r="K208" s="169"/>
    </row>
    <row r="209" spans="1:11" ht="15.75">
      <c r="A209" s="220"/>
      <c r="B209" s="221"/>
      <c r="C209" s="209"/>
      <c r="D209" s="209"/>
      <c r="E209" s="221"/>
      <c r="F209" s="220"/>
      <c r="G209" s="222"/>
      <c r="I209" s="169"/>
      <c r="J209" s="169"/>
      <c r="K209" s="169"/>
    </row>
    <row r="210" spans="1:11" ht="15.75">
      <c r="A210" s="220"/>
      <c r="B210" s="221"/>
      <c r="C210" s="209"/>
      <c r="D210" s="209"/>
      <c r="E210" s="221"/>
      <c r="F210" s="220"/>
      <c r="G210" s="222"/>
      <c r="I210" s="169"/>
      <c r="J210" s="169"/>
      <c r="K210" s="169"/>
    </row>
    <row r="211" spans="1:11" ht="15.75">
      <c r="A211" s="220"/>
      <c r="B211" s="221"/>
      <c r="C211" s="209"/>
      <c r="D211" s="209"/>
      <c r="E211" s="221"/>
      <c r="F211" s="220"/>
      <c r="G211" s="222"/>
      <c r="I211" s="169"/>
      <c r="J211" s="169"/>
      <c r="K211" s="169"/>
    </row>
    <row r="212" spans="1:11" ht="15.75">
      <c r="A212" s="220"/>
      <c r="B212" s="221"/>
      <c r="C212" s="209"/>
      <c r="D212" s="209"/>
      <c r="E212" s="221"/>
      <c r="F212" s="220"/>
      <c r="G212" s="222"/>
      <c r="I212" s="169"/>
      <c r="J212" s="169"/>
      <c r="K212" s="169"/>
    </row>
    <row r="213" spans="1:11" ht="15.75">
      <c r="A213" s="220"/>
      <c r="B213" s="221"/>
      <c r="C213" s="209"/>
      <c r="D213" s="209"/>
      <c r="E213" s="221"/>
      <c r="F213" s="220"/>
      <c r="G213" s="222"/>
      <c r="I213" s="169"/>
      <c r="J213" s="169"/>
      <c r="K213" s="169"/>
    </row>
    <row r="214" spans="1:11" ht="15.75">
      <c r="A214" s="220"/>
      <c r="B214" s="221"/>
      <c r="C214" s="209"/>
      <c r="D214" s="209"/>
      <c r="E214" s="221"/>
      <c r="F214" s="220"/>
      <c r="G214" s="222"/>
      <c r="I214" s="169"/>
      <c r="J214" s="169"/>
      <c r="K214" s="169"/>
    </row>
    <row r="215" spans="1:11" ht="15.75">
      <c r="A215" s="220"/>
      <c r="B215" s="221"/>
      <c r="C215" s="209"/>
      <c r="D215" s="209"/>
      <c r="E215" s="221"/>
      <c r="F215" s="220"/>
      <c r="G215" s="222"/>
      <c r="I215" s="169"/>
      <c r="J215" s="169"/>
      <c r="K215" s="169"/>
    </row>
    <row r="216" spans="1:11" ht="15.75">
      <c r="A216" s="220"/>
      <c r="B216" s="221"/>
      <c r="C216" s="209"/>
      <c r="D216" s="209"/>
      <c r="E216" s="221"/>
      <c r="F216" s="220"/>
      <c r="G216" s="222"/>
      <c r="I216" s="169"/>
      <c r="J216" s="169"/>
      <c r="K216" s="169"/>
    </row>
    <row r="217" spans="1:11" ht="15.75">
      <c r="A217" s="220"/>
      <c r="B217" s="221"/>
      <c r="C217" s="209"/>
      <c r="D217" s="209"/>
      <c r="E217" s="221"/>
      <c r="F217" s="220"/>
      <c r="G217" s="222"/>
      <c r="I217" s="169"/>
      <c r="J217" s="169"/>
      <c r="K217" s="169"/>
    </row>
    <row r="218" spans="1:11" ht="15.75">
      <c r="A218" s="220"/>
      <c r="B218" s="221"/>
      <c r="C218" s="209"/>
      <c r="D218" s="209"/>
      <c r="E218" s="221"/>
      <c r="F218" s="220"/>
      <c r="G218" s="222"/>
      <c r="I218" s="169"/>
      <c r="J218" s="169"/>
      <c r="K218" s="169"/>
    </row>
    <row r="219" spans="1:11" ht="15.75">
      <c r="A219" s="220"/>
      <c r="B219" s="221"/>
      <c r="C219" s="209"/>
      <c r="D219" s="209"/>
      <c r="E219" s="221"/>
      <c r="F219" s="220"/>
      <c r="G219" s="222"/>
      <c r="I219" s="169"/>
      <c r="J219" s="169"/>
      <c r="K219" s="169"/>
    </row>
    <row r="220" spans="1:11" ht="15.75">
      <c r="A220" s="220"/>
      <c r="B220" s="221"/>
      <c r="C220" s="209"/>
      <c r="D220" s="209"/>
      <c r="E220" s="221"/>
      <c r="F220" s="220"/>
      <c r="G220" s="222"/>
      <c r="I220" s="169"/>
      <c r="J220" s="169"/>
      <c r="K220" s="169"/>
    </row>
    <row r="221" spans="1:11" ht="15.75">
      <c r="A221" s="220"/>
      <c r="B221" s="221"/>
      <c r="C221" s="209"/>
      <c r="D221" s="209"/>
      <c r="E221" s="221"/>
      <c r="F221" s="220"/>
      <c r="G221" s="222"/>
      <c r="I221" s="169"/>
      <c r="J221" s="169"/>
      <c r="K221" s="169"/>
    </row>
    <row r="222" spans="1:11" ht="15.75">
      <c r="A222" s="220"/>
      <c r="B222" s="221"/>
      <c r="C222" s="209"/>
      <c r="D222" s="209"/>
      <c r="E222" s="221"/>
      <c r="F222" s="220"/>
      <c r="G222" s="222"/>
      <c r="I222" s="169"/>
      <c r="J222" s="169"/>
      <c r="K222" s="169"/>
    </row>
    <row r="223" spans="1:11" ht="15.75">
      <c r="A223" s="220"/>
      <c r="B223" s="221"/>
      <c r="C223" s="209"/>
      <c r="D223" s="209"/>
      <c r="E223" s="221"/>
      <c r="F223" s="220"/>
      <c r="G223" s="222"/>
      <c r="I223" s="169"/>
      <c r="J223" s="169"/>
      <c r="K223" s="169"/>
    </row>
    <row r="224" spans="1:11" ht="15.75">
      <c r="A224" s="220"/>
      <c r="B224" s="221"/>
      <c r="C224" s="209"/>
      <c r="D224" s="209"/>
      <c r="E224" s="221"/>
      <c r="F224" s="220"/>
      <c r="G224" s="222"/>
      <c r="I224" s="169"/>
      <c r="J224" s="169"/>
      <c r="K224" s="169"/>
    </row>
    <row r="225" spans="1:11" ht="15.75">
      <c r="A225" s="220"/>
      <c r="B225" s="221"/>
      <c r="C225" s="209"/>
      <c r="D225" s="209"/>
      <c r="E225" s="221"/>
      <c r="F225" s="220"/>
      <c r="G225" s="222"/>
      <c r="I225" s="169"/>
      <c r="J225" s="169"/>
      <c r="K225" s="169"/>
    </row>
    <row r="226" spans="1:11" ht="15.75">
      <c r="A226" s="220"/>
      <c r="B226" s="221"/>
      <c r="C226" s="209"/>
      <c r="D226" s="209"/>
      <c r="E226" s="221"/>
      <c r="F226" s="220"/>
      <c r="G226" s="222"/>
      <c r="I226" s="169"/>
      <c r="J226" s="169"/>
      <c r="K226" s="169"/>
    </row>
    <row r="227" spans="1:11" ht="15.75">
      <c r="A227" s="220"/>
      <c r="B227" s="221"/>
      <c r="C227" s="209"/>
      <c r="D227" s="209"/>
      <c r="E227" s="221"/>
      <c r="F227" s="220"/>
      <c r="G227" s="222"/>
      <c r="I227" s="169"/>
      <c r="J227" s="169"/>
      <c r="K227" s="169"/>
    </row>
    <row r="228" spans="1:11" ht="15.75">
      <c r="A228" s="220"/>
      <c r="B228" s="221"/>
      <c r="C228" s="209"/>
      <c r="D228" s="209"/>
      <c r="E228" s="221"/>
      <c r="F228" s="220"/>
      <c r="G228" s="222"/>
      <c r="I228" s="169"/>
      <c r="J228" s="169"/>
      <c r="K228" s="169"/>
    </row>
    <row r="229" spans="1:11" ht="15.75">
      <c r="A229" s="220"/>
      <c r="B229" s="221"/>
      <c r="C229" s="209"/>
      <c r="D229" s="209"/>
      <c r="E229" s="221"/>
      <c r="F229" s="220"/>
      <c r="G229" s="222"/>
      <c r="I229" s="169"/>
      <c r="J229" s="169"/>
      <c r="K229" s="169"/>
    </row>
    <row r="230" spans="1:11" ht="15.75">
      <c r="A230" s="220"/>
      <c r="B230" s="221"/>
      <c r="C230" s="209"/>
      <c r="D230" s="209"/>
      <c r="E230" s="221"/>
      <c r="F230" s="220"/>
      <c r="G230" s="222"/>
      <c r="I230" s="169"/>
      <c r="J230" s="169"/>
      <c r="K230" s="169"/>
    </row>
    <row r="231" spans="1:11" ht="15.75">
      <c r="A231" s="220"/>
      <c r="B231" s="221"/>
      <c r="C231" s="209"/>
      <c r="D231" s="209"/>
      <c r="E231" s="221"/>
      <c r="F231" s="220"/>
      <c r="G231" s="222"/>
      <c r="I231" s="169"/>
      <c r="J231" s="169"/>
      <c r="K231" s="169"/>
    </row>
    <row r="232" spans="1:11" ht="15.75">
      <c r="A232" s="220"/>
      <c r="B232" s="221"/>
      <c r="C232" s="209"/>
      <c r="D232" s="209"/>
      <c r="E232" s="221"/>
      <c r="F232" s="220"/>
      <c r="G232" s="222"/>
      <c r="I232" s="169"/>
      <c r="J232" s="169"/>
      <c r="K232" s="169"/>
    </row>
    <row r="233" spans="1:11" ht="15.75">
      <c r="A233" s="220"/>
      <c r="B233" s="221"/>
      <c r="C233" s="209"/>
      <c r="D233" s="209"/>
      <c r="E233" s="221"/>
      <c r="F233" s="220"/>
      <c r="G233" s="222"/>
      <c r="I233" s="169"/>
      <c r="J233" s="169"/>
      <c r="K233" s="169"/>
    </row>
    <row r="234" spans="1:11" ht="15.75">
      <c r="A234" s="220"/>
      <c r="B234" s="221"/>
      <c r="C234" s="209"/>
      <c r="D234" s="209"/>
      <c r="E234" s="221"/>
      <c r="F234" s="220"/>
      <c r="G234" s="222"/>
      <c r="I234" s="169"/>
      <c r="J234" s="169"/>
      <c r="K234" s="169"/>
    </row>
    <row r="235" spans="1:11" ht="15.75">
      <c r="A235" s="220"/>
      <c r="B235" s="221"/>
      <c r="C235" s="209"/>
      <c r="D235" s="209"/>
      <c r="E235" s="221"/>
      <c r="F235" s="220"/>
      <c r="G235" s="222"/>
      <c r="I235" s="169"/>
      <c r="J235" s="169"/>
      <c r="K235" s="169"/>
    </row>
    <row r="236" spans="1:11" ht="15.75">
      <c r="A236" s="220"/>
      <c r="B236" s="221"/>
      <c r="C236" s="209"/>
      <c r="D236" s="209"/>
      <c r="E236" s="221"/>
      <c r="F236" s="220"/>
      <c r="G236" s="222"/>
      <c r="I236" s="169"/>
      <c r="J236" s="169"/>
      <c r="K236" s="169"/>
    </row>
    <row r="237" spans="1:7" ht="15.75">
      <c r="A237" s="220"/>
      <c r="B237" s="221"/>
      <c r="C237" s="209"/>
      <c r="D237" s="209"/>
      <c r="E237" s="221"/>
      <c r="F237" s="220"/>
      <c r="G237" s="229"/>
    </row>
    <row r="238" spans="1:7" ht="15.75">
      <c r="A238" s="220"/>
      <c r="B238" s="221"/>
      <c r="C238" s="209"/>
      <c r="D238" s="209"/>
      <c r="E238" s="221"/>
      <c r="F238" s="220"/>
      <c r="G238" s="229"/>
    </row>
    <row r="239" spans="1:7" ht="15.75">
      <c r="A239" s="220"/>
      <c r="B239" s="221"/>
      <c r="C239" s="209"/>
      <c r="D239" s="209"/>
      <c r="E239" s="221"/>
      <c r="F239" s="220"/>
      <c r="G239" s="229"/>
    </row>
    <row r="240" spans="1:7" ht="15.75">
      <c r="A240" s="220"/>
      <c r="B240" s="221"/>
      <c r="C240" s="209"/>
      <c r="D240" s="209"/>
      <c r="E240" s="221"/>
      <c r="F240" s="220"/>
      <c r="G240" s="229"/>
    </row>
    <row r="241" spans="1:7" ht="15.75">
      <c r="A241" s="220"/>
      <c r="B241" s="221"/>
      <c r="C241" s="209"/>
      <c r="D241" s="209"/>
      <c r="E241" s="221"/>
      <c r="F241" s="220"/>
      <c r="G241" s="229"/>
    </row>
    <row r="242" spans="1:7" ht="15.75">
      <c r="A242" s="220"/>
      <c r="B242" s="221"/>
      <c r="C242" s="209"/>
      <c r="D242" s="209"/>
      <c r="E242" s="221"/>
      <c r="F242" s="220"/>
      <c r="G242" s="229"/>
    </row>
    <row r="243" spans="1:7" ht="15.75">
      <c r="A243" s="220"/>
      <c r="B243" s="221"/>
      <c r="C243" s="209"/>
      <c r="D243" s="209"/>
      <c r="E243" s="221"/>
      <c r="F243" s="220"/>
      <c r="G243" s="229"/>
    </row>
    <row r="244" spans="1:7" ht="15.75">
      <c r="A244" s="220"/>
      <c r="B244" s="221"/>
      <c r="C244" s="209"/>
      <c r="D244" s="209"/>
      <c r="E244" s="221"/>
      <c r="F244" s="220"/>
      <c r="G244" s="229"/>
    </row>
    <row r="245" spans="1:7" ht="15.75">
      <c r="A245" s="220"/>
      <c r="B245" s="221"/>
      <c r="C245" s="209"/>
      <c r="D245" s="209"/>
      <c r="E245" s="221"/>
      <c r="F245" s="220"/>
      <c r="G245" s="229"/>
    </row>
    <row r="246" spans="1:7" ht="15.75">
      <c r="A246" s="220"/>
      <c r="B246" s="221"/>
      <c r="C246" s="209"/>
      <c r="D246" s="209"/>
      <c r="E246" s="221"/>
      <c r="F246" s="220"/>
      <c r="G246" s="229"/>
    </row>
    <row r="247" spans="1:7" ht="15.75">
      <c r="A247" s="220"/>
      <c r="B247" s="221"/>
      <c r="C247" s="209"/>
      <c r="D247" s="209"/>
      <c r="E247" s="221"/>
      <c r="F247" s="220"/>
      <c r="G247" s="229"/>
    </row>
    <row r="248" spans="1:7" ht="15.75">
      <c r="A248" s="220"/>
      <c r="B248" s="221"/>
      <c r="C248" s="209"/>
      <c r="D248" s="209"/>
      <c r="E248" s="221"/>
      <c r="F248" s="220"/>
      <c r="G248" s="229"/>
    </row>
    <row r="249" spans="1:7" ht="15.75">
      <c r="A249" s="220"/>
      <c r="B249" s="221"/>
      <c r="C249" s="209"/>
      <c r="D249" s="209"/>
      <c r="E249" s="221"/>
      <c r="F249" s="220"/>
      <c r="G249" s="229"/>
    </row>
    <row r="250" spans="1:7" ht="15.75">
      <c r="A250" s="220"/>
      <c r="B250" s="221"/>
      <c r="C250" s="209"/>
      <c r="D250" s="209"/>
      <c r="E250" s="221"/>
      <c r="F250" s="220"/>
      <c r="G250" s="229"/>
    </row>
    <row r="251" spans="1:7" ht="15.75">
      <c r="A251" s="220"/>
      <c r="B251" s="221"/>
      <c r="C251" s="209"/>
      <c r="D251" s="209"/>
      <c r="E251" s="221"/>
      <c r="F251" s="220"/>
      <c r="G251" s="229"/>
    </row>
    <row r="252" spans="1:7" ht="15.75">
      <c r="A252" s="220"/>
      <c r="B252" s="221"/>
      <c r="C252" s="209"/>
      <c r="D252" s="209"/>
      <c r="E252" s="221"/>
      <c r="F252" s="220"/>
      <c r="G252" s="229"/>
    </row>
    <row r="253" spans="1:7" ht="15.75">
      <c r="A253" s="220"/>
      <c r="B253" s="221"/>
      <c r="C253" s="209"/>
      <c r="D253" s="209"/>
      <c r="E253" s="221"/>
      <c r="F253" s="220"/>
      <c r="G253" s="229"/>
    </row>
    <row r="254" spans="1:7" ht="15.75">
      <c r="A254" s="220"/>
      <c r="B254" s="221"/>
      <c r="C254" s="209"/>
      <c r="D254" s="209"/>
      <c r="E254" s="221"/>
      <c r="F254" s="220"/>
      <c r="G254" s="229"/>
    </row>
    <row r="255" spans="1:7" ht="15.75">
      <c r="A255" s="220"/>
      <c r="B255" s="221"/>
      <c r="C255" s="209"/>
      <c r="D255" s="209"/>
      <c r="E255" s="221"/>
      <c r="F255" s="220"/>
      <c r="G255" s="229"/>
    </row>
    <row r="256" spans="1:7" ht="15.75">
      <c r="A256" s="220"/>
      <c r="B256" s="221"/>
      <c r="C256" s="209"/>
      <c r="D256" s="209"/>
      <c r="E256" s="221"/>
      <c r="F256" s="220"/>
      <c r="G256" s="229"/>
    </row>
    <row r="257" spans="1:7" ht="15.75">
      <c r="A257" s="220"/>
      <c r="B257" s="221"/>
      <c r="C257" s="209"/>
      <c r="D257" s="209"/>
      <c r="E257" s="221"/>
      <c r="F257" s="220"/>
      <c r="G257" s="229"/>
    </row>
    <row r="258" spans="1:7" ht="15.75">
      <c r="A258" s="220"/>
      <c r="B258" s="221"/>
      <c r="C258" s="209"/>
      <c r="D258" s="209"/>
      <c r="E258" s="221"/>
      <c r="F258" s="220"/>
      <c r="G258" s="229"/>
    </row>
    <row r="259" spans="1:7" ht="15.75">
      <c r="A259" s="220"/>
      <c r="B259" s="221"/>
      <c r="C259" s="209"/>
      <c r="D259" s="209"/>
      <c r="E259" s="221"/>
      <c r="F259" s="220"/>
      <c r="G259" s="229"/>
    </row>
    <row r="260" spans="1:7" ht="15.75">
      <c r="A260" s="220"/>
      <c r="B260" s="221"/>
      <c r="C260" s="209"/>
      <c r="D260" s="209"/>
      <c r="E260" s="221"/>
      <c r="F260" s="220"/>
      <c r="G260" s="229"/>
    </row>
    <row r="261" spans="1:7" ht="15.75">
      <c r="A261" s="220"/>
      <c r="B261" s="221"/>
      <c r="C261" s="209"/>
      <c r="D261" s="209"/>
      <c r="E261" s="221"/>
      <c r="F261" s="220"/>
      <c r="G261" s="229"/>
    </row>
    <row r="262" spans="1:7" ht="15.75">
      <c r="A262" s="220"/>
      <c r="B262" s="221"/>
      <c r="C262" s="209"/>
      <c r="D262" s="209"/>
      <c r="E262" s="221"/>
      <c r="F262" s="220"/>
      <c r="G262" s="229"/>
    </row>
    <row r="263" spans="1:7" ht="15.75">
      <c r="A263" s="220"/>
      <c r="B263" s="221"/>
      <c r="C263" s="209"/>
      <c r="D263" s="209"/>
      <c r="E263" s="221"/>
      <c r="F263" s="220"/>
      <c r="G263" s="229"/>
    </row>
    <row r="264" spans="1:7" ht="15.75">
      <c r="A264" s="220"/>
      <c r="B264" s="221"/>
      <c r="C264" s="209"/>
      <c r="D264" s="209"/>
      <c r="E264" s="221"/>
      <c r="F264" s="220"/>
      <c r="G264" s="229"/>
    </row>
    <row r="265" spans="1:7" ht="15.75">
      <c r="A265" s="220"/>
      <c r="B265" s="221"/>
      <c r="C265" s="209"/>
      <c r="D265" s="209"/>
      <c r="E265" s="221"/>
      <c r="F265" s="220"/>
      <c r="G265" s="229"/>
    </row>
    <row r="266" spans="1:7" ht="15.75">
      <c r="A266" s="220"/>
      <c r="B266" s="221"/>
      <c r="C266" s="209"/>
      <c r="D266" s="209"/>
      <c r="E266" s="221"/>
      <c r="F266" s="220"/>
      <c r="G266" s="229"/>
    </row>
    <row r="267" spans="1:7" ht="15.75">
      <c r="A267" s="220"/>
      <c r="B267" s="221"/>
      <c r="C267" s="209"/>
      <c r="D267" s="209"/>
      <c r="E267" s="221"/>
      <c r="F267" s="220"/>
      <c r="G267" s="229"/>
    </row>
    <row r="268" spans="1:7" ht="15.75">
      <c r="A268" s="220"/>
      <c r="B268" s="221"/>
      <c r="C268" s="209"/>
      <c r="D268" s="209"/>
      <c r="E268" s="221"/>
      <c r="F268" s="220"/>
      <c r="G268" s="229"/>
    </row>
    <row r="269" spans="1:7" ht="15.75">
      <c r="A269" s="220"/>
      <c r="B269" s="221"/>
      <c r="C269" s="209"/>
      <c r="D269" s="209"/>
      <c r="E269" s="221"/>
      <c r="F269" s="220"/>
      <c r="G269" s="229"/>
    </row>
    <row r="270" spans="1:7" ht="15.75">
      <c r="A270" s="220"/>
      <c r="B270" s="221"/>
      <c r="C270" s="209"/>
      <c r="D270" s="209"/>
      <c r="E270" s="221"/>
      <c r="F270" s="220"/>
      <c r="G270" s="229"/>
    </row>
    <row r="271" spans="1:7" ht="15.75">
      <c r="A271" s="220"/>
      <c r="B271" s="221"/>
      <c r="C271" s="209"/>
      <c r="D271" s="209"/>
      <c r="E271" s="221"/>
      <c r="F271" s="220"/>
      <c r="G271" s="229"/>
    </row>
    <row r="272" spans="1:7" ht="15.75">
      <c r="A272" s="220"/>
      <c r="B272" s="221"/>
      <c r="C272" s="209"/>
      <c r="D272" s="209"/>
      <c r="E272" s="221"/>
      <c r="F272" s="220"/>
      <c r="G272" s="229"/>
    </row>
    <row r="273" spans="1:7" ht="15.75">
      <c r="A273" s="220"/>
      <c r="B273" s="221"/>
      <c r="C273" s="209"/>
      <c r="D273" s="209"/>
      <c r="E273" s="221"/>
      <c r="F273" s="220"/>
      <c r="G273" s="229"/>
    </row>
    <row r="274" spans="1:7" ht="15.75">
      <c r="A274" s="220"/>
      <c r="B274" s="221"/>
      <c r="C274" s="209"/>
      <c r="D274" s="209"/>
      <c r="E274" s="221"/>
      <c r="F274" s="220"/>
      <c r="G274" s="229"/>
    </row>
    <row r="275" spans="1:7" ht="15.75">
      <c r="A275" s="220"/>
      <c r="B275" s="221"/>
      <c r="C275" s="209"/>
      <c r="D275" s="209"/>
      <c r="E275" s="221"/>
      <c r="F275" s="220"/>
      <c r="G275" s="229"/>
    </row>
    <row r="276" spans="1:7" ht="15.75">
      <c r="A276" s="220"/>
      <c r="B276" s="221"/>
      <c r="C276" s="209"/>
      <c r="D276" s="209"/>
      <c r="E276" s="221"/>
      <c r="F276" s="220"/>
      <c r="G276" s="229"/>
    </row>
    <row r="277" spans="1:7" ht="15.75">
      <c r="A277" s="220"/>
      <c r="B277" s="221"/>
      <c r="C277" s="209"/>
      <c r="D277" s="209"/>
      <c r="E277" s="221"/>
      <c r="F277" s="220"/>
      <c r="G277" s="229"/>
    </row>
    <row r="278" spans="1:7" ht="15.75">
      <c r="A278" s="220"/>
      <c r="B278" s="221"/>
      <c r="C278" s="209"/>
      <c r="D278" s="209"/>
      <c r="E278" s="221"/>
      <c r="F278" s="220"/>
      <c r="G278" s="229"/>
    </row>
    <row r="279" spans="1:7" ht="15.75">
      <c r="A279" s="220"/>
      <c r="B279" s="221"/>
      <c r="C279" s="209"/>
      <c r="D279" s="209"/>
      <c r="E279" s="221"/>
      <c r="F279" s="220"/>
      <c r="G279" s="229"/>
    </row>
    <row r="280" spans="1:7" ht="15.75">
      <c r="A280" s="220"/>
      <c r="B280" s="221"/>
      <c r="C280" s="209"/>
      <c r="D280" s="209"/>
      <c r="E280" s="221"/>
      <c r="F280" s="220"/>
      <c r="G280" s="229"/>
    </row>
    <row r="281" spans="1:7" ht="15.75">
      <c r="A281" s="220"/>
      <c r="B281" s="221"/>
      <c r="C281" s="209"/>
      <c r="D281" s="209"/>
      <c r="E281" s="221"/>
      <c r="F281" s="220"/>
      <c r="G281" s="229"/>
    </row>
    <row r="282" spans="1:7" ht="15.75">
      <c r="A282" s="220"/>
      <c r="B282" s="221"/>
      <c r="C282" s="209"/>
      <c r="D282" s="209"/>
      <c r="E282" s="221"/>
      <c r="F282" s="220"/>
      <c r="G282" s="229"/>
    </row>
    <row r="283" spans="1:7" ht="15.75">
      <c r="A283" s="220"/>
      <c r="B283" s="221"/>
      <c r="C283" s="209"/>
      <c r="D283" s="209"/>
      <c r="E283" s="221"/>
      <c r="F283" s="220"/>
      <c r="G283" s="229"/>
    </row>
    <row r="284" spans="1:7" ht="15.75">
      <c r="A284" s="220"/>
      <c r="B284" s="221"/>
      <c r="C284" s="209"/>
      <c r="D284" s="209"/>
      <c r="E284" s="221"/>
      <c r="F284" s="220"/>
      <c r="G284" s="229"/>
    </row>
    <row r="285" spans="1:7" ht="15.75">
      <c r="A285" s="220"/>
      <c r="B285" s="221"/>
      <c r="C285" s="209"/>
      <c r="D285" s="209"/>
      <c r="E285" s="221"/>
      <c r="F285" s="220"/>
      <c r="G285" s="229"/>
    </row>
    <row r="286" spans="1:7" ht="15.75">
      <c r="A286" s="220"/>
      <c r="B286" s="221"/>
      <c r="C286" s="209"/>
      <c r="D286" s="209"/>
      <c r="E286" s="221"/>
      <c r="F286" s="220"/>
      <c r="G286" s="229"/>
    </row>
    <row r="287" spans="1:7" ht="15.75">
      <c r="A287" s="220"/>
      <c r="B287" s="221"/>
      <c r="C287" s="209"/>
      <c r="D287" s="209"/>
      <c r="E287" s="221"/>
      <c r="F287" s="220"/>
      <c r="G287" s="229"/>
    </row>
    <row r="288" spans="1:7" ht="15.75">
      <c r="A288" s="220"/>
      <c r="B288" s="221"/>
      <c r="C288" s="209"/>
      <c r="D288" s="209"/>
      <c r="E288" s="221"/>
      <c r="F288" s="220"/>
      <c r="G288" s="229"/>
    </row>
    <row r="289" spans="1:7" ht="15.75">
      <c r="A289" s="220"/>
      <c r="B289" s="221"/>
      <c r="C289" s="209"/>
      <c r="D289" s="209"/>
      <c r="E289" s="221"/>
      <c r="F289" s="220"/>
      <c r="G289" s="229"/>
    </row>
    <row r="290" spans="1:7" ht="15.75">
      <c r="A290" s="220"/>
      <c r="B290" s="221"/>
      <c r="C290" s="209"/>
      <c r="D290" s="209"/>
      <c r="E290" s="221"/>
      <c r="F290" s="220"/>
      <c r="G290" s="229"/>
    </row>
    <row r="291" spans="1:7" ht="15.75">
      <c r="A291" s="220"/>
      <c r="B291" s="221"/>
      <c r="C291" s="209"/>
      <c r="D291" s="209"/>
      <c r="E291" s="221"/>
      <c r="F291" s="220"/>
      <c r="G291" s="229"/>
    </row>
    <row r="292" spans="1:7" ht="15.75">
      <c r="A292" s="220"/>
      <c r="B292" s="221"/>
      <c r="C292" s="209"/>
      <c r="D292" s="209"/>
      <c r="E292" s="221"/>
      <c r="F292" s="220"/>
      <c r="G292" s="229"/>
    </row>
    <row r="293" spans="1:7" ht="15.75">
      <c r="A293" s="220"/>
      <c r="B293" s="221"/>
      <c r="C293" s="209"/>
      <c r="D293" s="209"/>
      <c r="E293" s="221"/>
      <c r="F293" s="220"/>
      <c r="G293" s="229"/>
    </row>
    <row r="294" spans="1:7" ht="15.75">
      <c r="A294" s="220"/>
      <c r="B294" s="221"/>
      <c r="C294" s="209"/>
      <c r="D294" s="209"/>
      <c r="E294" s="221"/>
      <c r="F294" s="220"/>
      <c r="G294" s="229"/>
    </row>
    <row r="295" spans="1:7" ht="15.75">
      <c r="A295" s="220"/>
      <c r="B295" s="221"/>
      <c r="C295" s="209"/>
      <c r="D295" s="209"/>
      <c r="E295" s="221"/>
      <c r="F295" s="220"/>
      <c r="G295" s="229"/>
    </row>
    <row r="296" spans="1:7" ht="15.75">
      <c r="A296" s="220"/>
      <c r="B296" s="221"/>
      <c r="C296" s="209"/>
      <c r="D296" s="209"/>
      <c r="E296" s="221"/>
      <c r="F296" s="220"/>
      <c r="G296" s="229"/>
    </row>
    <row r="297" spans="1:7" ht="15.75">
      <c r="A297" s="220"/>
      <c r="B297" s="221"/>
      <c r="C297" s="209"/>
      <c r="D297" s="209"/>
      <c r="E297" s="221"/>
      <c r="F297" s="220"/>
      <c r="G297" s="229"/>
    </row>
    <row r="298" spans="1:7" ht="15.75">
      <c r="A298" s="220"/>
      <c r="B298" s="221"/>
      <c r="C298" s="209"/>
      <c r="D298" s="209"/>
      <c r="E298" s="221"/>
      <c r="F298" s="220"/>
      <c r="G298" s="229"/>
    </row>
    <row r="299" spans="1:7" ht="15.75">
      <c r="A299" s="220"/>
      <c r="B299" s="221"/>
      <c r="C299" s="209"/>
      <c r="D299" s="209"/>
      <c r="E299" s="221"/>
      <c r="F299" s="220"/>
      <c r="G299" s="229"/>
    </row>
    <row r="300" spans="1:7" ht="15.75">
      <c r="A300" s="220"/>
      <c r="B300" s="221"/>
      <c r="C300" s="209"/>
      <c r="D300" s="209"/>
      <c r="E300" s="221"/>
      <c r="F300" s="220"/>
      <c r="G300" s="229"/>
    </row>
    <row r="301" spans="1:7" ht="15.75">
      <c r="A301" s="220"/>
      <c r="B301" s="221"/>
      <c r="C301" s="209"/>
      <c r="D301" s="209"/>
      <c r="E301" s="221"/>
      <c r="F301" s="220"/>
      <c r="G301" s="229"/>
    </row>
    <row r="302" spans="1:7" ht="15.75">
      <c r="A302" s="220"/>
      <c r="B302" s="221"/>
      <c r="C302" s="209"/>
      <c r="D302" s="209"/>
      <c r="E302" s="221"/>
      <c r="F302" s="220"/>
      <c r="G302" s="229"/>
    </row>
    <row r="303" spans="1:7" ht="15.75">
      <c r="A303" s="220"/>
      <c r="B303" s="221"/>
      <c r="C303" s="209"/>
      <c r="D303" s="209"/>
      <c r="E303" s="221"/>
      <c r="F303" s="220"/>
      <c r="G303" s="229"/>
    </row>
    <row r="304" spans="1:7" ht="15.75">
      <c r="A304" s="220"/>
      <c r="B304" s="221"/>
      <c r="C304" s="209"/>
      <c r="D304" s="209"/>
      <c r="E304" s="221"/>
      <c r="F304" s="220"/>
      <c r="G304" s="229"/>
    </row>
    <row r="305" spans="1:7" ht="15.75">
      <c r="A305" s="220"/>
      <c r="B305" s="221"/>
      <c r="C305" s="209"/>
      <c r="D305" s="209"/>
      <c r="E305" s="221"/>
      <c r="F305" s="220"/>
      <c r="G305" s="229"/>
    </row>
    <row r="306" spans="1:7" ht="15.75">
      <c r="A306" s="220"/>
      <c r="B306" s="221"/>
      <c r="C306" s="209"/>
      <c r="D306" s="209"/>
      <c r="E306" s="221"/>
      <c r="F306" s="220"/>
      <c r="G306" s="229"/>
    </row>
    <row r="307" spans="1:7" ht="15.75">
      <c r="A307" s="220"/>
      <c r="B307" s="221"/>
      <c r="C307" s="209"/>
      <c r="D307" s="209"/>
      <c r="E307" s="221"/>
      <c r="F307" s="220"/>
      <c r="G307" s="229"/>
    </row>
    <row r="308" spans="1:7" ht="15.75">
      <c r="A308" s="220"/>
      <c r="B308" s="221"/>
      <c r="C308" s="209"/>
      <c r="D308" s="209"/>
      <c r="E308" s="221"/>
      <c r="F308" s="220"/>
      <c r="G308" s="229"/>
    </row>
    <row r="309" spans="1:7" ht="15.75">
      <c r="A309" s="220"/>
      <c r="B309" s="221"/>
      <c r="C309" s="209"/>
      <c r="D309" s="209"/>
      <c r="E309" s="221"/>
      <c r="F309" s="220"/>
      <c r="G309" s="229"/>
    </row>
    <row r="310" spans="1:7" ht="15.75">
      <c r="A310" s="220"/>
      <c r="B310" s="221"/>
      <c r="C310" s="209"/>
      <c r="D310" s="209"/>
      <c r="E310" s="221"/>
      <c r="F310" s="220"/>
      <c r="G310" s="229"/>
    </row>
    <row r="311" spans="1:7" ht="15.75">
      <c r="A311" s="220"/>
      <c r="B311" s="221"/>
      <c r="C311" s="209"/>
      <c r="D311" s="209"/>
      <c r="E311" s="221"/>
      <c r="F311" s="220"/>
      <c r="G311" s="229"/>
    </row>
    <row r="312" spans="1:7" ht="15.75">
      <c r="A312" s="220"/>
      <c r="B312" s="221"/>
      <c r="C312" s="209"/>
      <c r="D312" s="209"/>
      <c r="E312" s="221"/>
      <c r="F312" s="220"/>
      <c r="G312" s="229"/>
    </row>
    <row r="313" spans="1:7" ht="15.75">
      <c r="A313" s="220"/>
      <c r="B313" s="221"/>
      <c r="C313" s="209"/>
      <c r="D313" s="209"/>
      <c r="E313" s="221"/>
      <c r="F313" s="220"/>
      <c r="G313" s="229"/>
    </row>
    <row r="314" spans="1:7" ht="15.75">
      <c r="A314" s="220"/>
      <c r="B314" s="221"/>
      <c r="C314" s="209"/>
      <c r="D314" s="209"/>
      <c r="E314" s="221"/>
      <c r="F314" s="220"/>
      <c r="G314" s="229"/>
    </row>
    <row r="315" spans="1:7" ht="15.75">
      <c r="A315" s="220"/>
      <c r="B315" s="221"/>
      <c r="C315" s="209"/>
      <c r="D315" s="209"/>
      <c r="E315" s="221"/>
      <c r="F315" s="220"/>
      <c r="G315" s="229"/>
    </row>
    <row r="316" spans="1:7" ht="15.75">
      <c r="A316" s="220"/>
      <c r="B316" s="221"/>
      <c r="C316" s="209"/>
      <c r="D316" s="209"/>
      <c r="E316" s="221"/>
      <c r="F316" s="220"/>
      <c r="G316" s="229"/>
    </row>
    <row r="317" spans="1:7" ht="15.75">
      <c r="A317" s="220"/>
      <c r="B317" s="221"/>
      <c r="C317" s="209"/>
      <c r="D317" s="209"/>
      <c r="E317" s="221"/>
      <c r="F317" s="220"/>
      <c r="G317" s="229"/>
    </row>
    <row r="318" spans="1:7" ht="15.75">
      <c r="A318" s="220"/>
      <c r="B318" s="221"/>
      <c r="C318" s="209"/>
      <c r="D318" s="209"/>
      <c r="E318" s="221"/>
      <c r="F318" s="220"/>
      <c r="G318" s="229"/>
    </row>
    <row r="319" spans="1:7" ht="15.75">
      <c r="A319" s="220"/>
      <c r="B319" s="221"/>
      <c r="C319" s="209"/>
      <c r="D319" s="209"/>
      <c r="E319" s="221"/>
      <c r="F319" s="220"/>
      <c r="G319" s="229"/>
    </row>
    <row r="320" spans="1:7" ht="15.75">
      <c r="A320" s="220"/>
      <c r="B320" s="221"/>
      <c r="C320" s="209"/>
      <c r="D320" s="209"/>
      <c r="E320" s="221"/>
      <c r="F320" s="220"/>
      <c r="G320" s="229"/>
    </row>
    <row r="321" spans="1:7" ht="15.75">
      <c r="A321" s="220"/>
      <c r="B321" s="221"/>
      <c r="C321" s="209"/>
      <c r="D321" s="209"/>
      <c r="E321" s="221"/>
      <c r="F321" s="220"/>
      <c r="G321" s="229"/>
    </row>
    <row r="322" spans="1:7" ht="15.75">
      <c r="A322" s="220"/>
      <c r="B322" s="221"/>
      <c r="C322" s="209"/>
      <c r="D322" s="209"/>
      <c r="E322" s="221"/>
      <c r="F322" s="220"/>
      <c r="G322" s="229"/>
    </row>
    <row r="323" spans="1:7" ht="15.75">
      <c r="A323" s="220"/>
      <c r="B323" s="221"/>
      <c r="C323" s="209"/>
      <c r="D323" s="209"/>
      <c r="E323" s="221"/>
      <c r="F323" s="220"/>
      <c r="G323" s="229"/>
    </row>
    <row r="324" spans="1:7" ht="15.75">
      <c r="A324" s="220"/>
      <c r="B324" s="221"/>
      <c r="C324" s="209"/>
      <c r="D324" s="209"/>
      <c r="E324" s="221"/>
      <c r="F324" s="220"/>
      <c r="G324" s="229"/>
    </row>
    <row r="325" spans="1:7" ht="15.75">
      <c r="A325" s="220"/>
      <c r="B325" s="221"/>
      <c r="C325" s="209"/>
      <c r="D325" s="209"/>
      <c r="E325" s="221"/>
      <c r="F325" s="220"/>
      <c r="G325" s="229"/>
    </row>
    <row r="326" spans="1:7" ht="15.75">
      <c r="A326" s="220"/>
      <c r="B326" s="221"/>
      <c r="C326" s="209"/>
      <c r="D326" s="209"/>
      <c r="E326" s="221"/>
      <c r="F326" s="220"/>
      <c r="G326" s="229"/>
    </row>
    <row r="327" spans="1:7" ht="15.75">
      <c r="A327" s="220"/>
      <c r="B327" s="221"/>
      <c r="C327" s="209"/>
      <c r="D327" s="209"/>
      <c r="E327" s="221"/>
      <c r="F327" s="220"/>
      <c r="G327" s="229"/>
    </row>
    <row r="328" spans="1:7" ht="15.75">
      <c r="A328" s="220"/>
      <c r="B328" s="221"/>
      <c r="C328" s="209"/>
      <c r="D328" s="209"/>
      <c r="E328" s="221"/>
      <c r="F328" s="220"/>
      <c r="G328" s="229"/>
    </row>
    <row r="329" spans="1:7" ht="15.75">
      <c r="A329" s="220"/>
      <c r="B329" s="221"/>
      <c r="C329" s="209"/>
      <c r="D329" s="209"/>
      <c r="E329" s="221"/>
      <c r="F329" s="220"/>
      <c r="G329" s="229"/>
    </row>
    <row r="330" spans="1:7" ht="15.75">
      <c r="A330" s="220"/>
      <c r="B330" s="221"/>
      <c r="C330" s="209"/>
      <c r="D330" s="209"/>
      <c r="E330" s="221"/>
      <c r="F330" s="220"/>
      <c r="G330" s="229"/>
    </row>
    <row r="331" spans="1:7" ht="15.75">
      <c r="A331" s="220"/>
      <c r="B331" s="221"/>
      <c r="C331" s="209"/>
      <c r="D331" s="209"/>
      <c r="E331" s="221"/>
      <c r="F331" s="220"/>
      <c r="G331" s="229"/>
    </row>
    <row r="332" spans="1:7" ht="15.75">
      <c r="A332" s="220"/>
      <c r="B332" s="221"/>
      <c r="C332" s="209"/>
      <c r="D332" s="209"/>
      <c r="E332" s="221"/>
      <c r="F332" s="220"/>
      <c r="G332" s="229"/>
    </row>
    <row r="333" spans="1:7" ht="15.75">
      <c r="A333" s="220"/>
      <c r="B333" s="221"/>
      <c r="C333" s="209"/>
      <c r="D333" s="209"/>
      <c r="E333" s="221"/>
      <c r="F333" s="220"/>
      <c r="G333" s="229"/>
    </row>
    <row r="334" spans="1:7" ht="15.75">
      <c r="A334" s="220"/>
      <c r="B334" s="221"/>
      <c r="C334" s="209"/>
      <c r="D334" s="209"/>
      <c r="E334" s="221"/>
      <c r="F334" s="220"/>
      <c r="G334" s="229"/>
    </row>
    <row r="335" spans="1:7" ht="15.75">
      <c r="A335" s="220"/>
      <c r="B335" s="221"/>
      <c r="C335" s="209"/>
      <c r="D335" s="209"/>
      <c r="E335" s="221"/>
      <c r="F335" s="220"/>
      <c r="G335" s="229"/>
    </row>
    <row r="336" spans="1:7" ht="15.75">
      <c r="A336" s="220"/>
      <c r="B336" s="221"/>
      <c r="C336" s="209"/>
      <c r="D336" s="209"/>
      <c r="E336" s="221"/>
      <c r="F336" s="220"/>
      <c r="G336" s="229"/>
    </row>
    <row r="337" spans="1:7" ht="15.75">
      <c r="A337" s="220"/>
      <c r="B337" s="221"/>
      <c r="C337" s="209"/>
      <c r="D337" s="209"/>
      <c r="E337" s="221"/>
      <c r="F337" s="220"/>
      <c r="G337" s="229"/>
    </row>
    <row r="338" spans="1:7" ht="15.75">
      <c r="A338" s="220"/>
      <c r="B338" s="221"/>
      <c r="C338" s="209"/>
      <c r="D338" s="209"/>
      <c r="E338" s="221"/>
      <c r="F338" s="220"/>
      <c r="G338" s="229"/>
    </row>
    <row r="339" spans="1:7" ht="15.75">
      <c r="A339" s="220"/>
      <c r="B339" s="221"/>
      <c r="C339" s="209"/>
      <c r="D339" s="209"/>
      <c r="E339" s="221"/>
      <c r="F339" s="220"/>
      <c r="G339" s="229"/>
    </row>
    <row r="340" spans="1:7" ht="15.75">
      <c r="A340" s="220"/>
      <c r="B340" s="221"/>
      <c r="C340" s="209"/>
      <c r="D340" s="209"/>
      <c r="E340" s="221"/>
      <c r="F340" s="220"/>
      <c r="G340" s="229"/>
    </row>
    <row r="341" spans="1:7" ht="15.75">
      <c r="A341" s="220"/>
      <c r="B341" s="221"/>
      <c r="C341" s="209"/>
      <c r="D341" s="209"/>
      <c r="E341" s="221"/>
      <c r="F341" s="220"/>
      <c r="G341" s="229"/>
    </row>
    <row r="342" spans="1:7" ht="15.75">
      <c r="A342" s="220"/>
      <c r="B342" s="221"/>
      <c r="C342" s="209"/>
      <c r="D342" s="209"/>
      <c r="E342" s="221"/>
      <c r="F342" s="220"/>
      <c r="G342" s="229"/>
    </row>
    <row r="343" spans="1:7" ht="15.75">
      <c r="A343" s="220"/>
      <c r="B343" s="221"/>
      <c r="C343" s="209"/>
      <c r="D343" s="209"/>
      <c r="E343" s="221"/>
      <c r="F343" s="220"/>
      <c r="G343" s="229"/>
    </row>
    <row r="344" spans="1:7" ht="15.75">
      <c r="A344" s="220"/>
      <c r="B344" s="221"/>
      <c r="C344" s="209"/>
      <c r="D344" s="209"/>
      <c r="E344" s="221"/>
      <c r="F344" s="220"/>
      <c r="G344" s="229"/>
    </row>
    <row r="345" spans="1:7" ht="15.75">
      <c r="A345" s="220"/>
      <c r="B345" s="221"/>
      <c r="C345" s="209"/>
      <c r="D345" s="209"/>
      <c r="E345" s="221"/>
      <c r="F345" s="220"/>
      <c r="G345" s="229"/>
    </row>
    <row r="346" spans="1:7" ht="15.75">
      <c r="A346" s="220"/>
      <c r="B346" s="221"/>
      <c r="C346" s="209"/>
      <c r="D346" s="209"/>
      <c r="E346" s="221"/>
      <c r="F346" s="220"/>
      <c r="G346" s="229"/>
    </row>
    <row r="347" spans="1:7" ht="15.75">
      <c r="A347" s="220"/>
      <c r="B347" s="221"/>
      <c r="C347" s="209"/>
      <c r="D347" s="209"/>
      <c r="E347" s="221"/>
      <c r="F347" s="220"/>
      <c r="G347" s="229"/>
    </row>
    <row r="348" spans="1:7" ht="15.75">
      <c r="A348" s="220"/>
      <c r="B348" s="221"/>
      <c r="C348" s="209"/>
      <c r="D348" s="209"/>
      <c r="E348" s="221"/>
      <c r="F348" s="220"/>
      <c r="G348" s="229"/>
    </row>
    <row r="349" spans="1:7" ht="15.75">
      <c r="A349" s="220"/>
      <c r="B349" s="221"/>
      <c r="C349" s="209"/>
      <c r="D349" s="209"/>
      <c r="E349" s="221"/>
      <c r="F349" s="220"/>
      <c r="G349" s="229"/>
    </row>
    <row r="350" spans="1:7" ht="15.75">
      <c r="A350" s="220"/>
      <c r="B350" s="221"/>
      <c r="C350" s="209"/>
      <c r="D350" s="209"/>
      <c r="E350" s="221"/>
      <c r="F350" s="220"/>
      <c r="G350" s="229"/>
    </row>
    <row r="351" spans="1:7" ht="15.75">
      <c r="A351" s="220"/>
      <c r="B351" s="221"/>
      <c r="C351" s="209"/>
      <c r="D351" s="209"/>
      <c r="E351" s="221"/>
      <c r="F351" s="220"/>
      <c r="G351" s="229"/>
    </row>
    <row r="352" spans="1:7" ht="15.75">
      <c r="A352" s="220"/>
      <c r="B352" s="221"/>
      <c r="C352" s="209"/>
      <c r="D352" s="209"/>
      <c r="E352" s="221"/>
      <c r="F352" s="220"/>
      <c r="G352" s="229"/>
    </row>
    <row r="353" spans="1:7" ht="15.75">
      <c r="A353" s="220"/>
      <c r="B353" s="221"/>
      <c r="C353" s="209"/>
      <c r="D353" s="209"/>
      <c r="E353" s="221"/>
      <c r="F353" s="220"/>
      <c r="G353" s="229"/>
    </row>
    <row r="354" spans="1:7" ht="15.75">
      <c r="A354" s="220"/>
      <c r="B354" s="221"/>
      <c r="C354" s="209"/>
      <c r="D354" s="209"/>
      <c r="E354" s="221"/>
      <c r="F354" s="220"/>
      <c r="G354" s="229"/>
    </row>
    <row r="355" spans="1:7" ht="15.75">
      <c r="A355" s="220"/>
      <c r="B355" s="221"/>
      <c r="C355" s="209"/>
      <c r="D355" s="209"/>
      <c r="E355" s="221"/>
      <c r="F355" s="220"/>
      <c r="G355" s="229"/>
    </row>
    <row r="356" spans="1:7" ht="15.75">
      <c r="A356" s="220"/>
      <c r="B356" s="221"/>
      <c r="C356" s="209"/>
      <c r="D356" s="209"/>
      <c r="E356" s="221"/>
      <c r="F356" s="220"/>
      <c r="G356" s="229"/>
    </row>
    <row r="357" spans="1:7" ht="15.75">
      <c r="A357" s="220"/>
      <c r="B357" s="221"/>
      <c r="C357" s="209"/>
      <c r="D357" s="209"/>
      <c r="E357" s="221"/>
      <c r="F357" s="220"/>
      <c r="G357" s="229"/>
    </row>
    <row r="358" spans="1:7" ht="15.75">
      <c r="A358" s="220"/>
      <c r="B358" s="221"/>
      <c r="C358" s="209"/>
      <c r="D358" s="209"/>
      <c r="E358" s="221"/>
      <c r="F358" s="220"/>
      <c r="G358" s="229"/>
    </row>
    <row r="359" spans="1:7" ht="15.75">
      <c r="A359" s="220"/>
      <c r="B359" s="221"/>
      <c r="C359" s="209"/>
      <c r="D359" s="209"/>
      <c r="E359" s="221"/>
      <c r="F359" s="220"/>
      <c r="G359" s="229"/>
    </row>
    <row r="360" spans="1:7" ht="15.75">
      <c r="A360" s="220"/>
      <c r="B360" s="221"/>
      <c r="C360" s="209"/>
      <c r="D360" s="209"/>
      <c r="E360" s="221"/>
      <c r="F360" s="220"/>
      <c r="G360" s="229"/>
    </row>
    <row r="361" spans="1:7" ht="15.75">
      <c r="A361" s="220"/>
      <c r="B361" s="221"/>
      <c r="C361" s="209"/>
      <c r="D361" s="209"/>
      <c r="E361" s="221"/>
      <c r="F361" s="220"/>
      <c r="G361" s="229"/>
    </row>
    <row r="362" spans="1:7" ht="15.75">
      <c r="A362" s="220"/>
      <c r="B362" s="221"/>
      <c r="C362" s="209"/>
      <c r="D362" s="209"/>
      <c r="E362" s="221"/>
      <c r="F362" s="220"/>
      <c r="G362" s="229"/>
    </row>
    <row r="363" spans="1:7" ht="15.75">
      <c r="A363" s="220"/>
      <c r="B363" s="221"/>
      <c r="C363" s="209"/>
      <c r="D363" s="209"/>
      <c r="E363" s="221"/>
      <c r="F363" s="220"/>
      <c r="G363" s="229"/>
    </row>
    <row r="364" spans="1:7" ht="15.75">
      <c r="A364" s="220"/>
      <c r="B364" s="221"/>
      <c r="C364" s="209"/>
      <c r="D364" s="209"/>
      <c r="E364" s="221"/>
      <c r="F364" s="220"/>
      <c r="G364" s="229"/>
    </row>
    <row r="365" spans="1:7" ht="15.75">
      <c r="A365" s="220"/>
      <c r="B365" s="221"/>
      <c r="C365" s="209"/>
      <c r="D365" s="209"/>
      <c r="E365" s="221"/>
      <c r="F365" s="220"/>
      <c r="G365" s="229"/>
    </row>
    <row r="366" spans="1:7" ht="15.75">
      <c r="A366" s="220"/>
      <c r="B366" s="221"/>
      <c r="C366" s="209"/>
      <c r="D366" s="209"/>
      <c r="E366" s="221"/>
      <c r="F366" s="220"/>
      <c r="G366" s="229"/>
    </row>
    <row r="367" spans="1:7" ht="15.75">
      <c r="A367" s="220"/>
      <c r="B367" s="221"/>
      <c r="C367" s="209"/>
      <c r="D367" s="209"/>
      <c r="E367" s="221"/>
      <c r="F367" s="220"/>
      <c r="G367" s="229"/>
    </row>
    <row r="368" spans="1:7" ht="15.75">
      <c r="A368" s="220"/>
      <c r="B368" s="221"/>
      <c r="C368" s="209"/>
      <c r="D368" s="209"/>
      <c r="E368" s="221"/>
      <c r="F368" s="220"/>
      <c r="G368" s="229"/>
    </row>
    <row r="369" spans="1:7" ht="15.75">
      <c r="A369" s="220"/>
      <c r="B369" s="221"/>
      <c r="C369" s="209"/>
      <c r="D369" s="209"/>
      <c r="E369" s="221"/>
      <c r="F369" s="220"/>
      <c r="G369" s="229"/>
    </row>
    <row r="370" spans="1:7" ht="15.75">
      <c r="A370" s="220"/>
      <c r="B370" s="221"/>
      <c r="C370" s="209"/>
      <c r="D370" s="209"/>
      <c r="E370" s="221"/>
      <c r="F370" s="220"/>
      <c r="G370" s="229"/>
    </row>
    <row r="371" spans="1:7" ht="15.75">
      <c r="A371" s="220"/>
      <c r="B371" s="221"/>
      <c r="C371" s="209"/>
      <c r="D371" s="209"/>
      <c r="E371" s="221"/>
      <c r="F371" s="220"/>
      <c r="G371" s="229"/>
    </row>
    <row r="372" spans="1:7" ht="15.75">
      <c r="A372" s="220"/>
      <c r="B372" s="221"/>
      <c r="C372" s="209"/>
      <c r="D372" s="209"/>
      <c r="E372" s="221"/>
      <c r="F372" s="220"/>
      <c r="G372" s="229"/>
    </row>
    <row r="373" spans="1:7" ht="15.75">
      <c r="A373" s="220"/>
      <c r="B373" s="221"/>
      <c r="C373" s="209"/>
      <c r="D373" s="209"/>
      <c r="E373" s="221"/>
      <c r="F373" s="220"/>
      <c r="G373" s="229"/>
    </row>
    <row r="374" spans="1:7" ht="15.75">
      <c r="A374" s="220"/>
      <c r="B374" s="221"/>
      <c r="C374" s="209"/>
      <c r="D374" s="209"/>
      <c r="E374" s="221"/>
      <c r="F374" s="220"/>
      <c r="G374" s="229"/>
    </row>
    <row r="375" spans="1:7" ht="15.75">
      <c r="A375" s="220"/>
      <c r="B375" s="221"/>
      <c r="C375" s="209"/>
      <c r="D375" s="209"/>
      <c r="E375" s="221"/>
      <c r="F375" s="220"/>
      <c r="G375" s="229"/>
    </row>
    <row r="376" spans="1:7" ht="15.75">
      <c r="A376" s="220"/>
      <c r="B376" s="221"/>
      <c r="C376" s="209"/>
      <c r="D376" s="209"/>
      <c r="E376" s="221"/>
      <c r="F376" s="220"/>
      <c r="G376" s="229"/>
    </row>
    <row r="377" spans="1:7" ht="15.75">
      <c r="A377" s="220"/>
      <c r="B377" s="221"/>
      <c r="C377" s="209"/>
      <c r="D377" s="209"/>
      <c r="E377" s="221"/>
      <c r="F377" s="220"/>
      <c r="G377" s="229"/>
    </row>
    <row r="378" spans="1:7" ht="15.75">
      <c r="A378" s="220"/>
      <c r="B378" s="221"/>
      <c r="C378" s="209"/>
      <c r="D378" s="209"/>
      <c r="E378" s="221"/>
      <c r="F378" s="220"/>
      <c r="G378" s="229"/>
    </row>
    <row r="379" spans="1:7" ht="15.75">
      <c r="A379" s="220"/>
      <c r="B379" s="221"/>
      <c r="C379" s="209"/>
      <c r="D379" s="209"/>
      <c r="E379" s="221"/>
      <c r="F379" s="220"/>
      <c r="G379" s="229"/>
    </row>
    <row r="380" spans="1:7" ht="15.75">
      <c r="A380" s="220"/>
      <c r="B380" s="221"/>
      <c r="C380" s="209"/>
      <c r="D380" s="209"/>
      <c r="E380" s="221"/>
      <c r="F380" s="220"/>
      <c r="G380" s="229"/>
    </row>
    <row r="381" spans="1:7" ht="15.75">
      <c r="A381" s="220"/>
      <c r="B381" s="221"/>
      <c r="C381" s="209"/>
      <c r="D381" s="209"/>
      <c r="E381" s="221"/>
      <c r="F381" s="220"/>
      <c r="G381" s="229"/>
    </row>
    <row r="382" spans="1:7" ht="15.75">
      <c r="A382" s="220"/>
      <c r="B382" s="221"/>
      <c r="C382" s="209"/>
      <c r="D382" s="209"/>
      <c r="E382" s="221"/>
      <c r="F382" s="220"/>
      <c r="G382" s="229"/>
    </row>
    <row r="383" spans="1:7" ht="15.75">
      <c r="A383" s="220"/>
      <c r="B383" s="221"/>
      <c r="C383" s="209"/>
      <c r="D383" s="209"/>
      <c r="E383" s="221"/>
      <c r="F383" s="220"/>
      <c r="G383" s="229"/>
    </row>
    <row r="384" spans="1:7" ht="15.75">
      <c r="A384" s="220"/>
      <c r="B384" s="221"/>
      <c r="C384" s="209"/>
      <c r="D384" s="209"/>
      <c r="E384" s="221"/>
      <c r="F384" s="220"/>
      <c r="G384" s="229"/>
    </row>
    <row r="385" spans="1:7" ht="15.75">
      <c r="A385" s="220"/>
      <c r="B385" s="221"/>
      <c r="C385" s="209"/>
      <c r="D385" s="209"/>
      <c r="E385" s="221"/>
      <c r="F385" s="220"/>
      <c r="G385" s="229"/>
    </row>
    <row r="386" spans="1:7" ht="15.75">
      <c r="A386" s="220"/>
      <c r="B386" s="221"/>
      <c r="C386" s="209"/>
      <c r="D386" s="209"/>
      <c r="E386" s="221"/>
      <c r="F386" s="220"/>
      <c r="G386" s="229"/>
    </row>
    <row r="387" spans="1:7" ht="15.75">
      <c r="A387" s="220"/>
      <c r="B387" s="221"/>
      <c r="C387" s="209"/>
      <c r="D387" s="209"/>
      <c r="E387" s="221"/>
      <c r="F387" s="220"/>
      <c r="G387" s="229"/>
    </row>
    <row r="388" spans="1:7" ht="15.75">
      <c r="A388" s="220"/>
      <c r="B388" s="221"/>
      <c r="C388" s="209"/>
      <c r="D388" s="209"/>
      <c r="E388" s="221"/>
      <c r="F388" s="220"/>
      <c r="G388" s="229"/>
    </row>
    <row r="389" spans="1:7" ht="15.75">
      <c r="A389" s="220"/>
      <c r="B389" s="221"/>
      <c r="C389" s="209"/>
      <c r="D389" s="209"/>
      <c r="E389" s="221"/>
      <c r="F389" s="220"/>
      <c r="G389" s="229"/>
    </row>
    <row r="390" spans="1:7" ht="15.75">
      <c r="A390" s="220"/>
      <c r="B390" s="221"/>
      <c r="C390" s="209"/>
      <c r="D390" s="209"/>
      <c r="E390" s="221"/>
      <c r="F390" s="220"/>
      <c r="G390" s="229"/>
    </row>
    <row r="391" spans="1:7" ht="15.75">
      <c r="A391" s="220"/>
      <c r="B391" s="221"/>
      <c r="C391" s="209"/>
      <c r="D391" s="209"/>
      <c r="E391" s="221"/>
      <c r="F391" s="220"/>
      <c r="G391" s="229"/>
    </row>
    <row r="392" spans="1:7" ht="15.75">
      <c r="A392" s="220"/>
      <c r="B392" s="221"/>
      <c r="C392" s="209"/>
      <c r="D392" s="209"/>
      <c r="E392" s="221"/>
      <c r="F392" s="220"/>
      <c r="G392" s="229"/>
    </row>
    <row r="393" spans="1:7" ht="15.75">
      <c r="A393" s="220"/>
      <c r="B393" s="221"/>
      <c r="C393" s="209"/>
      <c r="D393" s="209"/>
      <c r="E393" s="221"/>
      <c r="F393" s="220"/>
      <c r="G393" s="229"/>
    </row>
    <row r="394" spans="1:7" ht="15.75">
      <c r="A394" s="220"/>
      <c r="B394" s="221"/>
      <c r="C394" s="209"/>
      <c r="D394" s="209"/>
      <c r="E394" s="221"/>
      <c r="F394" s="220"/>
      <c r="G394" s="229"/>
    </row>
    <row r="395" spans="1:7" ht="15.75">
      <c r="A395" s="220"/>
      <c r="B395" s="221"/>
      <c r="C395" s="209"/>
      <c r="D395" s="209"/>
      <c r="E395" s="221"/>
      <c r="F395" s="220"/>
      <c r="G395" s="229"/>
    </row>
    <row r="396" spans="1:7" ht="15.75">
      <c r="A396" s="220"/>
      <c r="B396" s="221"/>
      <c r="C396" s="209"/>
      <c r="D396" s="209"/>
      <c r="E396" s="221"/>
      <c r="F396" s="220"/>
      <c r="G396" s="229"/>
    </row>
    <row r="397" spans="1:7" ht="15.75">
      <c r="A397" s="220"/>
      <c r="B397" s="221"/>
      <c r="C397" s="209"/>
      <c r="D397" s="209"/>
      <c r="E397" s="221"/>
      <c r="F397" s="220"/>
      <c r="G397" s="229"/>
    </row>
    <row r="398" spans="1:7" ht="15.75">
      <c r="A398" s="220"/>
      <c r="B398" s="221"/>
      <c r="C398" s="209"/>
      <c r="D398" s="209"/>
      <c r="E398" s="221"/>
      <c r="F398" s="220"/>
      <c r="G398" s="229"/>
    </row>
    <row r="399" spans="1:7" ht="15.75">
      <c r="A399" s="220"/>
      <c r="B399" s="221"/>
      <c r="C399" s="209"/>
      <c r="D399" s="209"/>
      <c r="E399" s="221"/>
      <c r="F399" s="220"/>
      <c r="G399" s="229"/>
    </row>
    <row r="400" spans="1:7" ht="15.75">
      <c r="A400" s="220"/>
      <c r="B400" s="221"/>
      <c r="C400" s="209"/>
      <c r="D400" s="209"/>
      <c r="E400" s="221"/>
      <c r="F400" s="220"/>
      <c r="G400" s="229"/>
    </row>
    <row r="401" spans="1:7" ht="15.75">
      <c r="A401" s="220"/>
      <c r="B401" s="221"/>
      <c r="C401" s="209"/>
      <c r="D401" s="209"/>
      <c r="E401" s="221"/>
      <c r="F401" s="220"/>
      <c r="G401" s="229"/>
    </row>
    <row r="402" spans="1:7" ht="15.75">
      <c r="A402" s="220"/>
      <c r="B402" s="221"/>
      <c r="C402" s="209"/>
      <c r="D402" s="209"/>
      <c r="E402" s="221"/>
      <c r="F402" s="220"/>
      <c r="G402" s="229"/>
    </row>
    <row r="403" spans="1:7" ht="15.75">
      <c r="A403" s="220"/>
      <c r="B403" s="221"/>
      <c r="C403" s="209"/>
      <c r="D403" s="209"/>
      <c r="E403" s="221"/>
      <c r="F403" s="220"/>
      <c r="G403" s="229"/>
    </row>
    <row r="404" spans="1:7" ht="15.75">
      <c r="A404" s="220"/>
      <c r="B404" s="221"/>
      <c r="C404" s="209"/>
      <c r="D404" s="209"/>
      <c r="E404" s="221"/>
      <c r="F404" s="220"/>
      <c r="G404" s="229"/>
    </row>
    <row r="405" spans="1:7" ht="15.75">
      <c r="A405" s="220"/>
      <c r="B405" s="221"/>
      <c r="C405" s="209"/>
      <c r="D405" s="209"/>
      <c r="E405" s="221"/>
      <c r="F405" s="220"/>
      <c r="G405" s="229"/>
    </row>
    <row r="406" spans="1:7" ht="15.75">
      <c r="A406" s="220"/>
      <c r="B406" s="221"/>
      <c r="C406" s="209"/>
      <c r="D406" s="209"/>
      <c r="E406" s="221"/>
      <c r="F406" s="220"/>
      <c r="G406" s="229"/>
    </row>
    <row r="407" spans="1:7" ht="15.75">
      <c r="A407" s="220"/>
      <c r="B407" s="221"/>
      <c r="C407" s="209"/>
      <c r="D407" s="209"/>
      <c r="E407" s="221"/>
      <c r="F407" s="220"/>
      <c r="G407" s="229"/>
    </row>
    <row r="408" spans="1:7" ht="15.75">
      <c r="A408" s="220"/>
      <c r="B408" s="221"/>
      <c r="C408" s="209"/>
      <c r="D408" s="209"/>
      <c r="E408" s="221"/>
      <c r="F408" s="220"/>
      <c r="G408" s="229"/>
    </row>
    <row r="409" spans="1:7" ht="15.75">
      <c r="A409" s="220"/>
      <c r="B409" s="221"/>
      <c r="C409" s="209"/>
      <c r="D409" s="209"/>
      <c r="E409" s="221"/>
      <c r="F409" s="220"/>
      <c r="G409" s="229"/>
    </row>
    <row r="410" spans="1:7" ht="15.75">
      <c r="A410" s="220"/>
      <c r="B410" s="221"/>
      <c r="C410" s="209"/>
      <c r="D410" s="209"/>
      <c r="E410" s="221"/>
      <c r="F410" s="220"/>
      <c r="G410" s="229"/>
    </row>
    <row r="411" spans="1:7" ht="15.75">
      <c r="A411" s="220"/>
      <c r="B411" s="221"/>
      <c r="C411" s="209"/>
      <c r="D411" s="209"/>
      <c r="E411" s="221"/>
      <c r="F411" s="220"/>
      <c r="G411" s="229"/>
    </row>
    <row r="412" spans="1:7" ht="15.75">
      <c r="A412" s="220"/>
      <c r="B412" s="221"/>
      <c r="C412" s="209"/>
      <c r="D412" s="209"/>
      <c r="E412" s="221"/>
      <c r="F412" s="220"/>
      <c r="G412" s="229"/>
    </row>
    <row r="413" spans="1:7" ht="15.75">
      <c r="A413" s="220"/>
      <c r="B413" s="221"/>
      <c r="C413" s="209"/>
      <c r="D413" s="209"/>
      <c r="E413" s="221"/>
      <c r="F413" s="220"/>
      <c r="G413" s="229"/>
    </row>
    <row r="414" spans="1:7" ht="15.75">
      <c r="A414" s="220"/>
      <c r="B414" s="221"/>
      <c r="C414" s="209"/>
      <c r="D414" s="209"/>
      <c r="E414" s="221"/>
      <c r="F414" s="220"/>
      <c r="G414" s="229"/>
    </row>
    <row r="415" spans="1:7" ht="15.75">
      <c r="A415" s="220"/>
      <c r="B415" s="221"/>
      <c r="C415" s="209"/>
      <c r="D415" s="209"/>
      <c r="E415" s="221"/>
      <c r="F415" s="220"/>
      <c r="G415" s="229"/>
    </row>
    <row r="416" spans="1:7" ht="15.75">
      <c r="A416" s="220"/>
      <c r="B416" s="221"/>
      <c r="C416" s="209"/>
      <c r="D416" s="209"/>
      <c r="E416" s="221"/>
      <c r="F416" s="220"/>
      <c r="G416" s="229"/>
    </row>
    <row r="417" spans="1:7" ht="15.75">
      <c r="A417" s="220"/>
      <c r="B417" s="221"/>
      <c r="C417" s="209"/>
      <c r="D417" s="209"/>
      <c r="E417" s="221"/>
      <c r="F417" s="220"/>
      <c r="G417" s="229"/>
    </row>
    <row r="418" spans="1:7" ht="15.75">
      <c r="A418" s="220"/>
      <c r="B418" s="221"/>
      <c r="C418" s="209"/>
      <c r="D418" s="209"/>
      <c r="E418" s="221"/>
      <c r="F418" s="220"/>
      <c r="G418" s="229"/>
    </row>
    <row r="419" spans="1:7" ht="15.75">
      <c r="A419" s="220"/>
      <c r="B419" s="221"/>
      <c r="C419" s="209"/>
      <c r="D419" s="209"/>
      <c r="E419" s="221"/>
      <c r="F419" s="220"/>
      <c r="G419" s="229"/>
    </row>
    <row r="420" spans="1:7" ht="15.75">
      <c r="A420" s="220"/>
      <c r="B420" s="221"/>
      <c r="C420" s="209"/>
      <c r="D420" s="209"/>
      <c r="E420" s="221"/>
      <c r="F420" s="220"/>
      <c r="G420" s="229"/>
    </row>
    <row r="421" spans="1:7" ht="15.75">
      <c r="A421" s="220"/>
      <c r="B421" s="221"/>
      <c r="C421" s="209"/>
      <c r="D421" s="209"/>
      <c r="E421" s="221"/>
      <c r="F421" s="220"/>
      <c r="G421" s="229"/>
    </row>
    <row r="422" spans="1:7" ht="15.75">
      <c r="A422" s="220"/>
      <c r="B422" s="221"/>
      <c r="C422" s="209"/>
      <c r="D422" s="209"/>
      <c r="E422" s="221"/>
      <c r="F422" s="220"/>
      <c r="G422" s="229"/>
    </row>
    <row r="423" spans="1:7" ht="15.75">
      <c r="A423" s="220"/>
      <c r="B423" s="221"/>
      <c r="C423" s="209"/>
      <c r="D423" s="209"/>
      <c r="E423" s="221"/>
      <c r="F423" s="220"/>
      <c r="G423" s="229"/>
    </row>
    <row r="424" spans="1:7" ht="15.75">
      <c r="A424" s="220"/>
      <c r="B424" s="221"/>
      <c r="C424" s="209"/>
      <c r="D424" s="209"/>
      <c r="E424" s="221"/>
      <c r="F424" s="220"/>
      <c r="G424" s="229"/>
    </row>
    <row r="425" spans="1:7" ht="15.75">
      <c r="A425" s="220"/>
      <c r="B425" s="221"/>
      <c r="C425" s="209"/>
      <c r="D425" s="209"/>
      <c r="E425" s="221"/>
      <c r="F425" s="220"/>
      <c r="G425" s="229"/>
    </row>
    <row r="426" spans="1:7" ht="15.75">
      <c r="A426" s="220"/>
      <c r="B426" s="221"/>
      <c r="C426" s="209"/>
      <c r="D426" s="209"/>
      <c r="E426" s="221"/>
      <c r="F426" s="220"/>
      <c r="G426" s="229"/>
    </row>
    <row r="427" spans="1:7" ht="15.75">
      <c r="A427" s="220"/>
      <c r="B427" s="221"/>
      <c r="C427" s="209"/>
      <c r="D427" s="209"/>
      <c r="E427" s="221"/>
      <c r="F427" s="220"/>
      <c r="G427" s="229"/>
    </row>
    <row r="428" spans="1:7" ht="15.75">
      <c r="A428" s="220"/>
      <c r="B428" s="221"/>
      <c r="C428" s="209"/>
      <c r="D428" s="209"/>
      <c r="E428" s="221"/>
      <c r="F428" s="220"/>
      <c r="G428" s="229"/>
    </row>
    <row r="429" spans="1:7" ht="15.75">
      <c r="A429" s="220"/>
      <c r="B429" s="221"/>
      <c r="C429" s="209"/>
      <c r="D429" s="209"/>
      <c r="E429" s="221"/>
      <c r="F429" s="220"/>
      <c r="G429" s="229"/>
    </row>
    <row r="430" spans="1:7" ht="15.75">
      <c r="A430" s="220"/>
      <c r="B430" s="221"/>
      <c r="C430" s="209"/>
      <c r="D430" s="209"/>
      <c r="E430" s="221"/>
      <c r="F430" s="220"/>
      <c r="G430" s="229"/>
    </row>
    <row r="431" spans="1:7" ht="15.75">
      <c r="A431" s="220"/>
      <c r="B431" s="221"/>
      <c r="C431" s="209"/>
      <c r="D431" s="209"/>
      <c r="E431" s="221"/>
      <c r="F431" s="220"/>
      <c r="G431" s="229"/>
    </row>
    <row r="432" spans="1:7" ht="15.75">
      <c r="A432" s="220"/>
      <c r="B432" s="221"/>
      <c r="C432" s="209"/>
      <c r="D432" s="209"/>
      <c r="E432" s="221"/>
      <c r="F432" s="220"/>
      <c r="G432" s="229"/>
    </row>
    <row r="433" spans="1:7" ht="15.75">
      <c r="A433" s="220"/>
      <c r="B433" s="221"/>
      <c r="C433" s="209"/>
      <c r="D433" s="209"/>
      <c r="E433" s="221"/>
      <c r="F433" s="220"/>
      <c r="G433" s="229"/>
    </row>
    <row r="434" spans="1:7" ht="15.75">
      <c r="A434" s="220"/>
      <c r="B434" s="221"/>
      <c r="C434" s="209"/>
      <c r="D434" s="209"/>
      <c r="E434" s="221"/>
      <c r="F434" s="220"/>
      <c r="G434" s="229"/>
    </row>
    <row r="435" spans="1:7" ht="15.75">
      <c r="A435" s="220"/>
      <c r="B435" s="221"/>
      <c r="C435" s="209"/>
      <c r="D435" s="209"/>
      <c r="E435" s="221"/>
      <c r="F435" s="220"/>
      <c r="G435" s="229"/>
    </row>
    <row r="436" spans="1:7" ht="15.75">
      <c r="A436" s="220"/>
      <c r="B436" s="221"/>
      <c r="C436" s="209"/>
      <c r="D436" s="209"/>
      <c r="E436" s="221"/>
      <c r="F436" s="220"/>
      <c r="G436" s="229"/>
    </row>
    <row r="437" spans="1:7" ht="15.75">
      <c r="A437" s="220"/>
      <c r="B437" s="221"/>
      <c r="C437" s="209"/>
      <c r="D437" s="209"/>
      <c r="E437" s="221"/>
      <c r="F437" s="220"/>
      <c r="G437" s="229"/>
    </row>
    <row r="438" spans="1:7" ht="15.75">
      <c r="A438" s="220"/>
      <c r="B438" s="221"/>
      <c r="C438" s="209"/>
      <c r="D438" s="209"/>
      <c r="E438" s="221"/>
      <c r="F438" s="220"/>
      <c r="G438" s="229"/>
    </row>
    <row r="439" spans="1:7" ht="15.75">
      <c r="A439" s="220"/>
      <c r="B439" s="221"/>
      <c r="C439" s="209"/>
      <c r="D439" s="209"/>
      <c r="E439" s="221"/>
      <c r="F439" s="220"/>
      <c r="G439" s="229"/>
    </row>
    <row r="440" spans="1:7" ht="15.75">
      <c r="A440" s="220"/>
      <c r="B440" s="221"/>
      <c r="C440" s="209"/>
      <c r="D440" s="209"/>
      <c r="E440" s="221"/>
      <c r="F440" s="220"/>
      <c r="G440" s="229"/>
    </row>
    <row r="441" spans="1:7" ht="15.75">
      <c r="A441" s="220"/>
      <c r="B441" s="221"/>
      <c r="C441" s="209"/>
      <c r="D441" s="209"/>
      <c r="E441" s="221"/>
      <c r="F441" s="220"/>
      <c r="G441" s="229"/>
    </row>
    <row r="442" spans="1:7" ht="15.75">
      <c r="A442" s="220"/>
      <c r="B442" s="221"/>
      <c r="C442" s="209"/>
      <c r="D442" s="209"/>
      <c r="E442" s="221"/>
      <c r="F442" s="220"/>
      <c r="G442" s="229"/>
    </row>
    <row r="443" spans="1:7" ht="15.75">
      <c r="A443" s="220"/>
      <c r="B443" s="221"/>
      <c r="C443" s="209"/>
      <c r="D443" s="209"/>
      <c r="E443" s="221"/>
      <c r="F443" s="220"/>
      <c r="G443" s="229"/>
    </row>
    <row r="444" spans="1:7" ht="15.75">
      <c r="A444" s="220"/>
      <c r="B444" s="221"/>
      <c r="C444" s="209"/>
      <c r="D444" s="209"/>
      <c r="E444" s="221"/>
      <c r="F444" s="220"/>
      <c r="G444" s="229"/>
    </row>
    <row r="445" spans="1:7" ht="15.75">
      <c r="A445" s="220"/>
      <c r="B445" s="221"/>
      <c r="C445" s="209"/>
      <c r="D445" s="209"/>
      <c r="E445" s="221"/>
      <c r="F445" s="220"/>
      <c r="G445" s="229"/>
    </row>
    <row r="446" spans="1:7" ht="15.75">
      <c r="A446" s="220"/>
      <c r="B446" s="221"/>
      <c r="C446" s="209"/>
      <c r="D446" s="209"/>
      <c r="E446" s="221"/>
      <c r="F446" s="220"/>
      <c r="G446" s="229"/>
    </row>
    <row r="447" spans="1:7" ht="15.75">
      <c r="A447" s="220"/>
      <c r="B447" s="221"/>
      <c r="C447" s="209"/>
      <c r="D447" s="209"/>
      <c r="E447" s="221"/>
      <c r="F447" s="220"/>
      <c r="G447" s="229"/>
    </row>
    <row r="448" spans="1:7" ht="15.75">
      <c r="A448" s="220"/>
      <c r="B448" s="221"/>
      <c r="C448" s="209"/>
      <c r="D448" s="209"/>
      <c r="E448" s="221"/>
      <c r="F448" s="220"/>
      <c r="G448" s="229"/>
    </row>
    <row r="449" spans="1:7" ht="15.75">
      <c r="A449" s="220"/>
      <c r="B449" s="221"/>
      <c r="C449" s="209"/>
      <c r="D449" s="209"/>
      <c r="E449" s="221"/>
      <c r="F449" s="220"/>
      <c r="G449" s="229"/>
    </row>
    <row r="450" spans="1:7" ht="15.75">
      <c r="A450" s="220"/>
      <c r="B450" s="221"/>
      <c r="C450" s="209"/>
      <c r="D450" s="209"/>
      <c r="E450" s="221"/>
      <c r="F450" s="220"/>
      <c r="G450" s="229"/>
    </row>
    <row r="451" spans="1:7" ht="15.75">
      <c r="A451" s="220"/>
      <c r="B451" s="221"/>
      <c r="C451" s="209"/>
      <c r="D451" s="209"/>
      <c r="E451" s="221"/>
      <c r="F451" s="220"/>
      <c r="G451" s="229"/>
    </row>
    <row r="452" spans="1:7" ht="15.75">
      <c r="A452" s="220"/>
      <c r="B452" s="221"/>
      <c r="C452" s="209"/>
      <c r="D452" s="209"/>
      <c r="E452" s="221"/>
      <c r="F452" s="220"/>
      <c r="G452" s="229"/>
    </row>
    <row r="453" spans="1:7" ht="15.75">
      <c r="A453" s="220"/>
      <c r="B453" s="221"/>
      <c r="C453" s="209"/>
      <c r="D453" s="209"/>
      <c r="E453" s="221"/>
      <c r="F453" s="220"/>
      <c r="G453" s="229"/>
    </row>
    <row r="454" spans="1:7" ht="15.75">
      <c r="A454" s="220"/>
      <c r="B454" s="221"/>
      <c r="C454" s="209"/>
      <c r="D454" s="209"/>
      <c r="E454" s="221"/>
      <c r="F454" s="220"/>
      <c r="G454" s="229"/>
    </row>
    <row r="455" spans="1:7" ht="15.75">
      <c r="A455" s="220"/>
      <c r="B455" s="221"/>
      <c r="C455" s="209"/>
      <c r="D455" s="209"/>
      <c r="E455" s="221"/>
      <c r="F455" s="220"/>
      <c r="G455" s="229"/>
    </row>
    <row r="456" spans="1:7" ht="15.75">
      <c r="A456" s="220"/>
      <c r="B456" s="221"/>
      <c r="C456" s="209"/>
      <c r="D456" s="209"/>
      <c r="E456" s="221"/>
      <c r="F456" s="220"/>
      <c r="G456" s="229"/>
    </row>
    <row r="457" spans="1:7" ht="15.75">
      <c r="A457" s="220"/>
      <c r="B457" s="221"/>
      <c r="C457" s="209"/>
      <c r="D457" s="209"/>
      <c r="E457" s="221"/>
      <c r="F457" s="220"/>
      <c r="G457" s="229"/>
    </row>
    <row r="458" spans="1:7" ht="15.75">
      <c r="A458" s="220"/>
      <c r="B458" s="221"/>
      <c r="C458" s="209"/>
      <c r="D458" s="209"/>
      <c r="E458" s="221"/>
      <c r="F458" s="220"/>
      <c r="G458" s="229"/>
    </row>
    <row r="459" spans="1:7" ht="15.75">
      <c r="A459" s="220"/>
      <c r="B459" s="221"/>
      <c r="C459" s="209"/>
      <c r="D459" s="209"/>
      <c r="E459" s="221"/>
      <c r="F459" s="220"/>
      <c r="G459" s="229"/>
    </row>
    <row r="460" spans="1:7" ht="15.75">
      <c r="A460" s="220"/>
      <c r="B460" s="221"/>
      <c r="C460" s="209"/>
      <c r="D460" s="209"/>
      <c r="E460" s="221"/>
      <c r="F460" s="220"/>
      <c r="G460" s="229"/>
    </row>
    <row r="461" spans="1:7" ht="15.75">
      <c r="A461" s="220"/>
      <c r="B461" s="221"/>
      <c r="C461" s="209"/>
      <c r="D461" s="209"/>
      <c r="E461" s="221"/>
      <c r="F461" s="220"/>
      <c r="G461" s="229"/>
    </row>
    <row r="462" spans="1:7" ht="15.75">
      <c r="A462" s="220"/>
      <c r="B462" s="221"/>
      <c r="C462" s="209"/>
      <c r="D462" s="209"/>
      <c r="E462" s="221"/>
      <c r="F462" s="220"/>
      <c r="G462" s="229"/>
    </row>
    <row r="463" spans="1:7" ht="15.75">
      <c r="A463" s="220"/>
      <c r="B463" s="221"/>
      <c r="C463" s="209"/>
      <c r="D463" s="209"/>
      <c r="E463" s="221"/>
      <c r="F463" s="220"/>
      <c r="G463" s="229"/>
    </row>
    <row r="464" spans="1:7" ht="15.75">
      <c r="A464" s="220"/>
      <c r="B464" s="221"/>
      <c r="C464" s="209"/>
      <c r="D464" s="209"/>
      <c r="E464" s="221"/>
      <c r="F464" s="220"/>
      <c r="G464" s="229"/>
    </row>
    <row r="465" spans="1:7" ht="15.75">
      <c r="A465" s="220"/>
      <c r="B465" s="221"/>
      <c r="C465" s="209"/>
      <c r="D465" s="209"/>
      <c r="E465" s="221"/>
      <c r="F465" s="220"/>
      <c r="G465" s="229"/>
    </row>
    <row r="466" spans="1:7" ht="15.75">
      <c r="A466" s="220"/>
      <c r="B466" s="221"/>
      <c r="C466" s="209"/>
      <c r="D466" s="209"/>
      <c r="E466" s="221"/>
      <c r="F466" s="220"/>
      <c r="G466" s="229"/>
    </row>
    <row r="467" spans="1:7" ht="15.75">
      <c r="A467" s="220"/>
      <c r="B467" s="221"/>
      <c r="C467" s="209"/>
      <c r="D467" s="209"/>
      <c r="E467" s="221"/>
      <c r="F467" s="220"/>
      <c r="G467" s="229"/>
    </row>
    <row r="468" spans="1:7" ht="15.75">
      <c r="A468" s="220"/>
      <c r="B468" s="221"/>
      <c r="C468" s="209"/>
      <c r="D468" s="209"/>
      <c r="E468" s="221"/>
      <c r="F468" s="220"/>
      <c r="G468" s="229"/>
    </row>
    <row r="469" spans="1:7" ht="15.75">
      <c r="A469" s="220"/>
      <c r="B469" s="221"/>
      <c r="C469" s="209"/>
      <c r="D469" s="209"/>
      <c r="E469" s="221"/>
      <c r="F469" s="220"/>
      <c r="G469" s="229"/>
    </row>
    <row r="470" spans="1:7" ht="15.75">
      <c r="A470" s="220"/>
      <c r="B470" s="221"/>
      <c r="C470" s="209"/>
      <c r="D470" s="209"/>
      <c r="E470" s="221"/>
      <c r="F470" s="220"/>
      <c r="G470" s="229"/>
    </row>
    <row r="471" spans="1:7" ht="15.75">
      <c r="A471" s="220"/>
      <c r="B471" s="221"/>
      <c r="C471" s="209"/>
      <c r="D471" s="209"/>
      <c r="E471" s="221"/>
      <c r="F471" s="220"/>
      <c r="G471" s="229"/>
    </row>
    <row r="472" spans="1:7" ht="15.75">
      <c r="A472" s="220"/>
      <c r="B472" s="221"/>
      <c r="C472" s="209"/>
      <c r="D472" s="209"/>
      <c r="E472" s="221"/>
      <c r="F472" s="220"/>
      <c r="G472" s="229"/>
    </row>
    <row r="473" spans="1:7" ht="15.75">
      <c r="A473" s="220"/>
      <c r="B473" s="221"/>
      <c r="C473" s="209"/>
      <c r="D473" s="209"/>
      <c r="E473" s="221"/>
      <c r="F473" s="220"/>
      <c r="G473" s="229"/>
    </row>
    <row r="474" spans="1:7" ht="15.75">
      <c r="A474" s="220"/>
      <c r="B474" s="221"/>
      <c r="C474" s="209"/>
      <c r="D474" s="209"/>
      <c r="E474" s="221"/>
      <c r="F474" s="220"/>
      <c r="G474" s="229"/>
    </row>
    <row r="475" spans="1:7" ht="15.75">
      <c r="A475" s="220"/>
      <c r="B475" s="221"/>
      <c r="C475" s="209"/>
      <c r="D475" s="209"/>
      <c r="E475" s="221"/>
      <c r="F475" s="220"/>
      <c r="G475" s="229"/>
    </row>
    <row r="476" spans="1:7" ht="15.75">
      <c r="A476" s="220"/>
      <c r="B476" s="221"/>
      <c r="C476" s="209"/>
      <c r="D476" s="209"/>
      <c r="E476" s="221"/>
      <c r="F476" s="220"/>
      <c r="G476" s="229"/>
    </row>
    <row r="477" spans="1:7" ht="15.75">
      <c r="A477" s="220"/>
      <c r="B477" s="221"/>
      <c r="C477" s="209"/>
      <c r="D477" s="209"/>
      <c r="E477" s="221"/>
      <c r="F477" s="220"/>
      <c r="G477" s="229"/>
    </row>
    <row r="478" spans="1:7" ht="15.75">
      <c r="A478" s="220"/>
      <c r="B478" s="221"/>
      <c r="C478" s="209"/>
      <c r="D478" s="209"/>
      <c r="E478" s="221"/>
      <c r="F478" s="220"/>
      <c r="G478" s="229"/>
    </row>
    <row r="479" spans="1:7" ht="15.75">
      <c r="A479" s="220"/>
      <c r="B479" s="221"/>
      <c r="C479" s="209"/>
      <c r="D479" s="209"/>
      <c r="E479" s="221"/>
      <c r="F479" s="220"/>
      <c r="G479" s="229"/>
    </row>
    <row r="480" spans="1:7" ht="15.75">
      <c r="A480" s="220"/>
      <c r="B480" s="221"/>
      <c r="C480" s="209"/>
      <c r="D480" s="209"/>
      <c r="E480" s="221"/>
      <c r="F480" s="220"/>
      <c r="G480" s="229"/>
    </row>
    <row r="481" spans="1:7" ht="15.75">
      <c r="A481" s="220"/>
      <c r="B481" s="221"/>
      <c r="C481" s="209"/>
      <c r="D481" s="209"/>
      <c r="E481" s="221"/>
      <c r="F481" s="220"/>
      <c r="G481" s="229"/>
    </row>
    <row r="482" spans="1:7" ht="15.75">
      <c r="A482" s="220"/>
      <c r="B482" s="221"/>
      <c r="C482" s="209"/>
      <c r="D482" s="209"/>
      <c r="E482" s="221"/>
      <c r="F482" s="220"/>
      <c r="G482" s="229"/>
    </row>
    <row r="483" spans="1:7" ht="15.75">
      <c r="A483" s="220"/>
      <c r="B483" s="221"/>
      <c r="C483" s="209"/>
      <c r="D483" s="209"/>
      <c r="E483" s="221"/>
      <c r="F483" s="220"/>
      <c r="G483" s="229"/>
    </row>
    <row r="484" spans="1:7" ht="15.75">
      <c r="A484" s="220"/>
      <c r="B484" s="221"/>
      <c r="C484" s="209"/>
      <c r="D484" s="209"/>
      <c r="E484" s="221"/>
      <c r="F484" s="220"/>
      <c r="G484" s="229"/>
    </row>
    <row r="485" spans="1:7" ht="15.75">
      <c r="A485" s="220"/>
      <c r="B485" s="221"/>
      <c r="C485" s="209"/>
      <c r="D485" s="209"/>
      <c r="E485" s="221"/>
      <c r="F485" s="220"/>
      <c r="G485" s="229"/>
    </row>
    <row r="486" spans="1:7" ht="15.75">
      <c r="A486" s="220"/>
      <c r="B486" s="221"/>
      <c r="C486" s="209"/>
      <c r="D486" s="209"/>
      <c r="E486" s="221"/>
      <c r="F486" s="220"/>
      <c r="G486" s="229"/>
    </row>
    <row r="487" spans="1:7" ht="15.75">
      <c r="A487" s="220"/>
      <c r="B487" s="221"/>
      <c r="C487" s="209"/>
      <c r="D487" s="209"/>
      <c r="E487" s="221"/>
      <c r="F487" s="220"/>
      <c r="G487" s="229"/>
    </row>
    <row r="488" spans="1:7" ht="15.75">
      <c r="A488" s="220"/>
      <c r="B488" s="221"/>
      <c r="C488" s="209"/>
      <c r="D488" s="209"/>
      <c r="E488" s="221"/>
      <c r="F488" s="220"/>
      <c r="G488" s="229"/>
    </row>
    <row r="489" spans="1:7" ht="15.75">
      <c r="A489" s="220"/>
      <c r="B489" s="221"/>
      <c r="C489" s="209"/>
      <c r="D489" s="209"/>
      <c r="E489" s="221"/>
      <c r="F489" s="220"/>
      <c r="G489" s="229"/>
    </row>
    <row r="490" spans="1:7" ht="15.75">
      <c r="A490" s="220"/>
      <c r="B490" s="221"/>
      <c r="C490" s="209"/>
      <c r="D490" s="209"/>
      <c r="E490" s="221"/>
      <c r="F490" s="220"/>
      <c r="G490" s="229"/>
    </row>
    <row r="491" spans="1:7" ht="15.75">
      <c r="A491" s="220"/>
      <c r="B491" s="221"/>
      <c r="C491" s="209"/>
      <c r="D491" s="209"/>
      <c r="E491" s="221"/>
      <c r="F491" s="220"/>
      <c r="G491" s="229"/>
    </row>
    <row r="492" spans="1:7" ht="15.75">
      <c r="A492" s="220"/>
      <c r="B492" s="221"/>
      <c r="C492" s="209"/>
      <c r="D492" s="209"/>
      <c r="E492" s="221"/>
      <c r="F492" s="220"/>
      <c r="G492" s="229"/>
    </row>
    <row r="493" spans="1:7" ht="15.75">
      <c r="A493" s="220"/>
      <c r="B493" s="221"/>
      <c r="C493" s="209"/>
      <c r="D493" s="209"/>
      <c r="E493" s="221"/>
      <c r="F493" s="220"/>
      <c r="G493" s="229"/>
    </row>
    <row r="494" spans="1:7" ht="15.75">
      <c r="A494" s="220"/>
      <c r="B494" s="221"/>
      <c r="C494" s="209"/>
      <c r="D494" s="209"/>
      <c r="E494" s="221"/>
      <c r="F494" s="220"/>
      <c r="G494" s="229"/>
    </row>
    <row r="495" spans="1:7" ht="15.75">
      <c r="A495" s="220"/>
      <c r="B495" s="221"/>
      <c r="C495" s="209"/>
      <c r="D495" s="209"/>
      <c r="E495" s="221"/>
      <c r="F495" s="220"/>
      <c r="G495" s="229"/>
    </row>
    <row r="496" spans="1:7" ht="15.75">
      <c r="A496" s="220"/>
      <c r="B496" s="221"/>
      <c r="C496" s="209"/>
      <c r="D496" s="209"/>
      <c r="E496" s="221"/>
      <c r="F496" s="220"/>
      <c r="G496" s="229"/>
    </row>
    <row r="497" spans="1:7" ht="15.75">
      <c r="A497" s="220"/>
      <c r="B497" s="221"/>
      <c r="C497" s="209"/>
      <c r="D497" s="209"/>
      <c r="E497" s="221"/>
      <c r="F497" s="220"/>
      <c r="G497" s="229"/>
    </row>
    <row r="498" spans="1:7" ht="15.75">
      <c r="A498" s="220"/>
      <c r="B498" s="221"/>
      <c r="C498" s="209"/>
      <c r="D498" s="209"/>
      <c r="E498" s="221"/>
      <c r="F498" s="220"/>
      <c r="G498" s="229"/>
    </row>
    <row r="499" spans="1:7" ht="15.75">
      <c r="A499" s="220"/>
      <c r="B499" s="221"/>
      <c r="C499" s="209"/>
      <c r="D499" s="209"/>
      <c r="E499" s="221"/>
      <c r="F499" s="220"/>
      <c r="G499" s="229"/>
    </row>
    <row r="500" spans="1:7" ht="15.75">
      <c r="A500" s="220"/>
      <c r="B500" s="221"/>
      <c r="C500" s="209"/>
      <c r="D500" s="209"/>
      <c r="E500" s="221"/>
      <c r="F500" s="220"/>
      <c r="G500" s="229"/>
    </row>
    <row r="501" spans="1:7" ht="15.75">
      <c r="A501" s="220"/>
      <c r="B501" s="221"/>
      <c r="C501" s="209"/>
      <c r="D501" s="209"/>
      <c r="E501" s="221"/>
      <c r="F501" s="220"/>
      <c r="G501" s="229"/>
    </row>
    <row r="502" spans="1:7" ht="15.75">
      <c r="A502" s="220"/>
      <c r="B502" s="221"/>
      <c r="C502" s="209"/>
      <c r="D502" s="209"/>
      <c r="E502" s="221"/>
      <c r="F502" s="220"/>
      <c r="G502" s="229"/>
    </row>
    <row r="503" spans="1:7" ht="15.75">
      <c r="A503" s="220"/>
      <c r="B503" s="221"/>
      <c r="C503" s="209"/>
      <c r="D503" s="209"/>
      <c r="E503" s="221"/>
      <c r="F503" s="220"/>
      <c r="G503" s="229"/>
    </row>
    <row r="504" spans="1:7" ht="15.75">
      <c r="A504" s="220"/>
      <c r="B504" s="221"/>
      <c r="C504" s="209"/>
      <c r="D504" s="209"/>
      <c r="E504" s="221"/>
      <c r="F504" s="220"/>
      <c r="G504" s="229"/>
    </row>
    <row r="505" spans="1:7" ht="15.75">
      <c r="A505" s="220"/>
      <c r="B505" s="221"/>
      <c r="C505" s="209"/>
      <c r="D505" s="209"/>
      <c r="E505" s="221"/>
      <c r="F505" s="220"/>
      <c r="G505" s="229"/>
    </row>
    <row r="506" spans="1:7" ht="15.75">
      <c r="A506" s="220"/>
      <c r="B506" s="221"/>
      <c r="C506" s="209"/>
      <c r="D506" s="209"/>
      <c r="E506" s="221"/>
      <c r="F506" s="220"/>
      <c r="G506" s="229"/>
    </row>
    <row r="507" spans="1:7" ht="15.75">
      <c r="A507" s="220"/>
      <c r="B507" s="221"/>
      <c r="C507" s="209"/>
      <c r="D507" s="209"/>
      <c r="E507" s="221"/>
      <c r="F507" s="220"/>
      <c r="G507" s="229"/>
    </row>
    <row r="508" spans="1:7" ht="15.75">
      <c r="A508" s="220"/>
      <c r="B508" s="221"/>
      <c r="C508" s="209"/>
      <c r="D508" s="209"/>
      <c r="E508" s="221"/>
      <c r="F508" s="220"/>
      <c r="G508" s="229"/>
    </row>
    <row r="509" spans="1:7" ht="15.75">
      <c r="A509" s="220"/>
      <c r="B509" s="221"/>
      <c r="C509" s="209"/>
      <c r="D509" s="209"/>
      <c r="E509" s="221"/>
      <c r="F509" s="220"/>
      <c r="G509" s="229"/>
    </row>
    <row r="510" spans="1:7" ht="15.75">
      <c r="A510" s="220"/>
      <c r="B510" s="221"/>
      <c r="C510" s="209"/>
      <c r="D510" s="209"/>
      <c r="E510" s="221"/>
      <c r="F510" s="220"/>
      <c r="G510" s="229"/>
    </row>
    <row r="511" spans="1:7" ht="15.75">
      <c r="A511" s="220"/>
      <c r="B511" s="221"/>
      <c r="C511" s="209"/>
      <c r="D511" s="209"/>
      <c r="E511" s="221"/>
      <c r="F511" s="220"/>
      <c r="G511" s="229"/>
    </row>
    <row r="512" spans="1:7" ht="15.75">
      <c r="A512" s="220"/>
      <c r="B512" s="221"/>
      <c r="C512" s="209"/>
      <c r="D512" s="209"/>
      <c r="E512" s="221"/>
      <c r="F512" s="220"/>
      <c r="G512" s="229"/>
    </row>
    <row r="513" spans="1:7" ht="15.75">
      <c r="A513" s="220"/>
      <c r="B513" s="221"/>
      <c r="C513" s="209"/>
      <c r="D513" s="209"/>
      <c r="E513" s="221"/>
      <c r="F513" s="220"/>
      <c r="G513" s="229"/>
    </row>
    <row r="514" spans="1:7" ht="15.75">
      <c r="A514" s="220"/>
      <c r="B514" s="221"/>
      <c r="C514" s="209"/>
      <c r="D514" s="209"/>
      <c r="E514" s="221"/>
      <c r="F514" s="220"/>
      <c r="G514" s="229"/>
    </row>
    <row r="515" spans="1:7" ht="15.75">
      <c r="A515" s="220"/>
      <c r="B515" s="221"/>
      <c r="C515" s="209"/>
      <c r="D515" s="209"/>
      <c r="E515" s="221"/>
      <c r="F515" s="220"/>
      <c r="G515" s="229"/>
    </row>
    <row r="516" spans="1:7" ht="15.75">
      <c r="A516" s="220"/>
      <c r="B516" s="221"/>
      <c r="C516" s="209"/>
      <c r="D516" s="209"/>
      <c r="E516" s="221"/>
      <c r="F516" s="220"/>
      <c r="G516" s="229"/>
    </row>
    <row r="517" spans="1:7" ht="15.75">
      <c r="A517" s="220"/>
      <c r="B517" s="221"/>
      <c r="C517" s="209"/>
      <c r="D517" s="209"/>
      <c r="E517" s="221"/>
      <c r="F517" s="220"/>
      <c r="G517" s="229"/>
    </row>
    <row r="518" spans="1:7" ht="15.75">
      <c r="A518" s="220"/>
      <c r="B518" s="221"/>
      <c r="C518" s="209"/>
      <c r="D518" s="209"/>
      <c r="E518" s="221"/>
      <c r="F518" s="220"/>
      <c r="G518" s="229"/>
    </row>
    <row r="519" spans="1:7" ht="15.75">
      <c r="A519" s="220"/>
      <c r="B519" s="221"/>
      <c r="C519" s="209"/>
      <c r="D519" s="209"/>
      <c r="E519" s="221"/>
      <c r="F519" s="220"/>
      <c r="G519" s="229"/>
    </row>
    <row r="520" spans="1:7" ht="15.75">
      <c r="A520" s="220"/>
      <c r="B520" s="221"/>
      <c r="C520" s="209"/>
      <c r="D520" s="209"/>
      <c r="E520" s="221"/>
      <c r="F520" s="220"/>
      <c r="G520" s="229"/>
    </row>
    <row r="521" spans="1:7" ht="15.75">
      <c r="A521" s="220"/>
      <c r="B521" s="221"/>
      <c r="C521" s="209"/>
      <c r="D521" s="209"/>
      <c r="E521" s="221"/>
      <c r="F521" s="220"/>
      <c r="G521" s="229"/>
    </row>
    <row r="522" spans="1:7" ht="15.75">
      <c r="A522" s="220"/>
      <c r="B522" s="221"/>
      <c r="C522" s="209"/>
      <c r="D522" s="209"/>
      <c r="E522" s="221"/>
      <c r="F522" s="220"/>
      <c r="G522" s="229"/>
    </row>
    <row r="523" spans="1:7" ht="15.75">
      <c r="A523" s="220"/>
      <c r="B523" s="221"/>
      <c r="C523" s="209"/>
      <c r="D523" s="209"/>
      <c r="E523" s="221"/>
      <c r="F523" s="220"/>
      <c r="G523" s="229"/>
    </row>
    <row r="524" spans="1:7" ht="15.75">
      <c r="A524" s="220"/>
      <c r="B524" s="221"/>
      <c r="C524" s="209"/>
      <c r="D524" s="209"/>
      <c r="E524" s="221"/>
      <c r="F524" s="220"/>
      <c r="G524" s="229"/>
    </row>
    <row r="525" spans="1:7" ht="15.75">
      <c r="A525" s="220"/>
      <c r="B525" s="221"/>
      <c r="C525" s="209"/>
      <c r="D525" s="209"/>
      <c r="E525" s="221"/>
      <c r="F525" s="220"/>
      <c r="G525" s="229"/>
    </row>
    <row r="526" spans="1:7" ht="15.75">
      <c r="A526" s="220"/>
      <c r="B526" s="221"/>
      <c r="C526" s="209"/>
      <c r="D526" s="209"/>
      <c r="E526" s="221"/>
      <c r="F526" s="220"/>
      <c r="G526" s="229"/>
    </row>
    <row r="527" spans="1:7" ht="15.75">
      <c r="A527" s="220"/>
      <c r="B527" s="221"/>
      <c r="C527" s="209"/>
      <c r="D527" s="209"/>
      <c r="E527" s="221"/>
      <c r="F527" s="220"/>
      <c r="G527" s="229"/>
    </row>
    <row r="528" spans="1:7" ht="15.75">
      <c r="A528" s="220"/>
      <c r="B528" s="221"/>
      <c r="C528" s="209"/>
      <c r="D528" s="209"/>
      <c r="E528" s="221"/>
      <c r="F528" s="220"/>
      <c r="G528" s="229"/>
    </row>
    <row r="529" spans="1:7" ht="15.75">
      <c r="A529" s="220"/>
      <c r="B529" s="221"/>
      <c r="C529" s="209"/>
      <c r="D529" s="209"/>
      <c r="E529" s="221"/>
      <c r="F529" s="220"/>
      <c r="G529" s="229"/>
    </row>
    <row r="530" spans="1:7" ht="15.75">
      <c r="A530" s="220"/>
      <c r="B530" s="221"/>
      <c r="C530" s="209"/>
      <c r="D530" s="209"/>
      <c r="E530" s="221"/>
      <c r="F530" s="220"/>
      <c r="G530" s="229"/>
    </row>
    <row r="531" spans="1:7" ht="15.75">
      <c r="A531" s="220"/>
      <c r="B531" s="221"/>
      <c r="C531" s="209"/>
      <c r="D531" s="209"/>
      <c r="E531" s="221"/>
      <c r="F531" s="220"/>
      <c r="G531" s="229"/>
    </row>
    <row r="532" spans="1:7" ht="15.75">
      <c r="A532" s="220"/>
      <c r="B532" s="221"/>
      <c r="C532" s="209"/>
      <c r="D532" s="209"/>
      <c r="E532" s="221"/>
      <c r="F532" s="220"/>
      <c r="G532" s="229"/>
    </row>
    <row r="533" spans="1:7" ht="15.75">
      <c r="A533" s="220"/>
      <c r="B533" s="221"/>
      <c r="C533" s="209"/>
      <c r="D533" s="209"/>
      <c r="E533" s="221"/>
      <c r="F533" s="220"/>
      <c r="G533" s="229"/>
    </row>
    <row r="534" spans="1:7" ht="15.75">
      <c r="A534" s="220"/>
      <c r="B534" s="221"/>
      <c r="C534" s="209"/>
      <c r="D534" s="209"/>
      <c r="E534" s="221"/>
      <c r="F534" s="220"/>
      <c r="G534" s="229"/>
    </row>
    <row r="535" spans="1:7" ht="15.75">
      <c r="A535" s="220"/>
      <c r="B535" s="221"/>
      <c r="C535" s="209"/>
      <c r="D535" s="209"/>
      <c r="E535" s="221"/>
      <c r="F535" s="220"/>
      <c r="G535" s="229"/>
    </row>
    <row r="536" spans="1:7" ht="15.75">
      <c r="A536" s="220"/>
      <c r="B536" s="221"/>
      <c r="C536" s="209"/>
      <c r="D536" s="209"/>
      <c r="E536" s="221"/>
      <c r="F536" s="220"/>
      <c r="G536" s="229"/>
    </row>
    <row r="537" spans="1:7" ht="15.75">
      <c r="A537" s="220"/>
      <c r="B537" s="221"/>
      <c r="C537" s="209"/>
      <c r="D537" s="209"/>
      <c r="E537" s="221"/>
      <c r="F537" s="220"/>
      <c r="G537" s="229"/>
    </row>
    <row r="538" spans="1:7" ht="15.75">
      <c r="A538" s="220"/>
      <c r="B538" s="221"/>
      <c r="C538" s="209"/>
      <c r="D538" s="209"/>
      <c r="E538" s="221"/>
      <c r="F538" s="220"/>
      <c r="G538" s="229"/>
    </row>
    <row r="539" spans="1:7" ht="15.75">
      <c r="A539" s="220"/>
      <c r="B539" s="221"/>
      <c r="C539" s="209"/>
      <c r="D539" s="209"/>
      <c r="E539" s="221"/>
      <c r="F539" s="220"/>
      <c r="G539" s="229"/>
    </row>
    <row r="540" spans="1:7" ht="15.75">
      <c r="A540" s="220"/>
      <c r="B540" s="221"/>
      <c r="C540" s="209"/>
      <c r="D540" s="209"/>
      <c r="E540" s="221"/>
      <c r="F540" s="220"/>
      <c r="G540" s="229"/>
    </row>
    <row r="541" spans="1:7" ht="15.75">
      <c r="A541" s="220"/>
      <c r="B541" s="221"/>
      <c r="C541" s="209"/>
      <c r="D541" s="209"/>
      <c r="E541" s="221"/>
      <c r="F541" s="220"/>
      <c r="G541" s="229"/>
    </row>
    <row r="542" spans="1:7" ht="15.75">
      <c r="A542" s="220"/>
      <c r="B542" s="221"/>
      <c r="C542" s="209"/>
      <c r="D542" s="209"/>
      <c r="E542" s="221"/>
      <c r="F542" s="220"/>
      <c r="G542" s="229"/>
    </row>
    <row r="543" spans="1:7" ht="15.75">
      <c r="A543" s="220"/>
      <c r="B543" s="221"/>
      <c r="C543" s="209"/>
      <c r="D543" s="209"/>
      <c r="E543" s="221"/>
      <c r="F543" s="220"/>
      <c r="G543" s="229"/>
    </row>
    <row r="544" spans="1:7" ht="15.75">
      <c r="A544" s="220"/>
      <c r="B544" s="221"/>
      <c r="C544" s="209"/>
      <c r="D544" s="209"/>
      <c r="E544" s="221"/>
      <c r="F544" s="220"/>
      <c r="G544" s="229"/>
    </row>
    <row r="545" spans="1:7" ht="15.75">
      <c r="A545" s="220"/>
      <c r="B545" s="221"/>
      <c r="C545" s="209"/>
      <c r="D545" s="209"/>
      <c r="E545" s="221"/>
      <c r="F545" s="220"/>
      <c r="G545" s="229"/>
    </row>
    <row r="546" spans="1:7" ht="15.75">
      <c r="A546" s="220"/>
      <c r="B546" s="221"/>
      <c r="C546" s="209"/>
      <c r="D546" s="209"/>
      <c r="E546" s="221"/>
      <c r="F546" s="220"/>
      <c r="G546" s="229"/>
    </row>
    <row r="547" spans="1:7" ht="15.75">
      <c r="A547" s="220"/>
      <c r="B547" s="221"/>
      <c r="C547" s="209"/>
      <c r="D547" s="209"/>
      <c r="E547" s="221"/>
      <c r="F547" s="220"/>
      <c r="G547" s="229"/>
    </row>
    <row r="548" spans="1:7" ht="15.75">
      <c r="A548" s="220"/>
      <c r="B548" s="221"/>
      <c r="C548" s="209"/>
      <c r="D548" s="209"/>
      <c r="E548" s="221"/>
      <c r="F548" s="220"/>
      <c r="G548" s="229"/>
    </row>
    <row r="549" spans="1:7" ht="15.75">
      <c r="A549" s="220"/>
      <c r="B549" s="221"/>
      <c r="C549" s="209"/>
      <c r="D549" s="209"/>
      <c r="E549" s="221"/>
      <c r="F549" s="220"/>
      <c r="G549" s="229"/>
    </row>
    <row r="550" spans="1:7" ht="15.75">
      <c r="A550" s="220"/>
      <c r="B550" s="221"/>
      <c r="C550" s="209"/>
      <c r="D550" s="209"/>
      <c r="E550" s="221"/>
      <c r="F550" s="220"/>
      <c r="G550" s="229"/>
    </row>
    <row r="551" spans="1:7" ht="15.75">
      <c r="A551" s="220"/>
      <c r="B551" s="221"/>
      <c r="C551" s="209"/>
      <c r="D551" s="209"/>
      <c r="E551" s="221"/>
      <c r="F551" s="220"/>
      <c r="G551" s="229"/>
    </row>
    <row r="552" spans="1:7" ht="15.75">
      <c r="A552" s="220"/>
      <c r="B552" s="221"/>
      <c r="C552" s="209"/>
      <c r="D552" s="209"/>
      <c r="E552" s="221"/>
      <c r="F552" s="220"/>
      <c r="G552" s="229"/>
    </row>
    <row r="553" spans="1:7" ht="15.75">
      <c r="A553" s="220"/>
      <c r="B553" s="221"/>
      <c r="C553" s="209"/>
      <c r="D553" s="209"/>
      <c r="E553" s="221"/>
      <c r="F553" s="220"/>
      <c r="G553" s="229"/>
    </row>
    <row r="554" spans="1:7" ht="15.75">
      <c r="A554" s="220"/>
      <c r="B554" s="221"/>
      <c r="C554" s="209"/>
      <c r="D554" s="209"/>
      <c r="E554" s="221"/>
      <c r="F554" s="220"/>
      <c r="G554" s="229"/>
    </row>
    <row r="555" spans="1:7" ht="15.75">
      <c r="A555" s="220"/>
      <c r="B555" s="221"/>
      <c r="C555" s="209"/>
      <c r="D555" s="209"/>
      <c r="E555" s="221"/>
      <c r="F555" s="220"/>
      <c r="G555" s="229"/>
    </row>
    <row r="556" spans="1:7" ht="15.75">
      <c r="A556" s="220"/>
      <c r="B556" s="221"/>
      <c r="C556" s="209"/>
      <c r="D556" s="209"/>
      <c r="E556" s="221"/>
      <c r="F556" s="220"/>
      <c r="G556" s="229"/>
    </row>
    <row r="557" spans="1:7" ht="15.75">
      <c r="A557" s="220"/>
      <c r="B557" s="221"/>
      <c r="C557" s="209"/>
      <c r="D557" s="209"/>
      <c r="E557" s="221"/>
      <c r="F557" s="220"/>
      <c r="G557" s="229"/>
    </row>
    <row r="558" spans="1:7" ht="15.75">
      <c r="A558" s="220"/>
      <c r="B558" s="221"/>
      <c r="C558" s="209"/>
      <c r="D558" s="209"/>
      <c r="E558" s="221"/>
      <c r="F558" s="220"/>
      <c r="G558" s="229"/>
    </row>
    <row r="559" spans="1:7" ht="15.75">
      <c r="A559" s="220"/>
      <c r="B559" s="221"/>
      <c r="C559" s="209"/>
      <c r="D559" s="209"/>
      <c r="E559" s="221"/>
      <c r="F559" s="220"/>
      <c r="G559" s="229"/>
    </row>
    <row r="560" spans="1:7" ht="15.75">
      <c r="A560" s="220"/>
      <c r="B560" s="221"/>
      <c r="C560" s="209"/>
      <c r="D560" s="209"/>
      <c r="E560" s="221"/>
      <c r="F560" s="220"/>
      <c r="G560" s="229"/>
    </row>
    <row r="561" spans="1:7" ht="15.75">
      <c r="A561" s="220"/>
      <c r="B561" s="221"/>
      <c r="C561" s="209"/>
      <c r="D561" s="209"/>
      <c r="E561" s="221"/>
      <c r="F561" s="220"/>
      <c r="G561" s="229"/>
    </row>
    <row r="562" spans="1:7" ht="15.75">
      <c r="A562" s="220"/>
      <c r="B562" s="221"/>
      <c r="C562" s="209"/>
      <c r="D562" s="209"/>
      <c r="E562" s="221"/>
      <c r="F562" s="220"/>
      <c r="G562" s="229"/>
    </row>
    <row r="563" spans="1:7" ht="15.75">
      <c r="A563" s="220"/>
      <c r="B563" s="221"/>
      <c r="C563" s="209"/>
      <c r="D563" s="209"/>
      <c r="E563" s="221"/>
      <c r="F563" s="220"/>
      <c r="G563" s="229"/>
    </row>
    <row r="564" spans="1:7" ht="15.75">
      <c r="A564" s="220"/>
      <c r="B564" s="221"/>
      <c r="C564" s="209"/>
      <c r="D564" s="209"/>
      <c r="E564" s="221"/>
      <c r="F564" s="220"/>
      <c r="G564" s="229"/>
    </row>
    <row r="565" spans="1:7" ht="15.75">
      <c r="A565" s="220"/>
      <c r="B565" s="221"/>
      <c r="C565" s="209"/>
      <c r="D565" s="209"/>
      <c r="E565" s="221"/>
      <c r="F565" s="220"/>
      <c r="G565" s="229"/>
    </row>
    <row r="566" spans="1:7" ht="15.75">
      <c r="A566" s="220"/>
      <c r="B566" s="221"/>
      <c r="C566" s="209"/>
      <c r="D566" s="209"/>
      <c r="E566" s="221"/>
      <c r="F566" s="220"/>
      <c r="G566" s="229"/>
    </row>
    <row r="567" spans="1:7" ht="15.75">
      <c r="A567" s="220"/>
      <c r="B567" s="221"/>
      <c r="C567" s="209"/>
      <c r="D567" s="209"/>
      <c r="E567" s="221"/>
      <c r="F567" s="220"/>
      <c r="G567" s="229"/>
    </row>
    <row r="568" spans="1:7" ht="15.75">
      <c r="A568" s="220"/>
      <c r="B568" s="221"/>
      <c r="C568" s="209"/>
      <c r="D568" s="209"/>
      <c r="E568" s="221"/>
      <c r="F568" s="220"/>
      <c r="G568" s="229"/>
    </row>
    <row r="569" spans="1:7" ht="15.75">
      <c r="A569" s="220"/>
      <c r="B569" s="221"/>
      <c r="C569" s="209"/>
      <c r="D569" s="209"/>
      <c r="E569" s="221"/>
      <c r="F569" s="220"/>
      <c r="G569" s="229"/>
    </row>
    <row r="570" spans="1:7" ht="15.75">
      <c r="A570" s="220"/>
      <c r="B570" s="221"/>
      <c r="C570" s="209"/>
      <c r="D570" s="209"/>
      <c r="E570" s="221"/>
      <c r="F570" s="220"/>
      <c r="G570" s="229"/>
    </row>
    <row r="571" spans="1:7" ht="15.75">
      <c r="A571" s="220"/>
      <c r="B571" s="221"/>
      <c r="C571" s="209"/>
      <c r="D571" s="209"/>
      <c r="E571" s="221"/>
      <c r="F571" s="220"/>
      <c r="G571" s="229"/>
    </row>
    <row r="572" spans="1:7" ht="15.75">
      <c r="A572" s="220"/>
      <c r="B572" s="221"/>
      <c r="C572" s="209"/>
      <c r="D572" s="209"/>
      <c r="E572" s="221"/>
      <c r="F572" s="220"/>
      <c r="G572" s="229"/>
    </row>
    <row r="573" spans="1:7" ht="15.75">
      <c r="A573" s="220"/>
      <c r="B573" s="221"/>
      <c r="C573" s="209"/>
      <c r="D573" s="209"/>
      <c r="E573" s="221"/>
      <c r="F573" s="220"/>
      <c r="G573" s="229"/>
    </row>
    <row r="574" spans="1:7" ht="15.75">
      <c r="A574" s="220"/>
      <c r="B574" s="221"/>
      <c r="C574" s="209"/>
      <c r="D574" s="209"/>
      <c r="E574" s="221"/>
      <c r="F574" s="220"/>
      <c r="G574" s="229"/>
    </row>
    <row r="575" spans="1:7" ht="15.75">
      <c r="A575" s="220"/>
      <c r="B575" s="221"/>
      <c r="C575" s="209"/>
      <c r="D575" s="209"/>
      <c r="E575" s="221"/>
      <c r="F575" s="220"/>
      <c r="G575" s="229"/>
    </row>
    <row r="576" spans="1:7" ht="15.75">
      <c r="A576" s="220"/>
      <c r="B576" s="221"/>
      <c r="C576" s="209"/>
      <c r="D576" s="209"/>
      <c r="E576" s="221"/>
      <c r="F576" s="220"/>
      <c r="G576" s="229"/>
    </row>
    <row r="577" spans="1:7" ht="15.75">
      <c r="A577" s="220"/>
      <c r="B577" s="221"/>
      <c r="C577" s="209"/>
      <c r="D577" s="209"/>
      <c r="E577" s="221"/>
      <c r="F577" s="220"/>
      <c r="G577" s="229"/>
    </row>
    <row r="578" spans="1:7" ht="15.75">
      <c r="A578" s="220"/>
      <c r="B578" s="221"/>
      <c r="C578" s="209"/>
      <c r="D578" s="209"/>
      <c r="E578" s="221"/>
      <c r="F578" s="220"/>
      <c r="G578" s="229"/>
    </row>
    <row r="579" spans="1:7" ht="15.75">
      <c r="A579" s="220"/>
      <c r="B579" s="221"/>
      <c r="C579" s="209"/>
      <c r="D579" s="209"/>
      <c r="E579" s="221"/>
      <c r="F579" s="220"/>
      <c r="G579" s="229"/>
    </row>
    <row r="580" spans="1:7" ht="15.75">
      <c r="A580" s="220"/>
      <c r="B580" s="221"/>
      <c r="C580" s="209"/>
      <c r="D580" s="209"/>
      <c r="E580" s="221"/>
      <c r="F580" s="220"/>
      <c r="G580" s="229"/>
    </row>
    <row r="581" spans="1:7" ht="15.75">
      <c r="A581" s="220"/>
      <c r="B581" s="221"/>
      <c r="C581" s="209"/>
      <c r="D581" s="209"/>
      <c r="E581" s="221"/>
      <c r="F581" s="220"/>
      <c r="G581" s="229"/>
    </row>
    <row r="582" spans="1:7" ht="15.75">
      <c r="A582" s="220"/>
      <c r="B582" s="221"/>
      <c r="C582" s="209"/>
      <c r="D582" s="209"/>
      <c r="E582" s="221"/>
      <c r="F582" s="220"/>
      <c r="G582" s="229"/>
    </row>
    <row r="583" spans="1:7" ht="15.75">
      <c r="A583" s="220"/>
      <c r="B583" s="221"/>
      <c r="C583" s="209"/>
      <c r="D583" s="209"/>
      <c r="E583" s="221"/>
      <c r="F583" s="220"/>
      <c r="G583" s="229"/>
    </row>
    <row r="584" spans="1:7" ht="15.75">
      <c r="A584" s="220"/>
      <c r="B584" s="221"/>
      <c r="C584" s="209"/>
      <c r="D584" s="209"/>
      <c r="E584" s="221"/>
      <c r="F584" s="220"/>
      <c r="G584" s="229"/>
    </row>
    <row r="585" spans="1:7" ht="15.75">
      <c r="A585" s="220"/>
      <c r="B585" s="221"/>
      <c r="C585" s="209"/>
      <c r="D585" s="209"/>
      <c r="E585" s="221"/>
      <c r="F585" s="220"/>
      <c r="G585" s="229"/>
    </row>
    <row r="586" spans="1:7" ht="15.75">
      <c r="A586" s="220"/>
      <c r="B586" s="221"/>
      <c r="C586" s="209"/>
      <c r="D586" s="209"/>
      <c r="E586" s="221"/>
      <c r="F586" s="220"/>
      <c r="G586" s="229"/>
    </row>
    <row r="587" spans="1:7" ht="15.75">
      <c r="A587" s="220"/>
      <c r="B587" s="221"/>
      <c r="C587" s="209"/>
      <c r="D587" s="209"/>
      <c r="E587" s="221"/>
      <c r="F587" s="220"/>
      <c r="G587" s="229"/>
    </row>
    <row r="588" spans="1:7" ht="15.75">
      <c r="A588" s="220"/>
      <c r="B588" s="221"/>
      <c r="C588" s="209"/>
      <c r="D588" s="209"/>
      <c r="E588" s="221"/>
      <c r="F588" s="220"/>
      <c r="G588" s="229"/>
    </row>
    <row r="589" spans="1:7" ht="15.75">
      <c r="A589" s="220"/>
      <c r="B589" s="221"/>
      <c r="C589" s="209"/>
      <c r="D589" s="209"/>
      <c r="E589" s="221"/>
      <c r="F589" s="220"/>
      <c r="G589" s="229"/>
    </row>
    <row r="590" spans="1:7" ht="15.75">
      <c r="A590" s="220"/>
      <c r="B590" s="221"/>
      <c r="C590" s="209"/>
      <c r="D590" s="209"/>
      <c r="E590" s="221"/>
      <c r="F590" s="220"/>
      <c r="G590" s="229"/>
    </row>
    <row r="591" spans="1:7" ht="15.75">
      <c r="A591" s="220"/>
      <c r="B591" s="221"/>
      <c r="C591" s="209"/>
      <c r="D591" s="209"/>
      <c r="E591" s="221"/>
      <c r="F591" s="220"/>
      <c r="G591" s="229"/>
    </row>
    <row r="592" spans="1:7" ht="15.75">
      <c r="A592" s="220"/>
      <c r="B592" s="221"/>
      <c r="C592" s="209"/>
      <c r="D592" s="209"/>
      <c r="E592" s="221"/>
      <c r="F592" s="220"/>
      <c r="G592" s="229"/>
    </row>
    <row r="593" spans="1:7" ht="15.75">
      <c r="A593" s="220"/>
      <c r="B593" s="221"/>
      <c r="C593" s="209"/>
      <c r="D593" s="209"/>
      <c r="E593" s="221"/>
      <c r="F593" s="220"/>
      <c r="G593" s="229"/>
    </row>
    <row r="594" spans="1:7" ht="15.75">
      <c r="A594" s="220"/>
      <c r="B594" s="221"/>
      <c r="C594" s="209"/>
      <c r="D594" s="209"/>
      <c r="E594" s="221"/>
      <c r="F594" s="220"/>
      <c r="G594" s="229"/>
    </row>
    <row r="595" spans="1:7" ht="15.75">
      <c r="A595" s="220"/>
      <c r="B595" s="221"/>
      <c r="C595" s="209"/>
      <c r="D595" s="209"/>
      <c r="E595" s="221"/>
      <c r="F595" s="220"/>
      <c r="G595" s="229"/>
    </row>
    <row r="596" spans="1:7" ht="15.75">
      <c r="A596" s="220"/>
      <c r="B596" s="221"/>
      <c r="C596" s="209"/>
      <c r="D596" s="209"/>
      <c r="E596" s="221"/>
      <c r="F596" s="220"/>
      <c r="G596" s="229"/>
    </row>
    <row r="597" spans="1:7" ht="15.75">
      <c r="A597" s="220"/>
      <c r="B597" s="221"/>
      <c r="C597" s="209"/>
      <c r="D597" s="209"/>
      <c r="E597" s="221"/>
      <c r="F597" s="220"/>
      <c r="G597" s="229"/>
    </row>
    <row r="598" spans="1:7" ht="15.75">
      <c r="A598" s="220"/>
      <c r="B598" s="221"/>
      <c r="C598" s="209"/>
      <c r="D598" s="209"/>
      <c r="E598" s="221"/>
      <c r="F598" s="220"/>
      <c r="G598" s="229"/>
    </row>
    <row r="599" spans="1:7" ht="15.75">
      <c r="A599" s="220"/>
      <c r="B599" s="221"/>
      <c r="C599" s="209"/>
      <c r="D599" s="209"/>
      <c r="E599" s="221"/>
      <c r="F599" s="220"/>
      <c r="G599" s="229"/>
    </row>
    <row r="600" spans="1:7" ht="15.75">
      <c r="A600" s="220"/>
      <c r="B600" s="221"/>
      <c r="C600" s="209"/>
      <c r="D600" s="209"/>
      <c r="E600" s="221"/>
      <c r="F600" s="220"/>
      <c r="G600" s="229"/>
    </row>
    <row r="601" spans="1:7" ht="15.75">
      <c r="A601" s="220"/>
      <c r="B601" s="221"/>
      <c r="C601" s="209"/>
      <c r="D601" s="209"/>
      <c r="E601" s="221"/>
      <c r="F601" s="220"/>
      <c r="G601" s="229"/>
    </row>
    <row r="602" spans="1:7" ht="15.75">
      <c r="A602" s="220"/>
      <c r="B602" s="221"/>
      <c r="C602" s="209"/>
      <c r="D602" s="209"/>
      <c r="E602" s="221"/>
      <c r="F602" s="220"/>
      <c r="G602" s="229"/>
    </row>
    <row r="603" spans="1:7" ht="15.75">
      <c r="A603" s="220"/>
      <c r="B603" s="221"/>
      <c r="C603" s="209"/>
      <c r="D603" s="209"/>
      <c r="E603" s="221"/>
      <c r="F603" s="220"/>
      <c r="G603" s="229"/>
    </row>
    <row r="604" spans="1:7" ht="15.75">
      <c r="A604" s="220"/>
      <c r="B604" s="221"/>
      <c r="C604" s="209"/>
      <c r="D604" s="209"/>
      <c r="E604" s="221"/>
      <c r="F604" s="220"/>
      <c r="G604" s="229"/>
    </row>
    <row r="605" spans="1:7" ht="15.75">
      <c r="A605" s="220"/>
      <c r="B605" s="221"/>
      <c r="C605" s="209"/>
      <c r="D605" s="209"/>
      <c r="E605" s="221"/>
      <c r="F605" s="220"/>
      <c r="G605" s="229"/>
    </row>
    <row r="606" spans="1:7" ht="15.75">
      <c r="A606" s="220"/>
      <c r="B606" s="221"/>
      <c r="C606" s="209"/>
      <c r="D606" s="209"/>
      <c r="E606" s="221"/>
      <c r="F606" s="220"/>
      <c r="G606" s="229"/>
    </row>
    <row r="607" spans="1:7" ht="15.75">
      <c r="A607" s="220"/>
      <c r="B607" s="221"/>
      <c r="C607" s="209"/>
      <c r="D607" s="209"/>
      <c r="E607" s="221"/>
      <c r="F607" s="220"/>
      <c r="G607" s="229"/>
    </row>
    <row r="608" spans="1:7" ht="15.75">
      <c r="A608" s="220"/>
      <c r="B608" s="221"/>
      <c r="C608" s="209"/>
      <c r="D608" s="209"/>
      <c r="E608" s="221"/>
      <c r="F608" s="220"/>
      <c r="G608" s="229"/>
    </row>
    <row r="609" spans="1:7" ht="15.75">
      <c r="A609" s="220"/>
      <c r="B609" s="221"/>
      <c r="C609" s="209"/>
      <c r="D609" s="209"/>
      <c r="E609" s="221"/>
      <c r="F609" s="220"/>
      <c r="G609" s="229"/>
    </row>
    <row r="610" spans="1:7" ht="15.75">
      <c r="A610" s="220"/>
      <c r="B610" s="221"/>
      <c r="C610" s="209"/>
      <c r="D610" s="209"/>
      <c r="E610" s="221"/>
      <c r="F610" s="220"/>
      <c r="G610" s="229"/>
    </row>
    <row r="611" spans="1:7" ht="15.75">
      <c r="A611" s="220"/>
      <c r="B611" s="221"/>
      <c r="C611" s="209"/>
      <c r="D611" s="209"/>
      <c r="E611" s="221"/>
      <c r="F611" s="220"/>
      <c r="G611" s="229"/>
    </row>
    <row r="612" spans="1:7" ht="15.75">
      <c r="A612" s="220"/>
      <c r="B612" s="221"/>
      <c r="C612" s="209"/>
      <c r="D612" s="209"/>
      <c r="E612" s="221"/>
      <c r="F612" s="220"/>
      <c r="G612" s="229"/>
    </row>
    <row r="613" spans="1:7" ht="15.75">
      <c r="A613" s="220"/>
      <c r="B613" s="221"/>
      <c r="C613" s="209"/>
      <c r="D613" s="209"/>
      <c r="E613" s="221"/>
      <c r="F613" s="220"/>
      <c r="G613" s="229"/>
    </row>
    <row r="614" spans="1:7" ht="15.75">
      <c r="A614" s="220"/>
      <c r="B614" s="221"/>
      <c r="C614" s="209"/>
      <c r="D614" s="209"/>
      <c r="E614" s="221"/>
      <c r="F614" s="220"/>
      <c r="G614" s="229"/>
    </row>
    <row r="615" spans="1:7" ht="15.75">
      <c r="A615" s="220"/>
      <c r="B615" s="221"/>
      <c r="C615" s="209"/>
      <c r="D615" s="209"/>
      <c r="E615" s="221"/>
      <c r="F615" s="220"/>
      <c r="G615" s="229"/>
    </row>
    <row r="616" spans="1:7" ht="15.75">
      <c r="A616" s="220"/>
      <c r="B616" s="221"/>
      <c r="C616" s="209"/>
      <c r="D616" s="209"/>
      <c r="E616" s="221"/>
      <c r="F616" s="220"/>
      <c r="G616" s="229"/>
    </row>
    <row r="617" spans="1:7" ht="15.75">
      <c r="A617" s="220"/>
      <c r="B617" s="221"/>
      <c r="C617" s="209"/>
      <c r="D617" s="209"/>
      <c r="E617" s="221"/>
      <c r="F617" s="220"/>
      <c r="G617" s="229"/>
    </row>
    <row r="618" spans="1:7" ht="15.75">
      <c r="A618" s="220"/>
      <c r="B618" s="221"/>
      <c r="C618" s="209"/>
      <c r="D618" s="209"/>
      <c r="E618" s="221"/>
      <c r="F618" s="220"/>
      <c r="G618" s="229"/>
    </row>
    <row r="619" spans="1:7" ht="15.75">
      <c r="A619" s="220"/>
      <c r="B619" s="221"/>
      <c r="C619" s="209"/>
      <c r="D619" s="209"/>
      <c r="E619" s="221"/>
      <c r="F619" s="220"/>
      <c r="G619" s="229"/>
    </row>
    <row r="620" spans="1:7" ht="15.75">
      <c r="A620" s="220"/>
      <c r="B620" s="221"/>
      <c r="C620" s="209"/>
      <c r="D620" s="209"/>
      <c r="E620" s="221"/>
      <c r="F620" s="220"/>
      <c r="G620" s="229"/>
    </row>
    <row r="621" spans="1:7" ht="15.75">
      <c r="A621" s="220"/>
      <c r="B621" s="221"/>
      <c r="C621" s="209"/>
      <c r="D621" s="209"/>
      <c r="E621" s="221"/>
      <c r="F621" s="220"/>
      <c r="G621" s="229"/>
    </row>
    <row r="622" spans="1:7" ht="15.75">
      <c r="A622" s="220"/>
      <c r="B622" s="221"/>
      <c r="C622" s="209"/>
      <c r="D622" s="209"/>
      <c r="E622" s="221"/>
      <c r="F622" s="220"/>
      <c r="G622" s="229"/>
    </row>
    <row r="623" spans="1:7" ht="15.75">
      <c r="A623" s="220"/>
      <c r="B623" s="221"/>
      <c r="C623" s="209"/>
      <c r="D623" s="209"/>
      <c r="E623" s="221"/>
      <c r="F623" s="220"/>
      <c r="G623" s="229"/>
    </row>
    <row r="624" spans="1:7" ht="15.75">
      <c r="A624" s="220"/>
      <c r="B624" s="221"/>
      <c r="C624" s="209"/>
      <c r="D624" s="209"/>
      <c r="E624" s="221"/>
      <c r="F624" s="220"/>
      <c r="G624" s="229"/>
    </row>
    <row r="625" spans="1:7" ht="15.75">
      <c r="A625" s="220"/>
      <c r="B625" s="221"/>
      <c r="C625" s="209"/>
      <c r="D625" s="209"/>
      <c r="E625" s="221"/>
      <c r="F625" s="220"/>
      <c r="G625" s="229"/>
    </row>
    <row r="626" spans="1:7" ht="15.75">
      <c r="A626" s="220"/>
      <c r="B626" s="221"/>
      <c r="C626" s="209"/>
      <c r="D626" s="209"/>
      <c r="E626" s="221"/>
      <c r="F626" s="220"/>
      <c r="G626" s="229"/>
    </row>
    <row r="627" spans="1:7" ht="15.75">
      <c r="A627" s="220"/>
      <c r="B627" s="221"/>
      <c r="C627" s="209"/>
      <c r="D627" s="209"/>
      <c r="E627" s="221"/>
      <c r="F627" s="220"/>
      <c r="G627" s="229"/>
    </row>
    <row r="628" spans="1:7" ht="15.75">
      <c r="A628" s="220"/>
      <c r="B628" s="221"/>
      <c r="C628" s="209"/>
      <c r="D628" s="209"/>
      <c r="E628" s="221"/>
      <c r="F628" s="220"/>
      <c r="G628" s="229"/>
    </row>
    <row r="629" spans="1:7" ht="15.75">
      <c r="A629" s="220"/>
      <c r="B629" s="221"/>
      <c r="C629" s="209"/>
      <c r="D629" s="209"/>
      <c r="E629" s="221"/>
      <c r="F629" s="220"/>
      <c r="G629" s="229"/>
    </row>
    <row r="630" spans="1:7" ht="15.75">
      <c r="A630" s="220"/>
      <c r="B630" s="221"/>
      <c r="C630" s="209"/>
      <c r="D630" s="209"/>
      <c r="E630" s="221"/>
      <c r="F630" s="220"/>
      <c r="G630" s="229"/>
    </row>
    <row r="631" spans="1:7" ht="15.75">
      <c r="A631" s="220"/>
      <c r="B631" s="221"/>
      <c r="C631" s="209"/>
      <c r="D631" s="209"/>
      <c r="E631" s="221"/>
      <c r="F631" s="220"/>
      <c r="G631" s="229"/>
    </row>
    <row r="632" spans="1:7" ht="15.75">
      <c r="A632" s="220"/>
      <c r="B632" s="221"/>
      <c r="C632" s="209"/>
      <c r="D632" s="209"/>
      <c r="E632" s="221"/>
      <c r="F632" s="220"/>
      <c r="G632" s="229"/>
    </row>
    <row r="633" spans="1:7" ht="15.75">
      <c r="A633" s="220"/>
      <c r="B633" s="221"/>
      <c r="C633" s="209"/>
      <c r="D633" s="209"/>
      <c r="E633" s="221"/>
      <c r="F633" s="220"/>
      <c r="G633" s="229"/>
    </row>
    <row r="634" spans="1:7" ht="15.75">
      <c r="A634" s="220"/>
      <c r="B634" s="221"/>
      <c r="C634" s="209"/>
      <c r="D634" s="209"/>
      <c r="E634" s="221"/>
      <c r="F634" s="220"/>
      <c r="G634" s="229"/>
    </row>
    <row r="635" spans="1:7" ht="15.75">
      <c r="A635" s="220"/>
      <c r="B635" s="221"/>
      <c r="C635" s="209"/>
      <c r="D635" s="209"/>
      <c r="E635" s="221"/>
      <c r="F635" s="220"/>
      <c r="G635" s="229"/>
    </row>
    <row r="636" spans="1:7" ht="15.75">
      <c r="A636" s="220"/>
      <c r="B636" s="221"/>
      <c r="C636" s="209"/>
      <c r="D636" s="209"/>
      <c r="E636" s="221"/>
      <c r="F636" s="220"/>
      <c r="G636" s="229"/>
    </row>
    <row r="637" spans="1:7" ht="15.75">
      <c r="A637" s="220"/>
      <c r="B637" s="221"/>
      <c r="C637" s="209"/>
      <c r="D637" s="209"/>
      <c r="E637" s="221"/>
      <c r="F637" s="220"/>
      <c r="G637" s="229"/>
    </row>
    <row r="638" spans="1:7" ht="15.75">
      <c r="A638" s="220"/>
      <c r="B638" s="221"/>
      <c r="C638" s="209"/>
      <c r="D638" s="209"/>
      <c r="E638" s="221"/>
      <c r="F638" s="220"/>
      <c r="G638" s="229"/>
    </row>
    <row r="639" spans="1:7" ht="15.75">
      <c r="A639" s="220"/>
      <c r="B639" s="221"/>
      <c r="C639" s="209"/>
      <c r="D639" s="209"/>
      <c r="E639" s="221"/>
      <c r="F639" s="220"/>
      <c r="G639" s="229"/>
    </row>
    <row r="640" spans="1:7" ht="15.75">
      <c r="A640" s="220"/>
      <c r="B640" s="221"/>
      <c r="C640" s="209"/>
      <c r="D640" s="209"/>
      <c r="E640" s="221"/>
      <c r="F640" s="220"/>
      <c r="G640" s="229"/>
    </row>
    <row r="641" spans="1:7" ht="15.75">
      <c r="A641" s="220"/>
      <c r="B641" s="221"/>
      <c r="C641" s="209"/>
      <c r="D641" s="209"/>
      <c r="E641" s="221"/>
      <c r="F641" s="220"/>
      <c r="G641" s="229"/>
    </row>
    <row r="642" spans="1:7" ht="15.75">
      <c r="A642" s="220"/>
      <c r="B642" s="221"/>
      <c r="C642" s="209"/>
      <c r="D642" s="209"/>
      <c r="E642" s="221"/>
      <c r="F642" s="220"/>
      <c r="G642" s="229"/>
    </row>
    <row r="643" spans="1:7" ht="15.75">
      <c r="A643" s="220"/>
      <c r="B643" s="221"/>
      <c r="C643" s="209"/>
      <c r="D643" s="209"/>
      <c r="E643" s="221"/>
      <c r="F643" s="220"/>
      <c r="G643" s="229"/>
    </row>
    <row r="644" spans="1:7" ht="15.75">
      <c r="A644" s="220"/>
      <c r="B644" s="221"/>
      <c r="C644" s="209"/>
      <c r="D644" s="209"/>
      <c r="E644" s="221"/>
      <c r="F644" s="220"/>
      <c r="G644" s="229"/>
    </row>
    <row r="645" spans="1:7" ht="15.75">
      <c r="A645" s="220"/>
      <c r="B645" s="221"/>
      <c r="C645" s="209"/>
      <c r="D645" s="209"/>
      <c r="E645" s="221"/>
      <c r="F645" s="220"/>
      <c r="G645" s="229"/>
    </row>
    <row r="646" spans="1:7" ht="15.75">
      <c r="A646" s="220"/>
      <c r="B646" s="221"/>
      <c r="C646" s="209"/>
      <c r="D646" s="209"/>
      <c r="E646" s="221"/>
      <c r="F646" s="220"/>
      <c r="G646" s="229"/>
    </row>
    <row r="647" spans="1:7" ht="15.75">
      <c r="A647" s="220"/>
      <c r="B647" s="221"/>
      <c r="C647" s="209"/>
      <c r="D647" s="209"/>
      <c r="E647" s="221"/>
      <c r="F647" s="220"/>
      <c r="G647" s="229"/>
    </row>
    <row r="648" spans="1:7" ht="15.75">
      <c r="A648" s="220"/>
      <c r="B648" s="221"/>
      <c r="C648" s="209"/>
      <c r="D648" s="209"/>
      <c r="E648" s="221"/>
      <c r="F648" s="220"/>
      <c r="G648" s="229"/>
    </row>
    <row r="649" spans="1:7" ht="15.75">
      <c r="A649" s="220"/>
      <c r="B649" s="221"/>
      <c r="C649" s="209"/>
      <c r="D649" s="209"/>
      <c r="E649" s="221"/>
      <c r="F649" s="220"/>
      <c r="G649" s="229"/>
    </row>
    <row r="650" spans="1:7" ht="15.75">
      <c r="A650" s="220"/>
      <c r="B650" s="221"/>
      <c r="C650" s="209"/>
      <c r="D650" s="209"/>
      <c r="E650" s="221"/>
      <c r="F650" s="220"/>
      <c r="G650" s="229"/>
    </row>
    <row r="651" spans="1:7" ht="15.75">
      <c r="A651" s="220"/>
      <c r="B651" s="221"/>
      <c r="C651" s="209"/>
      <c r="D651" s="209"/>
      <c r="E651" s="221"/>
      <c r="F651" s="220"/>
      <c r="G651" s="229"/>
    </row>
    <row r="652" spans="1:7" ht="15.75">
      <c r="A652" s="220"/>
      <c r="B652" s="221"/>
      <c r="C652" s="209"/>
      <c r="D652" s="209"/>
      <c r="E652" s="221"/>
      <c r="F652" s="220"/>
      <c r="G652" s="229"/>
    </row>
    <row r="653" spans="1:7" ht="15.75">
      <c r="A653" s="220"/>
      <c r="B653" s="221"/>
      <c r="C653" s="209"/>
      <c r="D653" s="209"/>
      <c r="E653" s="221"/>
      <c r="F653" s="220"/>
      <c r="G653" s="229"/>
    </row>
    <row r="654" spans="1:7" ht="15.75">
      <c r="A654" s="220"/>
      <c r="B654" s="221"/>
      <c r="C654" s="209"/>
      <c r="D654" s="209"/>
      <c r="E654" s="221"/>
      <c r="F654" s="220"/>
      <c r="G654" s="229"/>
    </row>
    <row r="655" spans="1:7" ht="15.75">
      <c r="A655" s="220"/>
      <c r="B655" s="221"/>
      <c r="C655" s="209"/>
      <c r="D655" s="209"/>
      <c r="E655" s="221"/>
      <c r="F655" s="220"/>
      <c r="G655" s="229"/>
    </row>
    <row r="656" spans="1:7" ht="15.75">
      <c r="A656" s="220"/>
      <c r="B656" s="221"/>
      <c r="C656" s="209"/>
      <c r="D656" s="209"/>
      <c r="E656" s="221"/>
      <c r="F656" s="220"/>
      <c r="G656" s="229"/>
    </row>
    <row r="657" spans="1:7" ht="15.75">
      <c r="A657" s="220"/>
      <c r="B657" s="221"/>
      <c r="C657" s="209"/>
      <c r="D657" s="209"/>
      <c r="E657" s="221"/>
      <c r="F657" s="220"/>
      <c r="G657" s="229"/>
    </row>
    <row r="658" spans="1:7" ht="15.75">
      <c r="A658" s="220"/>
      <c r="B658" s="221"/>
      <c r="C658" s="209"/>
      <c r="D658" s="209"/>
      <c r="E658" s="221"/>
      <c r="F658" s="220"/>
      <c r="G658" s="229"/>
    </row>
    <row r="659" spans="1:7" ht="15.75">
      <c r="A659" s="220"/>
      <c r="B659" s="221"/>
      <c r="C659" s="209"/>
      <c r="D659" s="209"/>
      <c r="E659" s="221"/>
      <c r="F659" s="220"/>
      <c r="G659" s="229"/>
    </row>
    <row r="660" spans="1:7" ht="15.75">
      <c r="A660" s="220"/>
      <c r="B660" s="221"/>
      <c r="C660" s="209"/>
      <c r="D660" s="209"/>
      <c r="E660" s="221"/>
      <c r="F660" s="220"/>
      <c r="G660" s="229"/>
    </row>
    <row r="661" spans="1:7" ht="15.75">
      <c r="A661" s="220"/>
      <c r="B661" s="221"/>
      <c r="C661" s="209"/>
      <c r="D661" s="209"/>
      <c r="E661" s="221"/>
      <c r="F661" s="220"/>
      <c r="G661" s="229"/>
    </row>
    <row r="662" spans="1:7" ht="15.75">
      <c r="A662" s="220"/>
      <c r="B662" s="221"/>
      <c r="C662" s="209"/>
      <c r="D662" s="209"/>
      <c r="E662" s="221"/>
      <c r="F662" s="220"/>
      <c r="G662" s="229"/>
    </row>
    <row r="663" spans="1:7" ht="15.75">
      <c r="A663" s="220"/>
      <c r="B663" s="221"/>
      <c r="C663" s="209"/>
      <c r="D663" s="209"/>
      <c r="E663" s="221"/>
      <c r="F663" s="220"/>
      <c r="G663" s="229"/>
    </row>
    <row r="664" spans="1:7" ht="15.75">
      <c r="A664" s="220"/>
      <c r="B664" s="221"/>
      <c r="C664" s="209"/>
      <c r="D664" s="209"/>
      <c r="E664" s="221"/>
      <c r="F664" s="220"/>
      <c r="G664" s="229"/>
    </row>
    <row r="665" spans="1:7" ht="15.75">
      <c r="A665" s="220"/>
      <c r="B665" s="221"/>
      <c r="C665" s="209"/>
      <c r="D665" s="209"/>
      <c r="E665" s="221"/>
      <c r="F665" s="220"/>
      <c r="G665" s="229"/>
    </row>
    <row r="666" spans="1:7" ht="15.75">
      <c r="A666" s="220"/>
      <c r="B666" s="221"/>
      <c r="C666" s="209"/>
      <c r="D666" s="209"/>
      <c r="E666" s="221"/>
      <c r="F666" s="220"/>
      <c r="G666" s="229"/>
    </row>
    <row r="667" spans="1:7" ht="15.75">
      <c r="A667" s="220"/>
      <c r="B667" s="221"/>
      <c r="C667" s="209"/>
      <c r="D667" s="209"/>
      <c r="E667" s="221"/>
      <c r="F667" s="220"/>
      <c r="G667" s="229"/>
    </row>
    <row r="668" spans="1:7" ht="15.75">
      <c r="A668" s="220"/>
      <c r="B668" s="221"/>
      <c r="C668" s="209"/>
      <c r="D668" s="209"/>
      <c r="E668" s="221"/>
      <c r="F668" s="220"/>
      <c r="G668" s="229"/>
    </row>
    <row r="669" spans="1:7" ht="15.75">
      <c r="A669" s="220"/>
      <c r="B669" s="221"/>
      <c r="C669" s="209"/>
      <c r="D669" s="209"/>
      <c r="E669" s="221"/>
      <c r="F669" s="220"/>
      <c r="G669" s="229"/>
    </row>
    <row r="670" spans="1:7" ht="15.75">
      <c r="A670" s="220"/>
      <c r="B670" s="221"/>
      <c r="C670" s="209"/>
      <c r="D670" s="209"/>
      <c r="E670" s="221"/>
      <c r="F670" s="220"/>
      <c r="G670" s="229"/>
    </row>
    <row r="671" spans="1:7" ht="15.75">
      <c r="A671" s="220"/>
      <c r="B671" s="221"/>
      <c r="C671" s="209"/>
      <c r="D671" s="209"/>
      <c r="E671" s="221"/>
      <c r="F671" s="220"/>
      <c r="G671" s="229"/>
    </row>
    <row r="672" spans="1:7" ht="15.75">
      <c r="A672" s="220"/>
      <c r="B672" s="221"/>
      <c r="C672" s="209"/>
      <c r="D672" s="209"/>
      <c r="E672" s="221"/>
      <c r="F672" s="220"/>
      <c r="G672" s="229"/>
    </row>
    <row r="673" spans="1:7" ht="15.75">
      <c r="A673" s="220"/>
      <c r="B673" s="221"/>
      <c r="C673" s="209"/>
      <c r="D673" s="209"/>
      <c r="E673" s="221"/>
      <c r="F673" s="220"/>
      <c r="G673" s="229"/>
    </row>
    <row r="674" spans="1:7" ht="15.75">
      <c r="A674" s="220"/>
      <c r="B674" s="221"/>
      <c r="C674" s="209"/>
      <c r="D674" s="209"/>
      <c r="E674" s="221"/>
      <c r="F674" s="220"/>
      <c r="G674" s="229"/>
    </row>
    <row r="675" spans="1:7" ht="15.75">
      <c r="A675" s="220"/>
      <c r="B675" s="221"/>
      <c r="C675" s="209"/>
      <c r="D675" s="209"/>
      <c r="E675" s="221"/>
      <c r="F675" s="220"/>
      <c r="G675" s="229"/>
    </row>
    <row r="676" spans="1:7" ht="15.75">
      <c r="A676" s="220"/>
      <c r="B676" s="221"/>
      <c r="C676" s="209"/>
      <c r="D676" s="209"/>
      <c r="E676" s="221"/>
      <c r="F676" s="220"/>
      <c r="G676" s="229"/>
    </row>
    <row r="677" spans="1:7" ht="15.75">
      <c r="A677" s="220"/>
      <c r="B677" s="221"/>
      <c r="C677" s="209"/>
      <c r="D677" s="209"/>
      <c r="E677" s="221"/>
      <c r="F677" s="220"/>
      <c r="G677" s="229"/>
    </row>
    <row r="678" spans="1:7" ht="15.75">
      <c r="A678" s="220"/>
      <c r="B678" s="221"/>
      <c r="C678" s="209"/>
      <c r="D678" s="209"/>
      <c r="E678" s="221"/>
      <c r="F678" s="220"/>
      <c r="G678" s="229"/>
    </row>
    <row r="679" spans="1:7" ht="15.75">
      <c r="A679" s="220"/>
      <c r="B679" s="221"/>
      <c r="C679" s="209"/>
      <c r="D679" s="209"/>
      <c r="E679" s="221"/>
      <c r="F679" s="220"/>
      <c r="G679" s="229"/>
    </row>
    <row r="680" spans="1:7" ht="15.75">
      <c r="A680" s="220"/>
      <c r="B680" s="221"/>
      <c r="C680" s="209"/>
      <c r="D680" s="209"/>
      <c r="E680" s="221"/>
      <c r="F680" s="220"/>
      <c r="G680" s="229"/>
    </row>
    <row r="681" spans="1:7" ht="15.75">
      <c r="A681" s="220"/>
      <c r="B681" s="221"/>
      <c r="C681" s="209"/>
      <c r="D681" s="209"/>
      <c r="E681" s="221"/>
      <c r="F681" s="220"/>
      <c r="G681" s="229"/>
    </row>
    <row r="682" spans="1:7" ht="15.75">
      <c r="A682" s="220"/>
      <c r="B682" s="221"/>
      <c r="C682" s="209"/>
      <c r="D682" s="209"/>
      <c r="E682" s="221"/>
      <c r="F682" s="220"/>
      <c r="G682" s="229"/>
    </row>
    <row r="683" spans="1:7" ht="15.75">
      <c r="A683" s="220"/>
      <c r="B683" s="221"/>
      <c r="C683" s="209"/>
      <c r="D683" s="209"/>
      <c r="E683" s="221"/>
      <c r="F683" s="220"/>
      <c r="G683" s="229"/>
    </row>
    <row r="684" spans="1:7" ht="15.75">
      <c r="A684" s="220"/>
      <c r="B684" s="221"/>
      <c r="C684" s="209"/>
      <c r="D684" s="209"/>
      <c r="E684" s="221"/>
      <c r="F684" s="220"/>
      <c r="G684" s="229"/>
    </row>
    <row r="685" spans="1:7" ht="15.75">
      <c r="A685" s="220"/>
      <c r="B685" s="221"/>
      <c r="C685" s="209"/>
      <c r="D685" s="209"/>
      <c r="E685" s="221"/>
      <c r="F685" s="220"/>
      <c r="G685" s="229"/>
    </row>
    <row r="686" spans="1:7" ht="15.75">
      <c r="A686" s="220"/>
      <c r="B686" s="221"/>
      <c r="C686" s="209"/>
      <c r="D686" s="209"/>
      <c r="E686" s="221"/>
      <c r="F686" s="220"/>
      <c r="G686" s="229"/>
    </row>
    <row r="687" spans="1:7" ht="15.75">
      <c r="A687" s="220"/>
      <c r="B687" s="221"/>
      <c r="C687" s="209"/>
      <c r="D687" s="209"/>
      <c r="E687" s="221"/>
      <c r="F687" s="220"/>
      <c r="G687" s="229"/>
    </row>
    <row r="688" spans="1:7" ht="15.75">
      <c r="A688" s="220"/>
      <c r="B688" s="221"/>
      <c r="C688" s="209"/>
      <c r="D688" s="209"/>
      <c r="E688" s="221"/>
      <c r="F688" s="220"/>
      <c r="G688" s="229"/>
    </row>
    <row r="689" spans="1:7" ht="15.75">
      <c r="A689" s="220"/>
      <c r="B689" s="221"/>
      <c r="C689" s="209"/>
      <c r="D689" s="209"/>
      <c r="E689" s="221"/>
      <c r="F689" s="220"/>
      <c r="G689" s="229"/>
    </row>
    <row r="690" spans="1:7" ht="15.75">
      <c r="A690" s="220"/>
      <c r="B690" s="221"/>
      <c r="C690" s="209"/>
      <c r="D690" s="209"/>
      <c r="E690" s="221"/>
      <c r="F690" s="220"/>
      <c r="G690" s="229"/>
    </row>
    <row r="691" spans="1:7" ht="15.75">
      <c r="A691" s="220"/>
      <c r="B691" s="221"/>
      <c r="C691" s="209"/>
      <c r="D691" s="209"/>
      <c r="E691" s="221"/>
      <c r="F691" s="220"/>
      <c r="G691" s="229"/>
    </row>
    <row r="692" spans="1:7" ht="15.75">
      <c r="A692" s="220"/>
      <c r="B692" s="221"/>
      <c r="C692" s="209"/>
      <c r="D692" s="209"/>
      <c r="E692" s="221"/>
      <c r="F692" s="220"/>
      <c r="G692" s="229"/>
    </row>
    <row r="693" spans="1:7" ht="15.75">
      <c r="A693" s="220"/>
      <c r="B693" s="221"/>
      <c r="C693" s="209"/>
      <c r="D693" s="209"/>
      <c r="E693" s="221"/>
      <c r="F693" s="220"/>
      <c r="G693" s="229"/>
    </row>
    <row r="694" spans="1:7" ht="15.75">
      <c r="A694" s="220"/>
      <c r="B694" s="221"/>
      <c r="C694" s="209"/>
      <c r="D694" s="209"/>
      <c r="E694" s="221"/>
      <c r="F694" s="220"/>
      <c r="G694" s="229"/>
    </row>
    <row r="695" spans="1:7" ht="15.75">
      <c r="A695" s="220"/>
      <c r="B695" s="221"/>
      <c r="C695" s="209"/>
      <c r="D695" s="209"/>
      <c r="E695" s="221"/>
      <c r="F695" s="220"/>
      <c r="G695" s="229"/>
    </row>
    <row r="696" spans="1:7" ht="15.75">
      <c r="A696" s="220"/>
      <c r="B696" s="221"/>
      <c r="C696" s="209"/>
      <c r="D696" s="209"/>
      <c r="E696" s="221"/>
      <c r="F696" s="220"/>
      <c r="G696" s="229"/>
    </row>
    <row r="697" spans="1:7" ht="15.75">
      <c r="A697" s="220"/>
      <c r="B697" s="221"/>
      <c r="C697" s="209"/>
      <c r="D697" s="209"/>
      <c r="E697" s="221"/>
      <c r="F697" s="220"/>
      <c r="G697" s="229"/>
    </row>
    <row r="698" spans="1:7" ht="15.75">
      <c r="A698" s="220"/>
      <c r="B698" s="221"/>
      <c r="C698" s="209"/>
      <c r="D698" s="209"/>
      <c r="E698" s="221"/>
      <c r="F698" s="220"/>
      <c r="G698" s="229"/>
    </row>
    <row r="699" spans="1:7" ht="15.75">
      <c r="A699" s="220"/>
      <c r="B699" s="221"/>
      <c r="C699" s="209"/>
      <c r="D699" s="209"/>
      <c r="E699" s="221"/>
      <c r="F699" s="220"/>
      <c r="G699" s="229"/>
    </row>
    <row r="700" spans="1:7" ht="15.75">
      <c r="A700" s="220"/>
      <c r="B700" s="221"/>
      <c r="C700" s="209"/>
      <c r="D700" s="209"/>
      <c r="E700" s="221"/>
      <c r="F700" s="220"/>
      <c r="G700" s="229"/>
    </row>
    <row r="701" spans="1:7" ht="15.75">
      <c r="A701" s="220"/>
      <c r="B701" s="221"/>
      <c r="C701" s="209"/>
      <c r="D701" s="209"/>
      <c r="E701" s="221"/>
      <c r="F701" s="220"/>
      <c r="G701" s="229"/>
    </row>
    <row r="702" spans="1:7" ht="15.75">
      <c r="A702" s="220"/>
      <c r="B702" s="221"/>
      <c r="C702" s="209"/>
      <c r="D702" s="209"/>
      <c r="E702" s="221"/>
      <c r="F702" s="220"/>
      <c r="G702" s="229"/>
    </row>
    <row r="703" spans="1:7" ht="15.75">
      <c r="A703" s="220"/>
      <c r="B703" s="221"/>
      <c r="C703" s="209"/>
      <c r="D703" s="209"/>
      <c r="E703" s="221"/>
      <c r="F703" s="220"/>
      <c r="G703" s="229"/>
    </row>
    <row r="704" spans="1:7" ht="15.75">
      <c r="A704" s="220"/>
      <c r="B704" s="221"/>
      <c r="C704" s="209"/>
      <c r="D704" s="209"/>
      <c r="E704" s="221"/>
      <c r="F704" s="220"/>
      <c r="G704" s="229"/>
    </row>
    <row r="705" spans="1:7" ht="15.75">
      <c r="A705" s="220"/>
      <c r="B705" s="221"/>
      <c r="C705" s="209"/>
      <c r="D705" s="209"/>
      <c r="E705" s="221"/>
      <c r="F705" s="220"/>
      <c r="G705" s="229"/>
    </row>
    <row r="706" spans="1:7" ht="15.75">
      <c r="A706" s="220"/>
      <c r="B706" s="221"/>
      <c r="C706" s="209"/>
      <c r="D706" s="209"/>
      <c r="E706" s="221"/>
      <c r="F706" s="220"/>
      <c r="G706" s="229"/>
    </row>
    <row r="707" spans="1:7" ht="15.75">
      <c r="A707" s="220"/>
      <c r="B707" s="221"/>
      <c r="C707" s="209"/>
      <c r="D707" s="209"/>
      <c r="E707" s="221"/>
      <c r="F707" s="220"/>
      <c r="G707" s="229"/>
    </row>
    <row r="708" spans="1:7" ht="15.75">
      <c r="A708" s="220"/>
      <c r="B708" s="221"/>
      <c r="C708" s="209"/>
      <c r="D708" s="209"/>
      <c r="E708" s="221"/>
      <c r="F708" s="220"/>
      <c r="G708" s="229"/>
    </row>
    <row r="709" spans="1:7" ht="15.75">
      <c r="A709" s="220"/>
      <c r="B709" s="221"/>
      <c r="C709" s="209"/>
      <c r="D709" s="209"/>
      <c r="E709" s="221"/>
      <c r="F709" s="220"/>
      <c r="G709" s="229"/>
    </row>
    <row r="710" spans="1:7" ht="15.75">
      <c r="A710" s="220"/>
      <c r="B710" s="221"/>
      <c r="C710" s="209"/>
      <c r="D710" s="209"/>
      <c r="E710" s="221"/>
      <c r="F710" s="220"/>
      <c r="G710" s="229"/>
    </row>
    <row r="711" spans="1:7" ht="15.75">
      <c r="A711" s="220"/>
      <c r="B711" s="221"/>
      <c r="C711" s="209"/>
      <c r="D711" s="209"/>
      <c r="E711" s="221"/>
      <c r="F711" s="220"/>
      <c r="G711" s="229"/>
    </row>
    <row r="712" spans="1:7" ht="15.75">
      <c r="A712" s="220"/>
      <c r="B712" s="221"/>
      <c r="C712" s="209"/>
      <c r="D712" s="209"/>
      <c r="E712" s="221"/>
      <c r="F712" s="220"/>
      <c r="G712" s="229"/>
    </row>
    <row r="713" spans="1:7" ht="15.75">
      <c r="A713" s="220"/>
      <c r="B713" s="221"/>
      <c r="C713" s="209"/>
      <c r="D713" s="209"/>
      <c r="E713" s="221"/>
      <c r="F713" s="220"/>
      <c r="G713" s="229"/>
    </row>
    <row r="714" spans="1:7" ht="15.75">
      <c r="A714" s="220"/>
      <c r="B714" s="221"/>
      <c r="C714" s="209"/>
      <c r="D714" s="209"/>
      <c r="E714" s="221"/>
      <c r="F714" s="220"/>
      <c r="G714" s="229"/>
    </row>
    <row r="715" spans="1:7" ht="15.75">
      <c r="A715" s="220"/>
      <c r="B715" s="221"/>
      <c r="C715" s="209"/>
      <c r="D715" s="209"/>
      <c r="E715" s="221"/>
      <c r="F715" s="220"/>
      <c r="G715" s="229"/>
    </row>
    <row r="716" spans="1:7" ht="15.75">
      <c r="A716" s="220"/>
      <c r="B716" s="221"/>
      <c r="C716" s="209"/>
      <c r="D716" s="209"/>
      <c r="E716" s="221"/>
      <c r="F716" s="220"/>
      <c r="G716" s="229"/>
    </row>
    <row r="717" spans="1:7" ht="15.75">
      <c r="A717" s="220"/>
      <c r="B717" s="221"/>
      <c r="C717" s="209"/>
      <c r="D717" s="209"/>
      <c r="E717" s="221"/>
      <c r="F717" s="220"/>
      <c r="G717" s="229"/>
    </row>
    <row r="718" spans="1:7" ht="15.75">
      <c r="A718" s="220"/>
      <c r="B718" s="221"/>
      <c r="C718" s="209"/>
      <c r="D718" s="209"/>
      <c r="E718" s="221"/>
      <c r="F718" s="220"/>
      <c r="G718" s="229"/>
    </row>
    <row r="719" spans="1:7" ht="15.75">
      <c r="A719" s="220"/>
      <c r="B719" s="221"/>
      <c r="C719" s="209"/>
      <c r="D719" s="209"/>
      <c r="E719" s="221"/>
      <c r="F719" s="220"/>
      <c r="G719" s="229"/>
    </row>
    <row r="720" spans="1:7" ht="15.75">
      <c r="A720" s="220"/>
      <c r="B720" s="221"/>
      <c r="C720" s="209"/>
      <c r="D720" s="209"/>
      <c r="E720" s="221"/>
      <c r="F720" s="220"/>
      <c r="G720" s="229"/>
    </row>
    <row r="721" spans="1:7" ht="15.75">
      <c r="A721" s="220"/>
      <c r="B721" s="221"/>
      <c r="C721" s="209"/>
      <c r="D721" s="209"/>
      <c r="E721" s="221"/>
      <c r="F721" s="220"/>
      <c r="G721" s="229"/>
    </row>
    <row r="722" spans="1:7" ht="15.75">
      <c r="A722" s="220"/>
      <c r="B722" s="221"/>
      <c r="C722" s="209"/>
      <c r="D722" s="209"/>
      <c r="E722" s="221"/>
      <c r="F722" s="220"/>
      <c r="G722" s="229"/>
    </row>
    <row r="723" spans="1:7" ht="15.75">
      <c r="A723" s="220"/>
      <c r="B723" s="221"/>
      <c r="C723" s="209"/>
      <c r="D723" s="209"/>
      <c r="E723" s="221"/>
      <c r="F723" s="220"/>
      <c r="G723" s="229"/>
    </row>
    <row r="724" spans="1:7" ht="15.75">
      <c r="A724" s="220"/>
      <c r="B724" s="221"/>
      <c r="C724" s="209"/>
      <c r="D724" s="209"/>
      <c r="E724" s="221"/>
      <c r="F724" s="220"/>
      <c r="G724" s="229"/>
    </row>
    <row r="725" spans="1:7" ht="15.75">
      <c r="A725" s="220"/>
      <c r="B725" s="221"/>
      <c r="C725" s="209"/>
      <c r="D725" s="209"/>
      <c r="E725" s="221"/>
      <c r="F725" s="220"/>
      <c r="G725" s="229"/>
    </row>
    <row r="726" spans="1:7" ht="15.75">
      <c r="A726" s="220"/>
      <c r="B726" s="221"/>
      <c r="C726" s="209"/>
      <c r="D726" s="209"/>
      <c r="E726" s="221"/>
      <c r="F726" s="220"/>
      <c r="G726" s="229"/>
    </row>
    <row r="727" spans="1:7" ht="15.75">
      <c r="A727" s="220"/>
      <c r="B727" s="221"/>
      <c r="C727" s="209"/>
      <c r="D727" s="209"/>
      <c r="E727" s="221"/>
      <c r="F727" s="220"/>
      <c r="G727" s="229"/>
    </row>
    <row r="728" spans="1:7" ht="15.75">
      <c r="A728" s="220"/>
      <c r="B728" s="221"/>
      <c r="C728" s="209"/>
      <c r="D728" s="209"/>
      <c r="E728" s="221"/>
      <c r="F728" s="220"/>
      <c r="G728" s="229"/>
    </row>
    <row r="729" spans="1:7" ht="15.75">
      <c r="A729" s="220"/>
      <c r="B729" s="221"/>
      <c r="C729" s="209"/>
      <c r="D729" s="209"/>
      <c r="E729" s="221"/>
      <c r="F729" s="220"/>
      <c r="G729" s="229"/>
    </row>
    <row r="730" spans="1:7" ht="15.75">
      <c r="A730" s="220"/>
      <c r="B730" s="221"/>
      <c r="C730" s="209"/>
      <c r="D730" s="209"/>
      <c r="E730" s="221"/>
      <c r="F730" s="220"/>
      <c r="G730" s="229"/>
    </row>
    <row r="731" spans="1:7" ht="15.75">
      <c r="A731" s="220"/>
      <c r="B731" s="221"/>
      <c r="C731" s="209"/>
      <c r="D731" s="209"/>
      <c r="E731" s="221"/>
      <c r="F731" s="220"/>
      <c r="G731" s="229"/>
    </row>
    <row r="732" spans="1:7" ht="15.75">
      <c r="A732" s="220"/>
      <c r="B732" s="221"/>
      <c r="C732" s="209"/>
      <c r="D732" s="209"/>
      <c r="E732" s="221"/>
      <c r="F732" s="220"/>
      <c r="G732" s="229"/>
    </row>
    <row r="733" spans="1:7" ht="15.75">
      <c r="A733" s="220"/>
      <c r="B733" s="221"/>
      <c r="C733" s="209"/>
      <c r="D733" s="209"/>
      <c r="E733" s="221"/>
      <c r="F733" s="220"/>
      <c r="G733" s="229"/>
    </row>
    <row r="734" spans="1:7" ht="15.75">
      <c r="A734" s="220"/>
      <c r="B734" s="221"/>
      <c r="C734" s="209"/>
      <c r="D734" s="209"/>
      <c r="E734" s="221"/>
      <c r="F734" s="220"/>
      <c r="G734" s="229"/>
    </row>
    <row r="735" spans="1:7" ht="15.75">
      <c r="A735" s="220"/>
      <c r="B735" s="221"/>
      <c r="C735" s="209"/>
      <c r="D735" s="209"/>
      <c r="E735" s="221"/>
      <c r="F735" s="220"/>
      <c r="G735" s="229"/>
    </row>
    <row r="736" spans="1:7" ht="15.75">
      <c r="A736" s="220"/>
      <c r="B736" s="221"/>
      <c r="C736" s="209"/>
      <c r="D736" s="209"/>
      <c r="E736" s="221"/>
      <c r="F736" s="220"/>
      <c r="G736" s="229"/>
    </row>
    <row r="737" spans="1:7" ht="15.75">
      <c r="A737" s="220"/>
      <c r="B737" s="221"/>
      <c r="C737" s="209"/>
      <c r="D737" s="209"/>
      <c r="E737" s="221"/>
      <c r="F737" s="220"/>
      <c r="G737" s="229"/>
    </row>
    <row r="738" spans="1:7" ht="15.75">
      <c r="A738" s="220"/>
      <c r="B738" s="221"/>
      <c r="C738" s="209"/>
      <c r="D738" s="209"/>
      <c r="E738" s="221"/>
      <c r="F738" s="220"/>
      <c r="G738" s="229"/>
    </row>
    <row r="739" spans="1:7" ht="15.75">
      <c r="A739" s="220"/>
      <c r="B739" s="221"/>
      <c r="C739" s="209"/>
      <c r="D739" s="209"/>
      <c r="E739" s="221"/>
      <c r="F739" s="220"/>
      <c r="G739" s="229"/>
    </row>
    <row r="740" spans="1:7" ht="15.75">
      <c r="A740" s="220"/>
      <c r="B740" s="221"/>
      <c r="C740" s="209"/>
      <c r="D740" s="209"/>
      <c r="E740" s="221"/>
      <c r="F740" s="220"/>
      <c r="G740" s="229"/>
    </row>
    <row r="741" spans="1:7" ht="15.75">
      <c r="A741" s="220"/>
      <c r="B741" s="221"/>
      <c r="C741" s="209"/>
      <c r="D741" s="209"/>
      <c r="E741" s="221"/>
      <c r="F741" s="220"/>
      <c r="G741" s="229"/>
    </row>
    <row r="742" spans="1:7" ht="15.75">
      <c r="A742" s="220"/>
      <c r="B742" s="221"/>
      <c r="C742" s="209"/>
      <c r="D742" s="209"/>
      <c r="E742" s="221"/>
      <c r="F742" s="220"/>
      <c r="G742" s="229"/>
    </row>
    <row r="743" spans="1:7" ht="15.75">
      <c r="A743" s="220"/>
      <c r="B743" s="221"/>
      <c r="C743" s="209"/>
      <c r="D743" s="209"/>
      <c r="E743" s="221"/>
      <c r="F743" s="220"/>
      <c r="G743" s="229"/>
    </row>
    <row r="744" spans="1:7" ht="15.75">
      <c r="A744" s="220"/>
      <c r="B744" s="221"/>
      <c r="C744" s="209"/>
      <c r="D744" s="209"/>
      <c r="E744" s="221"/>
      <c r="F744" s="220"/>
      <c r="G744" s="229"/>
    </row>
    <row r="745" spans="1:7" ht="15.75">
      <c r="A745" s="220"/>
      <c r="B745" s="221"/>
      <c r="C745" s="209"/>
      <c r="D745" s="209"/>
      <c r="E745" s="221"/>
      <c r="F745" s="220"/>
      <c r="G745" s="229"/>
    </row>
    <row r="746" spans="1:7" ht="15.75">
      <c r="A746" s="220"/>
      <c r="B746" s="221"/>
      <c r="C746" s="209"/>
      <c r="D746" s="209"/>
      <c r="E746" s="221"/>
      <c r="F746" s="220"/>
      <c r="G746" s="229"/>
    </row>
    <row r="747" spans="1:7" ht="15.75">
      <c r="A747" s="220"/>
      <c r="B747" s="221"/>
      <c r="C747" s="209"/>
      <c r="D747" s="209"/>
      <c r="E747" s="221"/>
      <c r="F747" s="220"/>
      <c r="G747" s="229"/>
    </row>
    <row r="748" spans="1:7" ht="15.75">
      <c r="A748" s="220"/>
      <c r="B748" s="221"/>
      <c r="C748" s="209"/>
      <c r="D748" s="209"/>
      <c r="E748" s="221"/>
      <c r="F748" s="220"/>
      <c r="G748" s="229"/>
    </row>
    <row r="749" spans="1:7" ht="15.75">
      <c r="A749" s="220"/>
      <c r="B749" s="221"/>
      <c r="C749" s="209"/>
      <c r="D749" s="209"/>
      <c r="E749" s="221"/>
      <c r="F749" s="220"/>
      <c r="G749" s="229"/>
    </row>
    <row r="750" spans="1:7" ht="15.75">
      <c r="A750" s="220"/>
      <c r="B750" s="221"/>
      <c r="C750" s="209"/>
      <c r="D750" s="209"/>
      <c r="E750" s="221"/>
      <c r="F750" s="220"/>
      <c r="G750" s="229"/>
    </row>
    <row r="751" spans="1:7" ht="15.75">
      <c r="A751" s="220"/>
      <c r="B751" s="221"/>
      <c r="C751" s="209"/>
      <c r="D751" s="209"/>
      <c r="E751" s="221"/>
      <c r="F751" s="220"/>
      <c r="G751" s="229"/>
    </row>
    <row r="752" spans="1:7" ht="15.75">
      <c r="A752" s="220"/>
      <c r="B752" s="221"/>
      <c r="C752" s="209"/>
      <c r="D752" s="209"/>
      <c r="E752" s="221"/>
      <c r="F752" s="220"/>
      <c r="G752" s="229"/>
    </row>
    <row r="753" spans="1:7" ht="15.75">
      <c r="A753" s="220"/>
      <c r="B753" s="221"/>
      <c r="C753" s="209"/>
      <c r="D753" s="209"/>
      <c r="E753" s="221"/>
      <c r="F753" s="220"/>
      <c r="G753" s="229"/>
    </row>
    <row r="754" spans="1:7" ht="15.75">
      <c r="A754" s="220"/>
      <c r="B754" s="221"/>
      <c r="C754" s="209"/>
      <c r="D754" s="209"/>
      <c r="E754" s="221"/>
      <c r="F754" s="220"/>
      <c r="G754" s="229"/>
    </row>
    <row r="755" spans="1:7" ht="15.75">
      <c r="A755" s="220"/>
      <c r="B755" s="221"/>
      <c r="C755" s="209"/>
      <c r="D755" s="209"/>
      <c r="E755" s="221"/>
      <c r="F755" s="220"/>
      <c r="G755" s="229"/>
    </row>
    <row r="756" spans="1:7" ht="15.75">
      <c r="A756" s="220"/>
      <c r="B756" s="221"/>
      <c r="C756" s="209"/>
      <c r="D756" s="209"/>
      <c r="E756" s="221"/>
      <c r="F756" s="220"/>
      <c r="G756" s="229"/>
    </row>
    <row r="757" spans="1:7" ht="15.75">
      <c r="A757" s="220"/>
      <c r="B757" s="221"/>
      <c r="C757" s="209"/>
      <c r="D757" s="209"/>
      <c r="E757" s="221"/>
      <c r="F757" s="220"/>
      <c r="G757" s="229"/>
    </row>
    <row r="758" spans="1:7" ht="15.75">
      <c r="A758" s="220"/>
      <c r="B758" s="221"/>
      <c r="C758" s="209"/>
      <c r="D758" s="209"/>
      <c r="E758" s="221"/>
      <c r="F758" s="220"/>
      <c r="G758" s="229"/>
    </row>
    <row r="759" spans="1:7" ht="15.75">
      <c r="A759" s="220"/>
      <c r="B759" s="221"/>
      <c r="C759" s="209"/>
      <c r="D759" s="209"/>
      <c r="E759" s="221"/>
      <c r="F759" s="220"/>
      <c r="G759" s="229"/>
    </row>
    <row r="760" spans="1:7" ht="15.75">
      <c r="A760" s="220"/>
      <c r="B760" s="221"/>
      <c r="C760" s="209"/>
      <c r="D760" s="209"/>
      <c r="E760" s="221"/>
      <c r="F760" s="220"/>
      <c r="G760" s="229"/>
    </row>
    <row r="761" spans="1:7" ht="15.75">
      <c r="A761" s="220"/>
      <c r="B761" s="221"/>
      <c r="C761" s="209"/>
      <c r="D761" s="209"/>
      <c r="E761" s="221"/>
      <c r="F761" s="220"/>
      <c r="G761" s="229"/>
    </row>
    <row r="762" spans="1:7" ht="15.75">
      <c r="A762" s="220"/>
      <c r="B762" s="221"/>
      <c r="C762" s="209"/>
      <c r="D762" s="209"/>
      <c r="E762" s="221"/>
      <c r="F762" s="220"/>
      <c r="G762" s="229"/>
    </row>
    <row r="763" spans="1:7" ht="15.75">
      <c r="A763" s="220"/>
      <c r="B763" s="221"/>
      <c r="C763" s="209"/>
      <c r="D763" s="209"/>
      <c r="E763" s="221"/>
      <c r="F763" s="220"/>
      <c r="G763" s="229"/>
    </row>
    <row r="764" spans="1:7" ht="15.75">
      <c r="A764" s="220"/>
      <c r="B764" s="221"/>
      <c r="C764" s="209"/>
      <c r="D764" s="209"/>
      <c r="E764" s="221"/>
      <c r="F764" s="220"/>
      <c r="G764" s="229"/>
    </row>
    <row r="765" spans="1:7" ht="15.75">
      <c r="A765" s="220"/>
      <c r="B765" s="221"/>
      <c r="C765" s="209"/>
      <c r="D765" s="209"/>
      <c r="E765" s="221"/>
      <c r="F765" s="220"/>
      <c r="G765" s="229"/>
    </row>
    <row r="766" spans="1:7" ht="15.75">
      <c r="A766" s="220"/>
      <c r="B766" s="221"/>
      <c r="C766" s="209"/>
      <c r="D766" s="209"/>
      <c r="E766" s="221"/>
      <c r="F766" s="220"/>
      <c r="G766" s="229"/>
    </row>
    <row r="767" spans="1:7" ht="15.75">
      <c r="A767" s="220"/>
      <c r="B767" s="221"/>
      <c r="C767" s="209"/>
      <c r="D767" s="209"/>
      <c r="E767" s="221"/>
      <c r="F767" s="220"/>
      <c r="G767" s="229"/>
    </row>
    <row r="768" spans="1:7" ht="15.75">
      <c r="A768" s="220"/>
      <c r="B768" s="221"/>
      <c r="C768" s="209"/>
      <c r="D768" s="209"/>
      <c r="E768" s="221"/>
      <c r="F768" s="220"/>
      <c r="G768" s="229"/>
    </row>
    <row r="769" spans="1:7" ht="15.75">
      <c r="A769" s="220"/>
      <c r="B769" s="221"/>
      <c r="C769" s="209"/>
      <c r="D769" s="209"/>
      <c r="E769" s="221"/>
      <c r="F769" s="220"/>
      <c r="G769" s="229"/>
    </row>
    <row r="770" spans="1:7" ht="15.75">
      <c r="A770" s="220"/>
      <c r="B770" s="221"/>
      <c r="C770" s="209"/>
      <c r="D770" s="209"/>
      <c r="E770" s="221"/>
      <c r="F770" s="220"/>
      <c r="G770" s="229"/>
    </row>
    <row r="771" spans="1:7" ht="15.75">
      <c r="A771" s="220"/>
      <c r="B771" s="221"/>
      <c r="C771" s="209"/>
      <c r="D771" s="209"/>
      <c r="E771" s="221"/>
      <c r="F771" s="220"/>
      <c r="G771" s="229"/>
    </row>
    <row r="772" spans="1:7" ht="15.75">
      <c r="A772" s="220"/>
      <c r="B772" s="221"/>
      <c r="C772" s="209"/>
      <c r="D772" s="209"/>
      <c r="E772" s="221"/>
      <c r="F772" s="220"/>
      <c r="G772" s="229"/>
    </row>
    <row r="773" spans="1:7" ht="15.75">
      <c r="A773" s="220"/>
      <c r="B773" s="221"/>
      <c r="C773" s="209"/>
      <c r="D773" s="209"/>
      <c r="E773" s="221"/>
      <c r="F773" s="220"/>
      <c r="G773" s="229"/>
    </row>
    <row r="774" spans="1:7" ht="15.75">
      <c r="A774" s="220"/>
      <c r="B774" s="221"/>
      <c r="C774" s="209"/>
      <c r="D774" s="209"/>
      <c r="E774" s="221"/>
      <c r="F774" s="220"/>
      <c r="G774" s="229"/>
    </row>
    <row r="775" spans="1:7" ht="15.75">
      <c r="A775" s="220"/>
      <c r="B775" s="221"/>
      <c r="C775" s="209"/>
      <c r="D775" s="209"/>
      <c r="E775" s="221"/>
      <c r="F775" s="220"/>
      <c r="G775" s="229"/>
    </row>
    <row r="776" spans="1:7" ht="15.75">
      <c r="A776" s="220"/>
      <c r="B776" s="221"/>
      <c r="C776" s="209"/>
      <c r="D776" s="209"/>
      <c r="E776" s="221"/>
      <c r="F776" s="220"/>
      <c r="G776" s="229"/>
    </row>
    <row r="777" spans="1:7" ht="15.75">
      <c r="A777" s="220"/>
      <c r="B777" s="221"/>
      <c r="C777" s="209"/>
      <c r="D777" s="209"/>
      <c r="E777" s="221"/>
      <c r="F777" s="220"/>
      <c r="G777" s="229"/>
    </row>
    <row r="778" spans="1:7" ht="15.75">
      <c r="A778" s="220"/>
      <c r="B778" s="221"/>
      <c r="C778" s="209"/>
      <c r="D778" s="209"/>
      <c r="E778" s="221"/>
      <c r="F778" s="220"/>
      <c r="G778" s="229"/>
    </row>
    <row r="779" spans="1:7" ht="15.75">
      <c r="A779" s="220"/>
      <c r="B779" s="221"/>
      <c r="C779" s="209"/>
      <c r="D779" s="209"/>
      <c r="E779" s="221"/>
      <c r="F779" s="220"/>
      <c r="G779" s="229"/>
    </row>
    <row r="780" spans="1:7" ht="15.75">
      <c r="A780" s="220"/>
      <c r="B780" s="221"/>
      <c r="C780" s="209"/>
      <c r="D780" s="209"/>
      <c r="E780" s="221"/>
      <c r="F780" s="220"/>
      <c r="G780" s="229"/>
    </row>
    <row r="781" spans="1:7" ht="15.75">
      <c r="A781" s="220"/>
      <c r="B781" s="221"/>
      <c r="C781" s="209"/>
      <c r="D781" s="209"/>
      <c r="E781" s="221"/>
      <c r="F781" s="220"/>
      <c r="G781" s="229"/>
    </row>
    <row r="782" spans="1:7" ht="15.75">
      <c r="A782" s="220"/>
      <c r="B782" s="221"/>
      <c r="C782" s="209"/>
      <c r="D782" s="209"/>
      <c r="E782" s="221"/>
      <c r="F782" s="220"/>
      <c r="G782" s="229"/>
    </row>
    <row r="783" spans="1:7" ht="15.75">
      <c r="A783" s="220"/>
      <c r="B783" s="221"/>
      <c r="C783" s="209"/>
      <c r="D783" s="209"/>
      <c r="E783" s="221"/>
      <c r="F783" s="220"/>
      <c r="G783" s="229"/>
    </row>
    <row r="784" spans="1:7" ht="15.75">
      <c r="A784" s="220"/>
      <c r="B784" s="221"/>
      <c r="C784" s="209"/>
      <c r="D784" s="209"/>
      <c r="E784" s="221"/>
      <c r="F784" s="220"/>
      <c r="G784" s="229"/>
    </row>
    <row r="785" spans="1:7" ht="15.75">
      <c r="A785" s="220"/>
      <c r="B785" s="221"/>
      <c r="C785" s="209"/>
      <c r="D785" s="209"/>
      <c r="E785" s="221"/>
      <c r="F785" s="220"/>
      <c r="G785" s="229"/>
    </row>
    <row r="786" spans="1:7" ht="15.75">
      <c r="A786" s="220"/>
      <c r="B786" s="221"/>
      <c r="C786" s="209"/>
      <c r="D786" s="209"/>
      <c r="E786" s="221"/>
      <c r="F786" s="220"/>
      <c r="G786" s="229"/>
    </row>
    <row r="787" spans="1:7" ht="15.75">
      <c r="A787" s="220"/>
      <c r="B787" s="221"/>
      <c r="C787" s="209"/>
      <c r="D787" s="209"/>
      <c r="E787" s="221"/>
      <c r="F787" s="220"/>
      <c r="G787" s="229"/>
    </row>
    <row r="788" spans="1:7" ht="15.75">
      <c r="A788" s="220"/>
      <c r="B788" s="221"/>
      <c r="C788" s="209"/>
      <c r="D788" s="209"/>
      <c r="E788" s="221"/>
      <c r="F788" s="220"/>
      <c r="G788" s="229"/>
    </row>
    <row r="789" spans="1:7" ht="15.75">
      <c r="A789" s="220"/>
      <c r="B789" s="221"/>
      <c r="C789" s="209"/>
      <c r="D789" s="209"/>
      <c r="E789" s="221"/>
      <c r="F789" s="220"/>
      <c r="G789" s="229"/>
    </row>
    <row r="790" spans="1:7" ht="15.75">
      <c r="A790" s="220"/>
      <c r="B790" s="221"/>
      <c r="C790" s="209"/>
      <c r="D790" s="209"/>
      <c r="E790" s="221"/>
      <c r="F790" s="220"/>
      <c r="G790" s="229"/>
    </row>
    <row r="791" spans="1:7" ht="15.75">
      <c r="A791" s="220"/>
      <c r="B791" s="221"/>
      <c r="C791" s="209"/>
      <c r="D791" s="209"/>
      <c r="E791" s="221"/>
      <c r="F791" s="220"/>
      <c r="G791" s="229"/>
    </row>
    <row r="792" spans="1:7" ht="15.75">
      <c r="A792" s="220"/>
      <c r="B792" s="221"/>
      <c r="C792" s="209"/>
      <c r="D792" s="209"/>
      <c r="E792" s="221"/>
      <c r="F792" s="220"/>
      <c r="G792" s="229"/>
    </row>
    <row r="793" spans="1:7" ht="15.75">
      <c r="A793" s="220"/>
      <c r="B793" s="221"/>
      <c r="C793" s="209"/>
      <c r="D793" s="209"/>
      <c r="E793" s="221"/>
      <c r="F793" s="220"/>
      <c r="G793" s="229"/>
    </row>
    <row r="794" spans="1:7" ht="15.75">
      <c r="A794" s="220"/>
      <c r="B794" s="221"/>
      <c r="C794" s="209"/>
      <c r="D794" s="209"/>
      <c r="E794" s="221"/>
      <c r="F794" s="220"/>
      <c r="G794" s="229"/>
    </row>
    <row r="795" spans="1:7" ht="15.75">
      <c r="A795" s="220"/>
      <c r="B795" s="221"/>
      <c r="C795" s="209"/>
      <c r="D795" s="209"/>
      <c r="E795" s="221"/>
      <c r="F795" s="220"/>
      <c r="G795" s="229"/>
    </row>
    <row r="796" spans="1:7" ht="15.75">
      <c r="A796" s="220"/>
      <c r="B796" s="221"/>
      <c r="C796" s="209"/>
      <c r="D796" s="209"/>
      <c r="E796" s="221"/>
      <c r="F796" s="220"/>
      <c r="G796" s="229"/>
    </row>
    <row r="797" spans="1:7" ht="15.75">
      <c r="A797" s="220"/>
      <c r="B797" s="221"/>
      <c r="C797" s="209"/>
      <c r="D797" s="209"/>
      <c r="E797" s="221"/>
      <c r="F797" s="220"/>
      <c r="G797" s="229"/>
    </row>
    <row r="798" spans="1:7" ht="15.75">
      <c r="A798" s="220"/>
      <c r="B798" s="221"/>
      <c r="C798" s="209"/>
      <c r="D798" s="209"/>
      <c r="E798" s="221"/>
      <c r="F798" s="220"/>
      <c r="G798" s="229"/>
    </row>
    <row r="799" spans="1:7" ht="15.75">
      <c r="A799" s="220"/>
      <c r="B799" s="221"/>
      <c r="C799" s="209"/>
      <c r="D799" s="209"/>
      <c r="E799" s="221"/>
      <c r="F799" s="220"/>
      <c r="G799" s="229"/>
    </row>
    <row r="800" spans="1:7" ht="15.75">
      <c r="A800" s="220"/>
      <c r="B800" s="221"/>
      <c r="C800" s="209"/>
      <c r="D800" s="209"/>
      <c r="E800" s="221"/>
      <c r="F800" s="220"/>
      <c r="G800" s="229"/>
    </row>
    <row r="801" spans="1:7" ht="15.75">
      <c r="A801" s="220"/>
      <c r="B801" s="221"/>
      <c r="C801" s="209"/>
      <c r="D801" s="209"/>
      <c r="E801" s="221"/>
      <c r="F801" s="220"/>
      <c r="G801" s="229"/>
    </row>
    <row r="802" spans="1:7" ht="15.75">
      <c r="A802" s="220"/>
      <c r="B802" s="221"/>
      <c r="C802" s="209"/>
      <c r="D802" s="209"/>
      <c r="E802" s="221"/>
      <c r="F802" s="220"/>
      <c r="G802" s="229"/>
    </row>
    <row r="803" spans="1:7" ht="15.75">
      <c r="A803" s="220"/>
      <c r="B803" s="221"/>
      <c r="C803" s="209"/>
      <c r="D803" s="209"/>
      <c r="E803" s="221"/>
      <c r="F803" s="220"/>
      <c r="G803" s="229"/>
    </row>
    <row r="804" spans="1:7" ht="15.75">
      <c r="A804" s="220"/>
      <c r="B804" s="221"/>
      <c r="C804" s="209"/>
      <c r="D804" s="209"/>
      <c r="E804" s="221"/>
      <c r="F804" s="220"/>
      <c r="G804" s="229"/>
    </row>
    <row r="805" spans="1:7" ht="15.75">
      <c r="A805" s="220"/>
      <c r="B805" s="221"/>
      <c r="C805" s="209"/>
      <c r="D805" s="209"/>
      <c r="E805" s="221"/>
      <c r="F805" s="220"/>
      <c r="G805" s="229"/>
    </row>
    <row r="806" spans="1:7" ht="15.75">
      <c r="A806" s="220"/>
      <c r="B806" s="221"/>
      <c r="C806" s="209"/>
      <c r="D806" s="209"/>
      <c r="E806" s="221"/>
      <c r="F806" s="220"/>
      <c r="G806" s="229"/>
    </row>
    <row r="807" spans="1:7" ht="15.75">
      <c r="A807" s="220"/>
      <c r="B807" s="221"/>
      <c r="C807" s="209"/>
      <c r="D807" s="209"/>
      <c r="E807" s="221"/>
      <c r="F807" s="220"/>
      <c r="G807" s="229"/>
    </row>
    <row r="808" spans="1:7" ht="15.75">
      <c r="A808" s="220"/>
      <c r="B808" s="221"/>
      <c r="C808" s="209"/>
      <c r="D808" s="209"/>
      <c r="E808" s="221"/>
      <c r="F808" s="220"/>
      <c r="G808" s="229"/>
    </row>
    <row r="809" spans="1:7" ht="15.75">
      <c r="A809" s="220"/>
      <c r="B809" s="221"/>
      <c r="C809" s="209"/>
      <c r="D809" s="209"/>
      <c r="E809" s="221"/>
      <c r="F809" s="220"/>
      <c r="G809" s="229"/>
    </row>
    <row r="810" spans="1:7" ht="15.75">
      <c r="A810" s="220"/>
      <c r="B810" s="221"/>
      <c r="C810" s="209"/>
      <c r="D810" s="209"/>
      <c r="E810" s="221"/>
      <c r="F810" s="220"/>
      <c r="G810" s="229"/>
    </row>
    <row r="811" spans="1:7" ht="15.75">
      <c r="A811" s="220"/>
      <c r="B811" s="221"/>
      <c r="C811" s="209"/>
      <c r="D811" s="209"/>
      <c r="E811" s="221"/>
      <c r="F811" s="220"/>
      <c r="G811" s="229"/>
    </row>
    <row r="812" spans="1:7" ht="15.75">
      <c r="A812" s="220"/>
      <c r="B812" s="221"/>
      <c r="C812" s="209"/>
      <c r="D812" s="209"/>
      <c r="E812" s="221"/>
      <c r="F812" s="220"/>
      <c r="G812" s="229"/>
    </row>
    <row r="813" spans="1:7" ht="15.75">
      <c r="A813" s="220"/>
      <c r="B813" s="221"/>
      <c r="C813" s="209"/>
      <c r="D813" s="209"/>
      <c r="E813" s="221"/>
      <c r="F813" s="220"/>
      <c r="G813" s="229"/>
    </row>
    <row r="814" spans="1:7" ht="15.75">
      <c r="A814" s="220"/>
      <c r="B814" s="221"/>
      <c r="C814" s="209"/>
      <c r="D814" s="209"/>
      <c r="E814" s="221"/>
      <c r="F814" s="220"/>
      <c r="G814" s="229"/>
    </row>
    <row r="815" spans="1:7" ht="15.75">
      <c r="A815" s="220"/>
      <c r="B815" s="221"/>
      <c r="C815" s="209"/>
      <c r="D815" s="209"/>
      <c r="E815" s="221"/>
      <c r="F815" s="220"/>
      <c r="G815" s="229"/>
    </row>
    <row r="816" spans="1:7" ht="15.75">
      <c r="A816" s="220"/>
      <c r="B816" s="221"/>
      <c r="C816" s="209"/>
      <c r="D816" s="209"/>
      <c r="E816" s="221"/>
      <c r="F816" s="220"/>
      <c r="G816" s="229"/>
    </row>
    <row r="817" spans="1:7" ht="15.75">
      <c r="A817" s="220"/>
      <c r="B817" s="221"/>
      <c r="C817" s="209"/>
      <c r="D817" s="209"/>
      <c r="E817" s="221"/>
      <c r="F817" s="220"/>
      <c r="G817" s="229"/>
    </row>
    <row r="818" spans="1:7" ht="15.75">
      <c r="A818" s="220"/>
      <c r="B818" s="221"/>
      <c r="C818" s="209"/>
      <c r="D818" s="209"/>
      <c r="E818" s="221"/>
      <c r="F818" s="220"/>
      <c r="G818" s="229"/>
    </row>
    <row r="819" spans="1:7" ht="15.75">
      <c r="A819" s="220"/>
      <c r="B819" s="221"/>
      <c r="C819" s="209"/>
      <c r="D819" s="209"/>
      <c r="E819" s="221"/>
      <c r="F819" s="220"/>
      <c r="G819" s="229"/>
    </row>
    <row r="820" spans="1:7" ht="15.75">
      <c r="A820" s="220"/>
      <c r="B820" s="221"/>
      <c r="C820" s="209"/>
      <c r="D820" s="209"/>
      <c r="E820" s="221"/>
      <c r="F820" s="220"/>
      <c r="G820" s="229"/>
    </row>
    <row r="821" spans="1:7" ht="15.75">
      <c r="A821" s="220"/>
      <c r="B821" s="221"/>
      <c r="C821" s="209"/>
      <c r="D821" s="209"/>
      <c r="E821" s="221"/>
      <c r="F821" s="220"/>
      <c r="G821" s="229"/>
    </row>
    <row r="822" spans="1:7" ht="15.75">
      <c r="A822" s="220"/>
      <c r="B822" s="221"/>
      <c r="C822" s="209"/>
      <c r="D822" s="209"/>
      <c r="E822" s="221"/>
      <c r="F822" s="220"/>
      <c r="G822" s="229"/>
    </row>
    <row r="823" spans="1:7" ht="15.75">
      <c r="A823" s="220"/>
      <c r="B823" s="221"/>
      <c r="C823" s="209"/>
      <c r="D823" s="209"/>
      <c r="E823" s="221"/>
      <c r="F823" s="220"/>
      <c r="G823" s="229"/>
    </row>
    <row r="824" spans="1:7" ht="15.75">
      <c r="A824" s="220"/>
      <c r="B824" s="221"/>
      <c r="C824" s="209"/>
      <c r="D824" s="209"/>
      <c r="E824" s="221"/>
      <c r="F824" s="220"/>
      <c r="G824" s="229"/>
    </row>
    <row r="825" spans="1:7" ht="15.75">
      <c r="A825" s="220"/>
      <c r="B825" s="221"/>
      <c r="C825" s="209"/>
      <c r="D825" s="209"/>
      <c r="E825" s="221"/>
      <c r="F825" s="220"/>
      <c r="G825" s="229"/>
    </row>
    <row r="826" spans="1:7" ht="15.75">
      <c r="A826" s="220"/>
      <c r="B826" s="221"/>
      <c r="C826" s="209"/>
      <c r="D826" s="209"/>
      <c r="E826" s="221"/>
      <c r="F826" s="220"/>
      <c r="G826" s="229"/>
    </row>
    <row r="827" spans="1:7" ht="15.75">
      <c r="A827" s="220"/>
      <c r="B827" s="221"/>
      <c r="C827" s="209"/>
      <c r="D827" s="209"/>
      <c r="E827" s="221"/>
      <c r="F827" s="220"/>
      <c r="G827" s="229"/>
    </row>
    <row r="828" spans="1:7" ht="15.75">
      <c r="A828" s="220"/>
      <c r="B828" s="221"/>
      <c r="C828" s="209"/>
      <c r="D828" s="209"/>
      <c r="E828" s="221"/>
      <c r="F828" s="220"/>
      <c r="G828" s="229"/>
    </row>
    <row r="829" spans="1:7" ht="15.75">
      <c r="A829" s="220"/>
      <c r="B829" s="221"/>
      <c r="C829" s="209"/>
      <c r="D829" s="209"/>
      <c r="E829" s="221"/>
      <c r="F829" s="220"/>
      <c r="G829" s="229"/>
    </row>
    <row r="830" spans="1:7" ht="15.75">
      <c r="A830" s="220"/>
      <c r="B830" s="221"/>
      <c r="C830" s="209"/>
      <c r="D830" s="209"/>
      <c r="E830" s="221"/>
      <c r="F830" s="220"/>
      <c r="G830" s="229"/>
    </row>
    <row r="831" spans="1:7" ht="15.75">
      <c r="A831" s="220"/>
      <c r="B831" s="221"/>
      <c r="C831" s="209"/>
      <c r="D831" s="209"/>
      <c r="E831" s="221"/>
      <c r="F831" s="220"/>
      <c r="G831" s="229"/>
    </row>
    <row r="832" spans="1:7" ht="15.75">
      <c r="A832" s="220"/>
      <c r="B832" s="221"/>
      <c r="C832" s="209"/>
      <c r="D832" s="209"/>
      <c r="E832" s="221"/>
      <c r="F832" s="220"/>
      <c r="G832" s="229"/>
    </row>
    <row r="833" spans="1:7" ht="15.75">
      <c r="A833" s="220"/>
      <c r="B833" s="221"/>
      <c r="C833" s="209"/>
      <c r="D833" s="209"/>
      <c r="E833" s="221"/>
      <c r="F833" s="220"/>
      <c r="G833" s="229"/>
    </row>
    <row r="834" spans="1:7" ht="15.75">
      <c r="A834" s="220"/>
      <c r="B834" s="221"/>
      <c r="C834" s="209"/>
      <c r="D834" s="209"/>
      <c r="E834" s="221"/>
      <c r="F834" s="220"/>
      <c r="G834" s="229"/>
    </row>
    <row r="835" spans="1:7" ht="15.75">
      <c r="A835" s="220"/>
      <c r="B835" s="221"/>
      <c r="C835" s="209"/>
      <c r="D835" s="209"/>
      <c r="E835" s="221"/>
      <c r="F835" s="220"/>
      <c r="G835" s="229"/>
    </row>
    <row r="836" spans="1:7" ht="15.75">
      <c r="A836" s="220"/>
      <c r="B836" s="221"/>
      <c r="C836" s="209"/>
      <c r="D836" s="209"/>
      <c r="E836" s="221"/>
      <c r="F836" s="220"/>
      <c r="G836" s="229"/>
    </row>
    <row r="837" spans="1:7" ht="15.75">
      <c r="A837" s="220"/>
      <c r="B837" s="221"/>
      <c r="C837" s="209"/>
      <c r="D837" s="209"/>
      <c r="E837" s="221"/>
      <c r="F837" s="220"/>
      <c r="G837" s="229"/>
    </row>
    <row r="838" spans="1:7" ht="15.75">
      <c r="A838" s="220"/>
      <c r="B838" s="221"/>
      <c r="C838" s="209"/>
      <c r="D838" s="209"/>
      <c r="E838" s="221"/>
      <c r="F838" s="220"/>
      <c r="G838" s="229"/>
    </row>
    <row r="839" spans="1:7" ht="15.75">
      <c r="A839" s="220"/>
      <c r="B839" s="221"/>
      <c r="C839" s="209"/>
      <c r="D839" s="209"/>
      <c r="E839" s="221"/>
      <c r="F839" s="220"/>
      <c r="G839" s="229"/>
    </row>
    <row r="840" spans="1:7" ht="15.75">
      <c r="A840" s="220"/>
      <c r="B840" s="221"/>
      <c r="C840" s="209"/>
      <c r="D840" s="209"/>
      <c r="E840" s="221"/>
      <c r="F840" s="220"/>
      <c r="G840" s="229"/>
    </row>
    <row r="841" spans="1:7" ht="15.75">
      <c r="A841" s="220"/>
      <c r="B841" s="221"/>
      <c r="C841" s="209"/>
      <c r="D841" s="209"/>
      <c r="E841" s="221"/>
      <c r="F841" s="220"/>
      <c r="G841" s="229"/>
    </row>
    <row r="842" spans="1:7" ht="15.75">
      <c r="A842" s="220"/>
      <c r="B842" s="221"/>
      <c r="C842" s="209"/>
      <c r="D842" s="209"/>
      <c r="E842" s="221"/>
      <c r="F842" s="220"/>
      <c r="G842" s="229"/>
    </row>
    <row r="843" spans="1:7" ht="15.75">
      <c r="A843" s="220"/>
      <c r="B843" s="221"/>
      <c r="C843" s="209"/>
      <c r="D843" s="209"/>
      <c r="E843" s="221"/>
      <c r="F843" s="220"/>
      <c r="G843" s="229"/>
    </row>
    <row r="844" spans="1:7" ht="15.75">
      <c r="A844" s="220"/>
      <c r="B844" s="221"/>
      <c r="C844" s="209"/>
      <c r="D844" s="209"/>
      <c r="E844" s="221"/>
      <c r="F844" s="220"/>
      <c r="G844" s="229"/>
    </row>
    <row r="845" spans="1:7" ht="15.75">
      <c r="A845" s="220"/>
      <c r="B845" s="221"/>
      <c r="C845" s="209"/>
      <c r="D845" s="209"/>
      <c r="E845" s="221"/>
      <c r="F845" s="220"/>
      <c r="G845" s="229"/>
    </row>
    <row r="846" spans="1:7" ht="15.75">
      <c r="A846" s="220"/>
      <c r="B846" s="221"/>
      <c r="C846" s="209"/>
      <c r="D846" s="209"/>
      <c r="E846" s="221"/>
      <c r="F846" s="220"/>
      <c r="G846" s="229"/>
    </row>
    <row r="847" spans="1:7" ht="15.75">
      <c r="A847" s="220"/>
      <c r="B847" s="221"/>
      <c r="C847" s="209"/>
      <c r="D847" s="209"/>
      <c r="E847" s="221"/>
      <c r="F847" s="220"/>
      <c r="G847" s="229"/>
    </row>
    <row r="848" spans="1:7" ht="15.75">
      <c r="A848" s="220"/>
      <c r="B848" s="221"/>
      <c r="C848" s="209"/>
      <c r="D848" s="209"/>
      <c r="E848" s="221"/>
      <c r="F848" s="220"/>
      <c r="G848" s="229"/>
    </row>
    <row r="849" spans="1:7" ht="15.75">
      <c r="A849" s="220"/>
      <c r="B849" s="221"/>
      <c r="C849" s="209"/>
      <c r="D849" s="209"/>
      <c r="E849" s="221"/>
      <c r="F849" s="220"/>
      <c r="G849" s="229"/>
    </row>
    <row r="850" spans="1:7" ht="15.75">
      <c r="A850" s="220"/>
      <c r="B850" s="221"/>
      <c r="C850" s="209"/>
      <c r="D850" s="209"/>
      <c r="E850" s="221"/>
      <c r="F850" s="220"/>
      <c r="G850" s="229"/>
    </row>
    <row r="851" spans="1:7" ht="15.75">
      <c r="A851" s="220"/>
      <c r="B851" s="221"/>
      <c r="C851" s="209"/>
      <c r="D851" s="209"/>
      <c r="E851" s="221"/>
      <c r="F851" s="220"/>
      <c r="G851" s="229"/>
    </row>
    <row r="852" spans="1:7" ht="15.75">
      <c r="A852" s="220"/>
      <c r="B852" s="221"/>
      <c r="C852" s="209"/>
      <c r="D852" s="209"/>
      <c r="E852" s="221"/>
      <c r="F852" s="220"/>
      <c r="G852" s="229"/>
    </row>
    <row r="853" spans="1:7" ht="15.75">
      <c r="A853" s="220"/>
      <c r="B853" s="221"/>
      <c r="C853" s="209"/>
      <c r="D853" s="209"/>
      <c r="E853" s="221"/>
      <c r="F853" s="220"/>
      <c r="G853" s="229"/>
    </row>
    <row r="854" spans="1:7" ht="15.75">
      <c r="A854" s="220"/>
      <c r="B854" s="221"/>
      <c r="C854" s="209"/>
      <c r="D854" s="209"/>
      <c r="E854" s="221"/>
      <c r="F854" s="220"/>
      <c r="G854" s="229"/>
    </row>
    <row r="855" spans="1:7" ht="15.75">
      <c r="A855" s="220"/>
      <c r="B855" s="221"/>
      <c r="C855" s="209"/>
      <c r="D855" s="209"/>
      <c r="E855" s="221"/>
      <c r="F855" s="220"/>
      <c r="G855" s="229"/>
    </row>
    <row r="856" spans="1:7" ht="15.75">
      <c r="A856" s="220"/>
      <c r="B856" s="221"/>
      <c r="C856" s="209"/>
      <c r="D856" s="209"/>
      <c r="E856" s="221"/>
      <c r="F856" s="220"/>
      <c r="G856" s="229"/>
    </row>
    <row r="857" spans="1:7" ht="15.75">
      <c r="A857" s="220"/>
      <c r="B857" s="221"/>
      <c r="C857" s="209"/>
      <c r="D857" s="209"/>
      <c r="E857" s="221"/>
      <c r="F857" s="220"/>
      <c r="G857" s="229"/>
    </row>
    <row r="858" spans="1:7" ht="15.75">
      <c r="A858" s="220"/>
      <c r="B858" s="221"/>
      <c r="C858" s="209"/>
      <c r="D858" s="209"/>
      <c r="E858" s="221"/>
      <c r="F858" s="220"/>
      <c r="G858" s="229"/>
    </row>
    <row r="859" spans="1:7" ht="15.75">
      <c r="A859" s="220"/>
      <c r="B859" s="221"/>
      <c r="C859" s="209"/>
      <c r="D859" s="209"/>
      <c r="E859" s="221"/>
      <c r="F859" s="220"/>
      <c r="G859" s="229"/>
    </row>
    <row r="860" spans="1:7" ht="15.75">
      <c r="A860" s="220"/>
      <c r="B860" s="221"/>
      <c r="C860" s="209"/>
      <c r="D860" s="209"/>
      <c r="E860" s="221"/>
      <c r="F860" s="220"/>
      <c r="G860" s="229"/>
    </row>
  </sheetData>
  <mergeCells count="1">
    <mergeCell ref="A1:K1"/>
  </mergeCells>
  <printOptions horizontalCentered="1"/>
  <pageMargins left="0.3937007874015748" right="0.3937007874015748" top="0.7874015748031497" bottom="0.3937007874015748" header="0.5905511811023623" footer="0.31496062992125984"/>
  <pageSetup horizontalDpi="360" verticalDpi="360" orientation="landscape" paperSize="9" scale="59" r:id="rId1"/>
  <headerFooter alignWithMargins="0">
    <oddFooter xml:space="preserve">&amp;R&amp;"Arial CE,tučné"&amp;14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731"/>
  <sheetViews>
    <sheetView defaultGridColor="0" zoomScale="75" zoomScaleNormal="75" colorId="22" workbookViewId="0" topLeftCell="A1">
      <selection activeCell="A2" sqref="A2"/>
    </sheetView>
  </sheetViews>
  <sheetFormatPr defaultColWidth="9.125" defaultRowHeight="12.75" outlineLevelRow="2"/>
  <cols>
    <col min="1" max="1" width="6.625" style="166" bestFit="1" customWidth="1"/>
    <col min="2" max="2" width="6.625" style="167" bestFit="1" customWidth="1"/>
    <col min="3" max="3" width="40.00390625" style="165" bestFit="1" customWidth="1"/>
    <col min="4" max="4" width="13.625" style="165" customWidth="1"/>
    <col min="5" max="5" width="9.25390625" style="167" customWidth="1"/>
    <col min="6" max="6" width="45.625" style="166" customWidth="1"/>
    <col min="7" max="7" width="13.375" style="168" customWidth="1"/>
    <col min="8" max="8" width="12.875" style="169" customWidth="1"/>
    <col min="9" max="9" width="12.125" style="165" customWidth="1"/>
    <col min="10" max="10" width="12.00390625" style="165" customWidth="1"/>
    <col min="11" max="11" width="13.625" style="165" customWidth="1"/>
    <col min="12" max="16384" width="9.125" style="165" customWidth="1"/>
  </cols>
  <sheetData>
    <row r="1" spans="1:11" s="290" customFormat="1" ht="20.25">
      <c r="A1" s="163" t="s">
        <v>275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ht="16.5" thickBot="1"/>
    <row r="3" spans="1:11" ht="19.5" thickBot="1">
      <c r="A3" s="170" t="s">
        <v>0</v>
      </c>
      <c r="B3" s="291" t="s">
        <v>12</v>
      </c>
      <c r="C3" s="171" t="s">
        <v>15</v>
      </c>
      <c r="D3" s="171" t="s">
        <v>247</v>
      </c>
      <c r="E3" s="172" t="s">
        <v>16</v>
      </c>
      <c r="F3" s="173" t="s">
        <v>8</v>
      </c>
      <c r="G3" s="172" t="s">
        <v>9</v>
      </c>
      <c r="H3" s="174" t="s">
        <v>10</v>
      </c>
      <c r="I3" s="175" t="s">
        <v>11</v>
      </c>
      <c r="J3" s="174" t="s">
        <v>14</v>
      </c>
      <c r="K3" s="176" t="s">
        <v>13</v>
      </c>
    </row>
    <row r="4" spans="1:11" s="209" customFormat="1" ht="16.5" customHeight="1" outlineLevel="2">
      <c r="A4" s="177">
        <v>6200</v>
      </c>
      <c r="B4" s="254">
        <v>3639</v>
      </c>
      <c r="C4" s="255" t="s">
        <v>160</v>
      </c>
      <c r="D4" s="254">
        <v>311</v>
      </c>
      <c r="E4" s="179">
        <v>3111</v>
      </c>
      <c r="F4" s="180" t="s">
        <v>164</v>
      </c>
      <c r="G4" s="181">
        <v>5000</v>
      </c>
      <c r="H4" s="182">
        <v>5000</v>
      </c>
      <c r="I4" s="182">
        <v>22679</v>
      </c>
      <c r="J4" s="292">
        <f>I4/G4*100</f>
        <v>453.58</v>
      </c>
      <c r="K4" s="293">
        <f>I4/H4*100</f>
        <v>453.58</v>
      </c>
    </row>
    <row r="5" spans="1:11" s="209" customFormat="1" ht="16.5" customHeight="1" outlineLevel="2">
      <c r="A5" s="204">
        <v>6300</v>
      </c>
      <c r="B5" s="207">
        <v>3612</v>
      </c>
      <c r="C5" s="207" t="s">
        <v>6</v>
      </c>
      <c r="D5" s="194">
        <v>311</v>
      </c>
      <c r="E5" s="205">
        <v>3112</v>
      </c>
      <c r="F5" s="188" t="s">
        <v>124</v>
      </c>
      <c r="G5" s="208">
        <v>133000</v>
      </c>
      <c r="H5" s="208">
        <f>133000+29000</f>
        <v>162000</v>
      </c>
      <c r="I5" s="208">
        <v>206906</v>
      </c>
      <c r="J5" s="294">
        <f>I5/G5*100</f>
        <v>155.56842105263158</v>
      </c>
      <c r="K5" s="295">
        <f>I5/H5*100</f>
        <v>127.71975308641976</v>
      </c>
    </row>
    <row r="6" spans="1:11" s="209" customFormat="1" ht="16.5" customHeight="1" outlineLevel="2">
      <c r="A6" s="185">
        <v>5100</v>
      </c>
      <c r="B6" s="194">
        <v>3632</v>
      </c>
      <c r="C6" s="203" t="s">
        <v>123</v>
      </c>
      <c r="D6" s="194">
        <v>311</v>
      </c>
      <c r="E6" s="187">
        <v>3112</v>
      </c>
      <c r="F6" s="188" t="s">
        <v>124</v>
      </c>
      <c r="G6" s="189"/>
      <c r="H6" s="189"/>
      <c r="I6" s="190">
        <v>126</v>
      </c>
      <c r="J6" s="294"/>
      <c r="K6" s="295"/>
    </row>
    <row r="7" spans="1:11" s="209" customFormat="1" ht="16.5" customHeight="1" outlineLevel="2">
      <c r="A7" s="185">
        <v>5700</v>
      </c>
      <c r="B7" s="194">
        <v>3639</v>
      </c>
      <c r="C7" s="203" t="s">
        <v>160</v>
      </c>
      <c r="D7" s="194">
        <v>311</v>
      </c>
      <c r="E7" s="187">
        <v>3112</v>
      </c>
      <c r="F7" s="188" t="s">
        <v>124</v>
      </c>
      <c r="G7" s="189"/>
      <c r="H7" s="190"/>
      <c r="I7" s="190">
        <v>9551</v>
      </c>
      <c r="J7" s="294"/>
      <c r="K7" s="295"/>
    </row>
    <row r="8" spans="1:11" s="209" customFormat="1" ht="16.5" customHeight="1" outlineLevel="2">
      <c r="A8" s="185">
        <v>6200</v>
      </c>
      <c r="B8" s="194">
        <v>3639</v>
      </c>
      <c r="C8" s="203" t="s">
        <v>160</v>
      </c>
      <c r="D8" s="194">
        <v>311</v>
      </c>
      <c r="E8" s="187">
        <v>3112</v>
      </c>
      <c r="F8" s="188" t="s">
        <v>124</v>
      </c>
      <c r="G8" s="189">
        <v>30000</v>
      </c>
      <c r="H8" s="190">
        <v>38102</v>
      </c>
      <c r="I8" s="190">
        <v>102947</v>
      </c>
      <c r="J8" s="294">
        <f>I8/G8*100</f>
        <v>343.1566666666667</v>
      </c>
      <c r="K8" s="295">
        <f>I8/H8*100</f>
        <v>270.1879166447955</v>
      </c>
    </row>
    <row r="9" spans="1:11" s="209" customFormat="1" ht="16.5" customHeight="1" outlineLevel="2">
      <c r="A9" s="185">
        <v>5700</v>
      </c>
      <c r="B9" s="194">
        <v>2310</v>
      </c>
      <c r="C9" s="203" t="s">
        <v>133</v>
      </c>
      <c r="D9" s="194">
        <v>311</v>
      </c>
      <c r="E9" s="187">
        <v>3113</v>
      </c>
      <c r="F9" s="188" t="s">
        <v>126</v>
      </c>
      <c r="G9" s="189"/>
      <c r="H9" s="190"/>
      <c r="I9" s="190">
        <v>1</v>
      </c>
      <c r="J9" s="294"/>
      <c r="K9" s="295"/>
    </row>
    <row r="10" spans="1:11" s="209" customFormat="1" ht="15.75" outlineLevel="2">
      <c r="A10" s="185">
        <v>7400</v>
      </c>
      <c r="B10" s="194">
        <v>3639</v>
      </c>
      <c r="C10" s="203" t="s">
        <v>160</v>
      </c>
      <c r="D10" s="194">
        <v>311</v>
      </c>
      <c r="E10" s="187">
        <v>3113</v>
      </c>
      <c r="F10" s="188" t="s">
        <v>126</v>
      </c>
      <c r="G10" s="189"/>
      <c r="H10" s="190"/>
      <c r="I10" s="190">
        <v>209</v>
      </c>
      <c r="J10" s="294"/>
      <c r="K10" s="295"/>
    </row>
    <row r="11" spans="1:11" s="209" customFormat="1" ht="16.5" customHeight="1" outlineLevel="2">
      <c r="A11" s="185">
        <v>5100</v>
      </c>
      <c r="B11" s="194">
        <v>3722</v>
      </c>
      <c r="C11" s="203" t="s">
        <v>125</v>
      </c>
      <c r="D11" s="194">
        <v>311</v>
      </c>
      <c r="E11" s="187">
        <v>3113</v>
      </c>
      <c r="F11" s="188" t="s">
        <v>126</v>
      </c>
      <c r="G11" s="189"/>
      <c r="H11" s="190"/>
      <c r="I11" s="190">
        <v>23</v>
      </c>
      <c r="J11" s="294"/>
      <c r="K11" s="295"/>
    </row>
    <row r="12" spans="1:11" s="209" customFormat="1" ht="16.5" customHeight="1" outlineLevel="2">
      <c r="A12" s="185">
        <v>8200</v>
      </c>
      <c r="B12" s="194">
        <v>5311</v>
      </c>
      <c r="C12" s="203" t="s">
        <v>146</v>
      </c>
      <c r="D12" s="194">
        <v>311</v>
      </c>
      <c r="E12" s="187">
        <v>3113</v>
      </c>
      <c r="F12" s="188" t="s">
        <v>126</v>
      </c>
      <c r="G12" s="189">
        <v>350</v>
      </c>
      <c r="H12" s="190">
        <v>350</v>
      </c>
      <c r="I12" s="190">
        <v>523</v>
      </c>
      <c r="J12" s="294">
        <f>I12/G12*100</f>
        <v>149.42857142857142</v>
      </c>
      <c r="K12" s="295">
        <f>I12/H12*100</f>
        <v>149.42857142857142</v>
      </c>
    </row>
    <row r="13" spans="1:11" s="209" customFormat="1" ht="16.5" customHeight="1" outlineLevel="2">
      <c r="A13" s="196">
        <v>3200</v>
      </c>
      <c r="B13" s="237">
        <v>6171</v>
      </c>
      <c r="C13" s="202" t="s">
        <v>1</v>
      </c>
      <c r="D13" s="194">
        <v>311</v>
      </c>
      <c r="E13" s="197">
        <v>3113</v>
      </c>
      <c r="F13" s="188" t="s">
        <v>126</v>
      </c>
      <c r="G13" s="239"/>
      <c r="H13" s="239"/>
      <c r="I13" s="239">
        <v>729</v>
      </c>
      <c r="J13" s="294"/>
      <c r="K13" s="295"/>
    </row>
    <row r="14" spans="1:11" ht="16.5" customHeight="1" outlineLevel="2">
      <c r="A14" s="185">
        <v>5700</v>
      </c>
      <c r="B14" s="194">
        <v>3639</v>
      </c>
      <c r="C14" s="203" t="s">
        <v>160</v>
      </c>
      <c r="D14" s="194">
        <v>311</v>
      </c>
      <c r="E14" s="187">
        <v>3119</v>
      </c>
      <c r="F14" s="188" t="s">
        <v>161</v>
      </c>
      <c r="G14" s="189"/>
      <c r="H14" s="190"/>
      <c r="I14" s="190">
        <v>127</v>
      </c>
      <c r="J14" s="294"/>
      <c r="K14" s="295"/>
    </row>
    <row r="15" spans="1:11" ht="16.5" customHeight="1" outlineLevel="1">
      <c r="A15" s="185"/>
      <c r="B15" s="194"/>
      <c r="C15" s="203"/>
      <c r="D15" s="193" t="s">
        <v>272</v>
      </c>
      <c r="E15" s="187"/>
      <c r="F15" s="188"/>
      <c r="G15" s="296">
        <f>SUBTOTAL(9,G4:G14)</f>
        <v>168350</v>
      </c>
      <c r="H15" s="297">
        <f>SUBTOTAL(9,H4:H14)</f>
        <v>205452</v>
      </c>
      <c r="I15" s="297">
        <f>SUBTOTAL(9,I4:I14)</f>
        <v>343821</v>
      </c>
      <c r="J15" s="298">
        <f>I15/G15*100</f>
        <v>204.22987822987824</v>
      </c>
      <c r="K15" s="299">
        <f>I15/H15*100</f>
        <v>167.34857776999007</v>
      </c>
    </row>
    <row r="16" spans="1:11" ht="16.5" customHeight="1" outlineLevel="1">
      <c r="A16" s="185"/>
      <c r="B16" s="194"/>
      <c r="C16" s="203"/>
      <c r="D16" s="300"/>
      <c r="E16" s="187"/>
      <c r="F16" s="188"/>
      <c r="G16" s="189"/>
      <c r="H16" s="190"/>
      <c r="I16" s="190"/>
      <c r="J16" s="294"/>
      <c r="K16" s="295"/>
    </row>
    <row r="17" spans="1:11" ht="15.75" outlineLevel="2">
      <c r="A17" s="185">
        <v>3700</v>
      </c>
      <c r="B17" s="194"/>
      <c r="C17" s="203"/>
      <c r="D17" s="194">
        <v>320</v>
      </c>
      <c r="E17" s="187">
        <v>3201</v>
      </c>
      <c r="F17" s="188" t="s">
        <v>23</v>
      </c>
      <c r="G17" s="189"/>
      <c r="H17" s="190">
        <v>120860</v>
      </c>
      <c r="I17" s="190">
        <v>121195</v>
      </c>
      <c r="J17" s="294"/>
      <c r="K17" s="295">
        <f>I17/H17*100</f>
        <v>100.27718020850571</v>
      </c>
    </row>
    <row r="18" spans="1:11" ht="15.75" outlineLevel="1">
      <c r="A18" s="185"/>
      <c r="B18" s="194"/>
      <c r="C18" s="203"/>
      <c r="D18" s="195" t="s">
        <v>273</v>
      </c>
      <c r="E18" s="187"/>
      <c r="F18" s="188"/>
      <c r="G18" s="296"/>
      <c r="H18" s="297">
        <f>SUBTOTAL(9,H17:H17)</f>
        <v>120860</v>
      </c>
      <c r="I18" s="297">
        <f>SUBTOTAL(9,I17:I17)</f>
        <v>121195</v>
      </c>
      <c r="J18" s="298"/>
      <c r="K18" s="299">
        <f>I18/H18*100</f>
        <v>100.27718020850571</v>
      </c>
    </row>
    <row r="19" spans="1:11" ht="15.75" outlineLevel="1">
      <c r="A19" s="185"/>
      <c r="B19" s="194"/>
      <c r="C19" s="203"/>
      <c r="D19" s="267"/>
      <c r="E19" s="187"/>
      <c r="F19" s="188"/>
      <c r="G19" s="189"/>
      <c r="H19" s="190"/>
      <c r="I19" s="190"/>
      <c r="J19" s="294"/>
      <c r="K19" s="295"/>
    </row>
    <row r="20" spans="1:11" ht="19.5" thickBot="1">
      <c r="A20" s="212"/>
      <c r="B20" s="214"/>
      <c r="C20" s="249"/>
      <c r="D20" s="286" t="s">
        <v>274</v>
      </c>
      <c r="E20" s="251"/>
      <c r="F20" s="215"/>
      <c r="G20" s="216">
        <f>SUBTOTAL(9,G4:G17)</f>
        <v>168350</v>
      </c>
      <c r="H20" s="217">
        <f>SUBTOTAL(9,H4:H17)</f>
        <v>326312</v>
      </c>
      <c r="I20" s="217">
        <f>SUBTOTAL(9,I4:I17)</f>
        <v>465016</v>
      </c>
      <c r="J20" s="301">
        <f>I20/G20*100</f>
        <v>276.2197802197802</v>
      </c>
      <c r="K20" s="302">
        <f>I20/H20*100</f>
        <v>142.5065581406752</v>
      </c>
    </row>
    <row r="21" spans="1:11" ht="15.75">
      <c r="A21" s="220"/>
      <c r="B21" s="221"/>
      <c r="C21" s="209"/>
      <c r="D21" s="209"/>
      <c r="E21" s="221"/>
      <c r="F21" s="220"/>
      <c r="G21" s="287"/>
      <c r="H21" s="288"/>
      <c r="I21" s="288"/>
      <c r="J21" s="303"/>
      <c r="K21" s="303"/>
    </row>
    <row r="22" spans="1:11" ht="15.75">
      <c r="A22" s="220"/>
      <c r="B22" s="221"/>
      <c r="C22" s="209"/>
      <c r="D22" s="209"/>
      <c r="E22" s="221"/>
      <c r="F22" s="220"/>
      <c r="G22" s="287"/>
      <c r="H22" s="288"/>
      <c r="I22" s="288"/>
      <c r="J22" s="303"/>
      <c r="K22" s="303"/>
    </row>
    <row r="23" spans="1:11" ht="15.75">
      <c r="A23" s="220"/>
      <c r="B23" s="221"/>
      <c r="C23" s="209"/>
      <c r="D23" s="209"/>
      <c r="E23" s="221"/>
      <c r="F23" s="220"/>
      <c r="G23" s="287"/>
      <c r="H23" s="288"/>
      <c r="I23" s="288"/>
      <c r="J23" s="303"/>
      <c r="K23" s="303"/>
    </row>
    <row r="24" spans="1:11" ht="15.75">
      <c r="A24" s="220"/>
      <c r="B24" s="221"/>
      <c r="C24" s="209"/>
      <c r="D24" s="209"/>
      <c r="E24" s="221"/>
      <c r="F24" s="220"/>
      <c r="G24" s="287"/>
      <c r="H24" s="288"/>
      <c r="I24" s="288"/>
      <c r="J24" s="303"/>
      <c r="K24" s="303"/>
    </row>
    <row r="25" spans="1:11" ht="15.75">
      <c r="A25" s="220"/>
      <c r="B25" s="221"/>
      <c r="C25" s="209"/>
      <c r="D25" s="209"/>
      <c r="E25" s="221"/>
      <c r="F25" s="220"/>
      <c r="G25" s="287"/>
      <c r="H25" s="288"/>
      <c r="I25" s="288"/>
      <c r="J25" s="303"/>
      <c r="K25" s="303"/>
    </row>
    <row r="26" spans="1:11" ht="15.75">
      <c r="A26" s="220"/>
      <c r="B26" s="221"/>
      <c r="C26" s="209"/>
      <c r="D26" s="209"/>
      <c r="E26" s="221"/>
      <c r="F26" s="220"/>
      <c r="G26" s="222"/>
      <c r="I26" s="169"/>
      <c r="J26" s="303"/>
      <c r="K26" s="303"/>
    </row>
    <row r="27" spans="1:11" ht="15.75">
      <c r="A27" s="220"/>
      <c r="B27" s="221"/>
      <c r="C27" s="209"/>
      <c r="D27" s="209"/>
      <c r="E27" s="221"/>
      <c r="F27" s="220"/>
      <c r="G27" s="222"/>
      <c r="I27" s="169"/>
      <c r="J27" s="169"/>
      <c r="K27" s="169"/>
    </row>
    <row r="28" spans="1:11" ht="15.75">
      <c r="A28" s="220"/>
      <c r="B28" s="221"/>
      <c r="C28" s="209"/>
      <c r="D28" s="209"/>
      <c r="E28" s="221"/>
      <c r="F28" s="220"/>
      <c r="G28" s="222"/>
      <c r="I28" s="169"/>
      <c r="J28" s="169"/>
      <c r="K28" s="169"/>
    </row>
    <row r="29" spans="1:11" ht="15.75">
      <c r="A29" s="220"/>
      <c r="B29" s="221"/>
      <c r="C29" s="209"/>
      <c r="D29" s="209"/>
      <c r="E29" s="221"/>
      <c r="F29" s="220"/>
      <c r="G29" s="222"/>
      <c r="I29" s="169"/>
      <c r="J29" s="169"/>
      <c r="K29" s="169"/>
    </row>
    <row r="30" spans="1:11" ht="15.75">
      <c r="A30" s="220"/>
      <c r="B30" s="221"/>
      <c r="C30" s="209"/>
      <c r="D30" s="209"/>
      <c r="E30" s="221"/>
      <c r="F30" s="220"/>
      <c r="G30" s="222"/>
      <c r="I30" s="169"/>
      <c r="J30" s="169"/>
      <c r="K30" s="169"/>
    </row>
    <row r="31" spans="1:11" ht="15.75">
      <c r="A31" s="220"/>
      <c r="B31" s="221"/>
      <c r="C31" s="209"/>
      <c r="D31" s="209"/>
      <c r="E31" s="221"/>
      <c r="F31" s="220"/>
      <c r="G31" s="222"/>
      <c r="I31" s="169"/>
      <c r="J31" s="169"/>
      <c r="K31" s="169"/>
    </row>
    <row r="32" spans="1:11" ht="15.75">
      <c r="A32" s="220"/>
      <c r="B32" s="221"/>
      <c r="C32" s="209"/>
      <c r="D32" s="209"/>
      <c r="E32" s="221"/>
      <c r="F32" s="220"/>
      <c r="G32" s="222"/>
      <c r="I32" s="169"/>
      <c r="J32" s="169"/>
      <c r="K32" s="169"/>
    </row>
    <row r="33" spans="1:11" ht="15.75">
      <c r="A33" s="220"/>
      <c r="B33" s="221"/>
      <c r="C33" s="209"/>
      <c r="D33" s="209"/>
      <c r="E33" s="221"/>
      <c r="F33" s="220"/>
      <c r="G33" s="222"/>
      <c r="I33" s="169"/>
      <c r="J33" s="169"/>
      <c r="K33" s="169"/>
    </row>
    <row r="34" spans="1:11" ht="15.75">
      <c r="A34" s="220"/>
      <c r="B34" s="221"/>
      <c r="C34" s="209"/>
      <c r="D34" s="209"/>
      <c r="E34" s="221"/>
      <c r="F34" s="220"/>
      <c r="G34" s="222"/>
      <c r="I34" s="169"/>
      <c r="J34" s="169"/>
      <c r="K34" s="169"/>
    </row>
    <row r="35" spans="1:11" ht="15.75">
      <c r="A35" s="220"/>
      <c r="B35" s="221"/>
      <c r="C35" s="209"/>
      <c r="D35" s="209"/>
      <c r="E35" s="221"/>
      <c r="F35" s="220"/>
      <c r="G35" s="222"/>
      <c r="I35" s="169"/>
      <c r="J35" s="169"/>
      <c r="K35" s="169"/>
    </row>
    <row r="36" spans="1:11" ht="15.75">
      <c r="A36" s="220"/>
      <c r="B36" s="221"/>
      <c r="C36" s="209"/>
      <c r="D36" s="209"/>
      <c r="E36" s="221"/>
      <c r="F36" s="220"/>
      <c r="G36" s="222"/>
      <c r="I36" s="169"/>
      <c r="J36" s="169"/>
      <c r="K36" s="169"/>
    </row>
    <row r="37" spans="1:11" ht="15.75">
      <c r="A37" s="220"/>
      <c r="B37" s="221"/>
      <c r="C37" s="209"/>
      <c r="D37" s="209"/>
      <c r="E37" s="221"/>
      <c r="F37" s="220"/>
      <c r="G37" s="222"/>
      <c r="I37" s="169"/>
      <c r="J37" s="169"/>
      <c r="K37" s="169"/>
    </row>
    <row r="38" spans="1:11" ht="15.75">
      <c r="A38" s="220"/>
      <c r="B38" s="221"/>
      <c r="C38" s="209"/>
      <c r="D38" s="209"/>
      <c r="E38" s="221"/>
      <c r="F38" s="220"/>
      <c r="G38" s="222"/>
      <c r="I38" s="169"/>
      <c r="J38" s="169"/>
      <c r="K38" s="169"/>
    </row>
    <row r="39" spans="1:11" ht="15.75">
      <c r="A39" s="220"/>
      <c r="B39" s="221"/>
      <c r="C39" s="209"/>
      <c r="D39" s="209"/>
      <c r="E39" s="221"/>
      <c r="F39" s="220"/>
      <c r="G39" s="222"/>
      <c r="I39" s="169"/>
      <c r="J39" s="169"/>
      <c r="K39" s="169"/>
    </row>
    <row r="40" spans="1:11" ht="15.75">
      <c r="A40" s="220"/>
      <c r="B40" s="221"/>
      <c r="C40" s="209"/>
      <c r="D40" s="209"/>
      <c r="E40" s="221"/>
      <c r="F40" s="220"/>
      <c r="G40" s="222"/>
      <c r="I40" s="169"/>
      <c r="J40" s="169"/>
      <c r="K40" s="169"/>
    </row>
    <row r="41" spans="1:11" ht="15.75">
      <c r="A41" s="220"/>
      <c r="B41" s="221"/>
      <c r="C41" s="209"/>
      <c r="D41" s="209"/>
      <c r="E41" s="221"/>
      <c r="F41" s="220"/>
      <c r="G41" s="222"/>
      <c r="I41" s="169"/>
      <c r="J41" s="169"/>
      <c r="K41" s="169"/>
    </row>
    <row r="42" spans="1:11" ht="15.75">
      <c r="A42" s="220"/>
      <c r="B42" s="221"/>
      <c r="C42" s="209"/>
      <c r="D42" s="209"/>
      <c r="E42" s="221"/>
      <c r="F42" s="220"/>
      <c r="G42" s="222"/>
      <c r="I42" s="169"/>
      <c r="J42" s="169"/>
      <c r="K42" s="169"/>
    </row>
    <row r="43" spans="1:11" ht="15.75">
      <c r="A43" s="220"/>
      <c r="B43" s="221"/>
      <c r="C43" s="209"/>
      <c r="D43" s="209"/>
      <c r="E43" s="221"/>
      <c r="F43" s="220"/>
      <c r="G43" s="222"/>
      <c r="I43" s="169"/>
      <c r="J43" s="169"/>
      <c r="K43" s="169"/>
    </row>
    <row r="44" spans="1:11" ht="15.75">
      <c r="A44" s="220"/>
      <c r="B44" s="221"/>
      <c r="C44" s="209"/>
      <c r="D44" s="209"/>
      <c r="E44" s="221"/>
      <c r="F44" s="220"/>
      <c r="G44" s="222"/>
      <c r="I44" s="169"/>
      <c r="J44" s="169"/>
      <c r="K44" s="169"/>
    </row>
    <row r="45" spans="1:11" ht="15.75">
      <c r="A45" s="220"/>
      <c r="B45" s="221"/>
      <c r="C45" s="209"/>
      <c r="D45" s="209"/>
      <c r="E45" s="221"/>
      <c r="F45" s="220"/>
      <c r="G45" s="222"/>
      <c r="I45" s="169"/>
      <c r="J45" s="169"/>
      <c r="K45" s="169"/>
    </row>
    <row r="46" spans="1:11" ht="15.75">
      <c r="A46" s="220"/>
      <c r="B46" s="221"/>
      <c r="C46" s="209"/>
      <c r="D46" s="209"/>
      <c r="E46" s="221"/>
      <c r="F46" s="220"/>
      <c r="G46" s="222"/>
      <c r="I46" s="169"/>
      <c r="J46" s="169"/>
      <c r="K46" s="169"/>
    </row>
    <row r="47" spans="1:11" ht="15.75">
      <c r="A47" s="220"/>
      <c r="B47" s="221"/>
      <c r="C47" s="209"/>
      <c r="D47" s="209"/>
      <c r="E47" s="221"/>
      <c r="F47" s="220"/>
      <c r="G47" s="222"/>
      <c r="I47" s="169"/>
      <c r="J47" s="169"/>
      <c r="K47" s="169"/>
    </row>
    <row r="48" spans="1:11" ht="15.75">
      <c r="A48" s="220"/>
      <c r="B48" s="221"/>
      <c r="C48" s="209"/>
      <c r="D48" s="209"/>
      <c r="E48" s="221"/>
      <c r="F48" s="220"/>
      <c r="G48" s="222"/>
      <c r="I48" s="169"/>
      <c r="J48" s="169"/>
      <c r="K48" s="169"/>
    </row>
    <row r="49" spans="1:11" ht="15.75">
      <c r="A49" s="220"/>
      <c r="B49" s="221"/>
      <c r="C49" s="209"/>
      <c r="D49" s="209"/>
      <c r="E49" s="221"/>
      <c r="F49" s="220"/>
      <c r="G49" s="222"/>
      <c r="I49" s="169"/>
      <c r="J49" s="169"/>
      <c r="K49" s="169"/>
    </row>
    <row r="50" spans="1:11" ht="15.75">
      <c r="A50" s="220"/>
      <c r="B50" s="221"/>
      <c r="C50" s="209"/>
      <c r="D50" s="209"/>
      <c r="E50" s="221"/>
      <c r="F50" s="220"/>
      <c r="G50" s="222"/>
      <c r="I50" s="169"/>
      <c r="J50" s="169"/>
      <c r="K50" s="169"/>
    </row>
    <row r="51" spans="1:11" ht="15.75">
      <c r="A51" s="220"/>
      <c r="B51" s="221"/>
      <c r="C51" s="209"/>
      <c r="D51" s="209"/>
      <c r="E51" s="221"/>
      <c r="F51" s="220"/>
      <c r="G51" s="222"/>
      <c r="I51" s="169"/>
      <c r="J51" s="169"/>
      <c r="K51" s="169"/>
    </row>
    <row r="52" spans="1:11" ht="15.75">
      <c r="A52" s="220"/>
      <c r="B52" s="221"/>
      <c r="C52" s="209"/>
      <c r="D52" s="209"/>
      <c r="E52" s="221"/>
      <c r="F52" s="220"/>
      <c r="G52" s="222"/>
      <c r="I52" s="169"/>
      <c r="J52" s="169"/>
      <c r="K52" s="169"/>
    </row>
    <row r="53" spans="1:11" ht="15.75">
      <c r="A53" s="220"/>
      <c r="B53" s="221"/>
      <c r="C53" s="209"/>
      <c r="D53" s="209"/>
      <c r="E53" s="221"/>
      <c r="F53" s="220"/>
      <c r="G53" s="222"/>
      <c r="I53" s="169"/>
      <c r="J53" s="169"/>
      <c r="K53" s="169"/>
    </row>
    <row r="54" spans="1:11" ht="15.75">
      <c r="A54" s="220"/>
      <c r="B54" s="221"/>
      <c r="C54" s="209"/>
      <c r="D54" s="209"/>
      <c r="E54" s="221"/>
      <c r="F54" s="220"/>
      <c r="G54" s="222"/>
      <c r="I54" s="169"/>
      <c r="J54" s="169"/>
      <c r="K54" s="169"/>
    </row>
    <row r="55" spans="1:11" ht="15.75">
      <c r="A55" s="220"/>
      <c r="B55" s="221"/>
      <c r="C55" s="209"/>
      <c r="D55" s="209"/>
      <c r="E55" s="221"/>
      <c r="F55" s="220"/>
      <c r="G55" s="222"/>
      <c r="I55" s="169"/>
      <c r="J55" s="169"/>
      <c r="K55" s="169"/>
    </row>
    <row r="56" spans="1:11" ht="15.75">
      <c r="A56" s="220"/>
      <c r="B56" s="221"/>
      <c r="C56" s="209"/>
      <c r="D56" s="209"/>
      <c r="E56" s="221"/>
      <c r="F56" s="220"/>
      <c r="G56" s="222"/>
      <c r="I56" s="169"/>
      <c r="J56" s="169"/>
      <c r="K56" s="169"/>
    </row>
    <row r="57" spans="1:11" ht="15.75">
      <c r="A57" s="220"/>
      <c r="B57" s="221"/>
      <c r="C57" s="209"/>
      <c r="D57" s="209"/>
      <c r="E57" s="221"/>
      <c r="F57" s="220"/>
      <c r="G57" s="222"/>
      <c r="I57" s="169"/>
      <c r="J57" s="169"/>
      <c r="K57" s="169"/>
    </row>
    <row r="58" spans="1:11" ht="15.75">
      <c r="A58" s="220"/>
      <c r="B58" s="221"/>
      <c r="C58" s="209"/>
      <c r="D58" s="209"/>
      <c r="E58" s="221"/>
      <c r="F58" s="220"/>
      <c r="G58" s="222"/>
      <c r="I58" s="169"/>
      <c r="J58" s="169"/>
      <c r="K58" s="169"/>
    </row>
    <row r="59" spans="1:11" ht="15.75">
      <c r="A59" s="220"/>
      <c r="B59" s="221"/>
      <c r="C59" s="209"/>
      <c r="D59" s="209"/>
      <c r="E59" s="221"/>
      <c r="F59" s="220"/>
      <c r="G59" s="222"/>
      <c r="I59" s="169"/>
      <c r="J59" s="169"/>
      <c r="K59" s="169"/>
    </row>
    <row r="60" spans="1:11" ht="15.75">
      <c r="A60" s="220"/>
      <c r="B60" s="221"/>
      <c r="C60" s="209"/>
      <c r="D60" s="209"/>
      <c r="E60" s="221"/>
      <c r="F60" s="220"/>
      <c r="G60" s="222"/>
      <c r="I60" s="169"/>
      <c r="J60" s="169"/>
      <c r="K60" s="169"/>
    </row>
    <row r="61" spans="1:11" ht="15.75">
      <c r="A61" s="220"/>
      <c r="B61" s="221"/>
      <c r="C61" s="209"/>
      <c r="D61" s="209"/>
      <c r="E61" s="221"/>
      <c r="F61" s="220"/>
      <c r="G61" s="222"/>
      <c r="I61" s="169"/>
      <c r="J61" s="169"/>
      <c r="K61" s="169"/>
    </row>
    <row r="62" spans="1:11" ht="15.75">
      <c r="A62" s="220"/>
      <c r="B62" s="221"/>
      <c r="C62" s="209"/>
      <c r="D62" s="209"/>
      <c r="E62" s="221"/>
      <c r="F62" s="220"/>
      <c r="G62" s="222"/>
      <c r="I62" s="169"/>
      <c r="J62" s="169"/>
      <c r="K62" s="169"/>
    </row>
    <row r="63" spans="1:11" ht="15.75">
      <c r="A63" s="220"/>
      <c r="B63" s="221"/>
      <c r="C63" s="209"/>
      <c r="D63" s="209"/>
      <c r="E63" s="221"/>
      <c r="F63" s="220"/>
      <c r="G63" s="222"/>
      <c r="I63" s="169"/>
      <c r="J63" s="169"/>
      <c r="K63" s="169"/>
    </row>
    <row r="64" spans="1:11" ht="15.75">
      <c r="A64" s="220"/>
      <c r="B64" s="221"/>
      <c r="C64" s="209"/>
      <c r="D64" s="209"/>
      <c r="E64" s="221"/>
      <c r="F64" s="220"/>
      <c r="G64" s="222"/>
      <c r="I64" s="169"/>
      <c r="J64" s="169"/>
      <c r="K64" s="169"/>
    </row>
    <row r="65" spans="1:11" ht="15.75">
      <c r="A65" s="220"/>
      <c r="B65" s="221"/>
      <c r="C65" s="209"/>
      <c r="D65" s="209"/>
      <c r="E65" s="221"/>
      <c r="F65" s="220"/>
      <c r="G65" s="222"/>
      <c r="I65" s="169"/>
      <c r="J65" s="169"/>
      <c r="K65" s="169"/>
    </row>
    <row r="66" spans="1:11" ht="15.75">
      <c r="A66" s="220"/>
      <c r="B66" s="221"/>
      <c r="C66" s="209"/>
      <c r="D66" s="209"/>
      <c r="E66" s="221"/>
      <c r="F66" s="220"/>
      <c r="G66" s="222"/>
      <c r="I66" s="169"/>
      <c r="J66" s="169"/>
      <c r="K66" s="169"/>
    </row>
    <row r="67" spans="1:11" ht="15.75">
      <c r="A67" s="220"/>
      <c r="B67" s="221"/>
      <c r="C67" s="209"/>
      <c r="D67" s="209"/>
      <c r="E67" s="221"/>
      <c r="F67" s="220"/>
      <c r="G67" s="222"/>
      <c r="I67" s="169"/>
      <c r="J67" s="169"/>
      <c r="K67" s="169"/>
    </row>
    <row r="68" spans="1:11" ht="15.75">
      <c r="A68" s="220"/>
      <c r="B68" s="221"/>
      <c r="C68" s="209"/>
      <c r="D68" s="209"/>
      <c r="E68" s="221"/>
      <c r="F68" s="220"/>
      <c r="G68" s="222"/>
      <c r="I68" s="169"/>
      <c r="J68" s="169"/>
      <c r="K68" s="169"/>
    </row>
    <row r="69" spans="1:11" ht="15.75">
      <c r="A69" s="220"/>
      <c r="B69" s="221"/>
      <c r="C69" s="209"/>
      <c r="D69" s="209"/>
      <c r="E69" s="221"/>
      <c r="F69" s="220"/>
      <c r="G69" s="222"/>
      <c r="I69" s="169"/>
      <c r="J69" s="169"/>
      <c r="K69" s="169"/>
    </row>
    <row r="70" spans="1:11" ht="15.75">
      <c r="A70" s="220"/>
      <c r="B70" s="221"/>
      <c r="C70" s="209"/>
      <c r="D70" s="209"/>
      <c r="E70" s="221"/>
      <c r="F70" s="220"/>
      <c r="G70" s="222"/>
      <c r="I70" s="169"/>
      <c r="J70" s="169"/>
      <c r="K70" s="169"/>
    </row>
    <row r="71" spans="1:11" ht="15.75">
      <c r="A71" s="220"/>
      <c r="B71" s="221"/>
      <c r="C71" s="209"/>
      <c r="D71" s="209"/>
      <c r="E71" s="221"/>
      <c r="F71" s="220"/>
      <c r="G71" s="222"/>
      <c r="I71" s="169"/>
      <c r="J71" s="169"/>
      <c r="K71" s="169"/>
    </row>
    <row r="72" spans="1:11" ht="15.75">
      <c r="A72" s="220"/>
      <c r="B72" s="221"/>
      <c r="C72" s="209"/>
      <c r="D72" s="209"/>
      <c r="E72" s="221"/>
      <c r="F72" s="220"/>
      <c r="G72" s="222"/>
      <c r="I72" s="169"/>
      <c r="J72" s="169"/>
      <c r="K72" s="169"/>
    </row>
    <row r="73" spans="1:11" ht="15.75">
      <c r="A73" s="220"/>
      <c r="B73" s="221"/>
      <c r="C73" s="209"/>
      <c r="D73" s="209"/>
      <c r="E73" s="221"/>
      <c r="F73" s="220"/>
      <c r="G73" s="222"/>
      <c r="I73" s="169"/>
      <c r="J73" s="169"/>
      <c r="K73" s="169"/>
    </row>
    <row r="74" spans="1:11" ht="15.75">
      <c r="A74" s="220"/>
      <c r="B74" s="221"/>
      <c r="C74" s="209"/>
      <c r="D74" s="209"/>
      <c r="E74" s="221"/>
      <c r="F74" s="220"/>
      <c r="G74" s="222"/>
      <c r="I74" s="169"/>
      <c r="J74" s="169"/>
      <c r="K74" s="169"/>
    </row>
    <row r="75" spans="1:11" ht="15.75">
      <c r="A75" s="220"/>
      <c r="B75" s="221"/>
      <c r="C75" s="209"/>
      <c r="D75" s="209"/>
      <c r="E75" s="221"/>
      <c r="F75" s="220"/>
      <c r="G75" s="222"/>
      <c r="I75" s="169"/>
      <c r="J75" s="169"/>
      <c r="K75" s="169"/>
    </row>
    <row r="76" spans="1:11" ht="15.75">
      <c r="A76" s="220"/>
      <c r="B76" s="221"/>
      <c r="C76" s="209"/>
      <c r="D76" s="209"/>
      <c r="E76" s="221"/>
      <c r="F76" s="220"/>
      <c r="G76" s="222"/>
      <c r="I76" s="169"/>
      <c r="J76" s="169"/>
      <c r="K76" s="169"/>
    </row>
    <row r="77" spans="1:11" ht="15.75">
      <c r="A77" s="220"/>
      <c r="B77" s="221"/>
      <c r="C77" s="209"/>
      <c r="D77" s="209"/>
      <c r="E77" s="221"/>
      <c r="F77" s="220"/>
      <c r="G77" s="222"/>
      <c r="I77" s="169"/>
      <c r="J77" s="169"/>
      <c r="K77" s="169"/>
    </row>
    <row r="78" spans="1:11" ht="15.75">
      <c r="A78" s="220"/>
      <c r="B78" s="221"/>
      <c r="C78" s="209"/>
      <c r="D78" s="209"/>
      <c r="E78" s="221"/>
      <c r="F78" s="220"/>
      <c r="G78" s="222"/>
      <c r="I78" s="169"/>
      <c r="J78" s="169"/>
      <c r="K78" s="169"/>
    </row>
    <row r="79" spans="1:11" ht="15.75">
      <c r="A79" s="220"/>
      <c r="B79" s="221"/>
      <c r="C79" s="209"/>
      <c r="D79" s="209"/>
      <c r="E79" s="221"/>
      <c r="F79" s="220"/>
      <c r="G79" s="222"/>
      <c r="I79" s="169"/>
      <c r="J79" s="169"/>
      <c r="K79" s="169"/>
    </row>
    <row r="80" spans="1:11" ht="15.75">
      <c r="A80" s="220"/>
      <c r="B80" s="221"/>
      <c r="C80" s="209"/>
      <c r="D80" s="209"/>
      <c r="E80" s="221"/>
      <c r="F80" s="220"/>
      <c r="G80" s="222"/>
      <c r="I80" s="169"/>
      <c r="J80" s="169"/>
      <c r="K80" s="169"/>
    </row>
    <row r="81" spans="1:11" ht="15.75">
      <c r="A81" s="220"/>
      <c r="B81" s="221"/>
      <c r="C81" s="209"/>
      <c r="D81" s="209"/>
      <c r="E81" s="221"/>
      <c r="F81" s="220"/>
      <c r="G81" s="222"/>
      <c r="I81" s="169"/>
      <c r="J81" s="169"/>
      <c r="K81" s="169"/>
    </row>
    <row r="82" spans="1:11" ht="15.75">
      <c r="A82" s="220"/>
      <c r="B82" s="221"/>
      <c r="C82" s="209"/>
      <c r="D82" s="209"/>
      <c r="E82" s="221"/>
      <c r="F82" s="220"/>
      <c r="G82" s="222"/>
      <c r="I82" s="169"/>
      <c r="J82" s="169"/>
      <c r="K82" s="169"/>
    </row>
    <row r="83" spans="1:11" ht="15.75">
      <c r="A83" s="220"/>
      <c r="B83" s="221"/>
      <c r="C83" s="209"/>
      <c r="D83" s="209"/>
      <c r="E83" s="221"/>
      <c r="F83" s="220"/>
      <c r="G83" s="222"/>
      <c r="I83" s="169"/>
      <c r="J83" s="169"/>
      <c r="K83" s="169"/>
    </row>
    <row r="84" spans="1:11" ht="15.75">
      <c r="A84" s="220"/>
      <c r="B84" s="221"/>
      <c r="C84" s="209"/>
      <c r="D84" s="209"/>
      <c r="E84" s="221"/>
      <c r="F84" s="220"/>
      <c r="G84" s="222"/>
      <c r="I84" s="169"/>
      <c r="J84" s="169"/>
      <c r="K84" s="169"/>
    </row>
    <row r="85" spans="1:11" ht="15.75">
      <c r="A85" s="220"/>
      <c r="B85" s="221"/>
      <c r="C85" s="209"/>
      <c r="D85" s="209"/>
      <c r="E85" s="221"/>
      <c r="F85" s="220"/>
      <c r="G85" s="222"/>
      <c r="I85" s="169"/>
      <c r="J85" s="169"/>
      <c r="K85" s="169"/>
    </row>
    <row r="86" spans="1:11" ht="15.75">
      <c r="A86" s="220"/>
      <c r="B86" s="221"/>
      <c r="C86" s="209"/>
      <c r="D86" s="209"/>
      <c r="E86" s="221"/>
      <c r="F86" s="220"/>
      <c r="G86" s="222"/>
      <c r="I86" s="169"/>
      <c r="J86" s="169"/>
      <c r="K86" s="169"/>
    </row>
    <row r="87" spans="1:11" ht="15.75">
      <c r="A87" s="220"/>
      <c r="B87" s="221"/>
      <c r="C87" s="209"/>
      <c r="D87" s="209"/>
      <c r="E87" s="221"/>
      <c r="F87" s="220"/>
      <c r="G87" s="222"/>
      <c r="I87" s="169"/>
      <c r="J87" s="169"/>
      <c r="K87" s="169"/>
    </row>
    <row r="88" spans="1:11" ht="15.75">
      <c r="A88" s="220"/>
      <c r="B88" s="221"/>
      <c r="C88" s="209"/>
      <c r="D88" s="209"/>
      <c r="E88" s="221"/>
      <c r="F88" s="220"/>
      <c r="G88" s="222"/>
      <c r="I88" s="169"/>
      <c r="J88" s="169"/>
      <c r="K88" s="169"/>
    </row>
    <row r="89" spans="1:11" ht="15.75">
      <c r="A89" s="220"/>
      <c r="B89" s="221"/>
      <c r="C89" s="209"/>
      <c r="D89" s="209"/>
      <c r="E89" s="221"/>
      <c r="F89" s="220"/>
      <c r="G89" s="222"/>
      <c r="I89" s="169"/>
      <c r="J89" s="169"/>
      <c r="K89" s="169"/>
    </row>
    <row r="90" spans="1:11" ht="15.75">
      <c r="A90" s="220"/>
      <c r="B90" s="221"/>
      <c r="C90" s="209"/>
      <c r="D90" s="209"/>
      <c r="E90" s="221"/>
      <c r="F90" s="220"/>
      <c r="G90" s="222"/>
      <c r="I90" s="169"/>
      <c r="J90" s="169"/>
      <c r="K90" s="169"/>
    </row>
    <row r="91" spans="1:11" ht="15.75">
      <c r="A91" s="220"/>
      <c r="B91" s="221"/>
      <c r="C91" s="209"/>
      <c r="D91" s="209"/>
      <c r="E91" s="221"/>
      <c r="F91" s="220"/>
      <c r="G91" s="222"/>
      <c r="I91" s="169"/>
      <c r="J91" s="169"/>
      <c r="K91" s="169"/>
    </row>
    <row r="92" spans="1:11" ht="15.75">
      <c r="A92" s="220"/>
      <c r="B92" s="221"/>
      <c r="C92" s="209"/>
      <c r="D92" s="209"/>
      <c r="E92" s="221"/>
      <c r="F92" s="220"/>
      <c r="G92" s="222"/>
      <c r="I92" s="169"/>
      <c r="J92" s="169"/>
      <c r="K92" s="169"/>
    </row>
    <row r="93" spans="1:11" ht="15.75">
      <c r="A93" s="220"/>
      <c r="B93" s="221"/>
      <c r="C93" s="209"/>
      <c r="D93" s="209"/>
      <c r="E93" s="221"/>
      <c r="F93" s="220"/>
      <c r="G93" s="222"/>
      <c r="I93" s="169"/>
      <c r="J93" s="169"/>
      <c r="K93" s="169"/>
    </row>
    <row r="94" spans="1:11" ht="15.75">
      <c r="A94" s="220"/>
      <c r="B94" s="221"/>
      <c r="C94" s="209"/>
      <c r="D94" s="209"/>
      <c r="E94" s="221"/>
      <c r="F94" s="220"/>
      <c r="G94" s="222"/>
      <c r="I94" s="169"/>
      <c r="J94" s="169"/>
      <c r="K94" s="169"/>
    </row>
    <row r="95" spans="1:11" ht="15.75">
      <c r="A95" s="220"/>
      <c r="B95" s="221"/>
      <c r="C95" s="209"/>
      <c r="D95" s="209"/>
      <c r="E95" s="221"/>
      <c r="F95" s="220"/>
      <c r="G95" s="222"/>
      <c r="I95" s="169"/>
      <c r="J95" s="169"/>
      <c r="K95" s="169"/>
    </row>
    <row r="96" spans="1:11" ht="15.75">
      <c r="A96" s="220"/>
      <c r="B96" s="221"/>
      <c r="C96" s="209"/>
      <c r="D96" s="209"/>
      <c r="E96" s="221"/>
      <c r="F96" s="220"/>
      <c r="G96" s="222"/>
      <c r="I96" s="169"/>
      <c r="J96" s="169"/>
      <c r="K96" s="169"/>
    </row>
    <row r="97" spans="1:11" ht="15.75">
      <c r="A97" s="220"/>
      <c r="B97" s="221"/>
      <c r="C97" s="209"/>
      <c r="D97" s="209"/>
      <c r="E97" s="221"/>
      <c r="F97" s="220"/>
      <c r="G97" s="222"/>
      <c r="I97" s="169"/>
      <c r="J97" s="169"/>
      <c r="K97" s="169"/>
    </row>
    <row r="98" spans="1:11" ht="15.75">
      <c r="A98" s="220"/>
      <c r="B98" s="221"/>
      <c r="C98" s="209"/>
      <c r="D98" s="209"/>
      <c r="E98" s="221"/>
      <c r="F98" s="220"/>
      <c r="G98" s="222"/>
      <c r="I98" s="169"/>
      <c r="J98" s="169"/>
      <c r="K98" s="169"/>
    </row>
    <row r="99" spans="1:11" ht="15.75">
      <c r="A99" s="220"/>
      <c r="B99" s="221"/>
      <c r="C99" s="209"/>
      <c r="D99" s="209"/>
      <c r="E99" s="221"/>
      <c r="F99" s="220"/>
      <c r="G99" s="222"/>
      <c r="I99" s="169"/>
      <c r="J99" s="169"/>
      <c r="K99" s="169"/>
    </row>
    <row r="100" spans="1:11" ht="15.75">
      <c r="A100" s="220"/>
      <c r="B100" s="221"/>
      <c r="C100" s="209"/>
      <c r="D100" s="209"/>
      <c r="E100" s="221"/>
      <c r="F100" s="220"/>
      <c r="G100" s="222"/>
      <c r="I100" s="169"/>
      <c r="J100" s="169"/>
      <c r="K100" s="169"/>
    </row>
    <row r="101" spans="1:11" ht="15.75">
      <c r="A101" s="220"/>
      <c r="B101" s="221"/>
      <c r="C101" s="209"/>
      <c r="D101" s="209"/>
      <c r="E101" s="221"/>
      <c r="F101" s="220"/>
      <c r="G101" s="222"/>
      <c r="I101" s="169"/>
      <c r="J101" s="169"/>
      <c r="K101" s="169"/>
    </row>
    <row r="102" spans="1:11" ht="15.75">
      <c r="A102" s="220"/>
      <c r="B102" s="221"/>
      <c r="C102" s="209"/>
      <c r="D102" s="209"/>
      <c r="E102" s="221"/>
      <c r="F102" s="220"/>
      <c r="G102" s="222"/>
      <c r="I102" s="169"/>
      <c r="J102" s="169"/>
      <c r="K102" s="169"/>
    </row>
    <row r="103" spans="1:11" ht="15.75">
      <c r="A103" s="220"/>
      <c r="B103" s="221"/>
      <c r="C103" s="209"/>
      <c r="D103" s="209"/>
      <c r="E103" s="221"/>
      <c r="F103" s="220"/>
      <c r="G103" s="222"/>
      <c r="I103" s="169"/>
      <c r="J103" s="169"/>
      <c r="K103" s="169"/>
    </row>
    <row r="104" spans="1:11" ht="15.75">
      <c r="A104" s="220"/>
      <c r="B104" s="221"/>
      <c r="C104" s="209"/>
      <c r="D104" s="209"/>
      <c r="E104" s="221"/>
      <c r="F104" s="220"/>
      <c r="G104" s="222"/>
      <c r="I104" s="169"/>
      <c r="J104" s="169"/>
      <c r="K104" s="169"/>
    </row>
    <row r="105" spans="1:11" ht="15.75">
      <c r="A105" s="220"/>
      <c r="B105" s="221"/>
      <c r="C105" s="209"/>
      <c r="D105" s="209"/>
      <c r="E105" s="221"/>
      <c r="F105" s="220"/>
      <c r="G105" s="222"/>
      <c r="I105" s="169"/>
      <c r="J105" s="169"/>
      <c r="K105" s="169"/>
    </row>
    <row r="106" spans="1:11" ht="15.75">
      <c r="A106" s="220"/>
      <c r="B106" s="221"/>
      <c r="C106" s="209"/>
      <c r="D106" s="209"/>
      <c r="E106" s="221"/>
      <c r="F106" s="220"/>
      <c r="G106" s="222"/>
      <c r="I106" s="169"/>
      <c r="J106" s="169"/>
      <c r="K106" s="169"/>
    </row>
    <row r="107" spans="1:11" ht="15.75">
      <c r="A107" s="220"/>
      <c r="B107" s="221"/>
      <c r="C107" s="209"/>
      <c r="D107" s="209"/>
      <c r="E107" s="221"/>
      <c r="F107" s="220"/>
      <c r="G107" s="222"/>
      <c r="I107" s="169"/>
      <c r="J107" s="169"/>
      <c r="K107" s="169"/>
    </row>
    <row r="108" spans="1:7" ht="15.75">
      <c r="A108" s="220"/>
      <c r="B108" s="221"/>
      <c r="C108" s="209"/>
      <c r="D108" s="209"/>
      <c r="E108" s="221"/>
      <c r="F108" s="220"/>
      <c r="G108" s="229"/>
    </row>
    <row r="109" spans="1:7" ht="15.75">
      <c r="A109" s="220"/>
      <c r="B109" s="221"/>
      <c r="C109" s="209"/>
      <c r="D109" s="209"/>
      <c r="E109" s="221"/>
      <c r="F109" s="220"/>
      <c r="G109" s="229"/>
    </row>
    <row r="110" spans="1:7" ht="15.75">
      <c r="A110" s="220"/>
      <c r="B110" s="221"/>
      <c r="C110" s="209"/>
      <c r="D110" s="209"/>
      <c r="E110" s="221"/>
      <c r="F110" s="220"/>
      <c r="G110" s="229"/>
    </row>
    <row r="111" spans="1:7" ht="15.75">
      <c r="A111" s="220"/>
      <c r="B111" s="221"/>
      <c r="C111" s="209"/>
      <c r="D111" s="209"/>
      <c r="E111" s="221"/>
      <c r="F111" s="220"/>
      <c r="G111" s="229"/>
    </row>
    <row r="112" spans="1:7" ht="15.75">
      <c r="A112" s="220"/>
      <c r="B112" s="221"/>
      <c r="C112" s="209"/>
      <c r="D112" s="209"/>
      <c r="E112" s="221"/>
      <c r="F112" s="220"/>
      <c r="G112" s="229"/>
    </row>
    <row r="113" spans="1:7" ht="15.75">
      <c r="A113" s="220"/>
      <c r="B113" s="221"/>
      <c r="C113" s="209"/>
      <c r="D113" s="209"/>
      <c r="E113" s="221"/>
      <c r="F113" s="220"/>
      <c r="G113" s="229"/>
    </row>
    <row r="114" spans="1:7" ht="15.75">
      <c r="A114" s="220"/>
      <c r="B114" s="221"/>
      <c r="C114" s="209"/>
      <c r="D114" s="209"/>
      <c r="E114" s="221"/>
      <c r="F114" s="220"/>
      <c r="G114" s="229"/>
    </row>
    <row r="115" spans="1:7" ht="15.75">
      <c r="A115" s="220"/>
      <c r="B115" s="221"/>
      <c r="C115" s="209"/>
      <c r="D115" s="209"/>
      <c r="E115" s="221"/>
      <c r="F115" s="220"/>
      <c r="G115" s="229"/>
    </row>
    <row r="116" spans="1:7" ht="15.75">
      <c r="A116" s="220"/>
      <c r="B116" s="221"/>
      <c r="C116" s="209"/>
      <c r="D116" s="209"/>
      <c r="E116" s="221"/>
      <c r="F116" s="220"/>
      <c r="G116" s="229"/>
    </row>
    <row r="117" spans="1:7" ht="15.75">
      <c r="A117" s="220"/>
      <c r="B117" s="221"/>
      <c r="C117" s="209"/>
      <c r="D117" s="209"/>
      <c r="E117" s="221"/>
      <c r="F117" s="220"/>
      <c r="G117" s="229"/>
    </row>
    <row r="118" spans="1:7" ht="15.75">
      <c r="A118" s="220"/>
      <c r="B118" s="221"/>
      <c r="C118" s="209"/>
      <c r="D118" s="209"/>
      <c r="E118" s="221"/>
      <c r="F118" s="220"/>
      <c r="G118" s="229"/>
    </row>
    <row r="119" spans="1:7" ht="15.75">
      <c r="A119" s="220"/>
      <c r="B119" s="221"/>
      <c r="C119" s="209"/>
      <c r="D119" s="209"/>
      <c r="E119" s="221"/>
      <c r="F119" s="220"/>
      <c r="G119" s="229"/>
    </row>
    <row r="120" spans="1:7" ht="15.75">
      <c r="A120" s="220"/>
      <c r="B120" s="221"/>
      <c r="C120" s="209"/>
      <c r="D120" s="209"/>
      <c r="E120" s="221"/>
      <c r="F120" s="220"/>
      <c r="G120" s="229"/>
    </row>
    <row r="121" spans="1:7" ht="15.75">
      <c r="A121" s="220"/>
      <c r="B121" s="221"/>
      <c r="C121" s="209"/>
      <c r="D121" s="209"/>
      <c r="E121" s="221"/>
      <c r="F121" s="220"/>
      <c r="G121" s="229"/>
    </row>
    <row r="122" spans="1:7" ht="15.75">
      <c r="A122" s="220"/>
      <c r="B122" s="221"/>
      <c r="C122" s="209"/>
      <c r="D122" s="209"/>
      <c r="E122" s="221"/>
      <c r="F122" s="220"/>
      <c r="G122" s="229"/>
    </row>
    <row r="123" spans="1:7" ht="15.75">
      <c r="A123" s="220"/>
      <c r="B123" s="221"/>
      <c r="C123" s="209"/>
      <c r="D123" s="209"/>
      <c r="E123" s="221"/>
      <c r="F123" s="220"/>
      <c r="G123" s="229"/>
    </row>
    <row r="124" spans="1:7" ht="15.75">
      <c r="A124" s="220"/>
      <c r="B124" s="221"/>
      <c r="C124" s="209"/>
      <c r="D124" s="209"/>
      <c r="E124" s="221"/>
      <c r="F124" s="220"/>
      <c r="G124" s="229"/>
    </row>
    <row r="125" spans="1:7" ht="15.75">
      <c r="A125" s="220"/>
      <c r="B125" s="221"/>
      <c r="C125" s="209"/>
      <c r="D125" s="209"/>
      <c r="E125" s="221"/>
      <c r="F125" s="220"/>
      <c r="G125" s="229"/>
    </row>
    <row r="126" spans="1:7" ht="15.75">
      <c r="A126" s="220"/>
      <c r="B126" s="221"/>
      <c r="C126" s="209"/>
      <c r="D126" s="209"/>
      <c r="E126" s="221"/>
      <c r="F126" s="220"/>
      <c r="G126" s="229"/>
    </row>
    <row r="127" spans="1:7" ht="15.75">
      <c r="A127" s="220"/>
      <c r="B127" s="221"/>
      <c r="C127" s="209"/>
      <c r="D127" s="209"/>
      <c r="E127" s="221"/>
      <c r="F127" s="220"/>
      <c r="G127" s="229"/>
    </row>
    <row r="128" spans="1:7" ht="15.75">
      <c r="A128" s="220"/>
      <c r="B128" s="221"/>
      <c r="C128" s="209"/>
      <c r="D128" s="209"/>
      <c r="E128" s="221"/>
      <c r="F128" s="220"/>
      <c r="G128" s="229"/>
    </row>
    <row r="129" spans="1:7" ht="15.75">
      <c r="A129" s="220"/>
      <c r="B129" s="221"/>
      <c r="C129" s="209"/>
      <c r="D129" s="209"/>
      <c r="E129" s="221"/>
      <c r="F129" s="220"/>
      <c r="G129" s="229"/>
    </row>
    <row r="130" spans="1:7" ht="15.75">
      <c r="A130" s="220"/>
      <c r="B130" s="221"/>
      <c r="C130" s="209"/>
      <c r="D130" s="209"/>
      <c r="E130" s="221"/>
      <c r="F130" s="220"/>
      <c r="G130" s="229"/>
    </row>
    <row r="131" spans="1:7" ht="15.75">
      <c r="A131" s="220"/>
      <c r="B131" s="221"/>
      <c r="C131" s="209"/>
      <c r="D131" s="209"/>
      <c r="E131" s="221"/>
      <c r="F131" s="220"/>
      <c r="G131" s="229"/>
    </row>
    <row r="132" spans="1:7" ht="15.75">
      <c r="A132" s="220"/>
      <c r="B132" s="221"/>
      <c r="C132" s="209"/>
      <c r="D132" s="209"/>
      <c r="E132" s="221"/>
      <c r="F132" s="220"/>
      <c r="G132" s="229"/>
    </row>
    <row r="133" spans="1:7" ht="15.75">
      <c r="A133" s="220"/>
      <c r="B133" s="221"/>
      <c r="C133" s="209"/>
      <c r="D133" s="209"/>
      <c r="E133" s="221"/>
      <c r="F133" s="220"/>
      <c r="G133" s="229"/>
    </row>
    <row r="134" spans="1:7" ht="15.75">
      <c r="A134" s="220"/>
      <c r="B134" s="221"/>
      <c r="C134" s="209"/>
      <c r="D134" s="209"/>
      <c r="E134" s="221"/>
      <c r="F134" s="220"/>
      <c r="G134" s="229"/>
    </row>
    <row r="135" spans="1:7" ht="15.75">
      <c r="A135" s="220"/>
      <c r="B135" s="221"/>
      <c r="C135" s="209"/>
      <c r="D135" s="209"/>
      <c r="E135" s="221"/>
      <c r="F135" s="220"/>
      <c r="G135" s="229"/>
    </row>
    <row r="136" spans="1:7" ht="15.75">
      <c r="A136" s="220"/>
      <c r="B136" s="221"/>
      <c r="C136" s="209"/>
      <c r="D136" s="209"/>
      <c r="E136" s="221"/>
      <c r="F136" s="220"/>
      <c r="G136" s="229"/>
    </row>
    <row r="137" spans="1:7" ht="15.75">
      <c r="A137" s="220"/>
      <c r="B137" s="221"/>
      <c r="C137" s="209"/>
      <c r="D137" s="209"/>
      <c r="E137" s="221"/>
      <c r="F137" s="220"/>
      <c r="G137" s="229"/>
    </row>
    <row r="138" spans="1:7" ht="15.75">
      <c r="A138" s="220"/>
      <c r="B138" s="221"/>
      <c r="C138" s="209"/>
      <c r="D138" s="209"/>
      <c r="E138" s="221"/>
      <c r="F138" s="220"/>
      <c r="G138" s="229"/>
    </row>
    <row r="139" spans="1:7" ht="15.75">
      <c r="A139" s="220"/>
      <c r="B139" s="221"/>
      <c r="C139" s="209"/>
      <c r="D139" s="209"/>
      <c r="E139" s="221"/>
      <c r="F139" s="220"/>
      <c r="G139" s="229"/>
    </row>
    <row r="140" spans="1:7" ht="15.75">
      <c r="A140" s="220"/>
      <c r="B140" s="221"/>
      <c r="C140" s="209"/>
      <c r="D140" s="209"/>
      <c r="E140" s="221"/>
      <c r="F140" s="220"/>
      <c r="G140" s="229"/>
    </row>
    <row r="141" spans="1:7" ht="15.75">
      <c r="A141" s="220"/>
      <c r="B141" s="221"/>
      <c r="C141" s="209"/>
      <c r="D141" s="209"/>
      <c r="E141" s="221"/>
      <c r="F141" s="220"/>
      <c r="G141" s="229"/>
    </row>
    <row r="142" spans="1:7" ht="15.75">
      <c r="A142" s="220"/>
      <c r="B142" s="221"/>
      <c r="C142" s="209"/>
      <c r="D142" s="209"/>
      <c r="E142" s="221"/>
      <c r="F142" s="220"/>
      <c r="G142" s="229"/>
    </row>
    <row r="143" spans="1:7" ht="15.75">
      <c r="A143" s="220"/>
      <c r="B143" s="221"/>
      <c r="C143" s="209"/>
      <c r="D143" s="209"/>
      <c r="E143" s="221"/>
      <c r="F143" s="220"/>
      <c r="G143" s="229"/>
    </row>
    <row r="144" spans="1:7" ht="15.75">
      <c r="A144" s="220"/>
      <c r="B144" s="221"/>
      <c r="C144" s="209"/>
      <c r="D144" s="209"/>
      <c r="E144" s="221"/>
      <c r="F144" s="220"/>
      <c r="G144" s="229"/>
    </row>
    <row r="145" spans="1:7" ht="15.75">
      <c r="A145" s="220"/>
      <c r="B145" s="221"/>
      <c r="C145" s="209"/>
      <c r="D145" s="209"/>
      <c r="E145" s="221"/>
      <c r="F145" s="220"/>
      <c r="G145" s="229"/>
    </row>
    <row r="146" spans="1:7" ht="15.75">
      <c r="A146" s="220"/>
      <c r="B146" s="221"/>
      <c r="C146" s="209"/>
      <c r="D146" s="209"/>
      <c r="E146" s="221"/>
      <c r="F146" s="220"/>
      <c r="G146" s="229"/>
    </row>
    <row r="147" spans="1:7" ht="15.75">
      <c r="A147" s="220"/>
      <c r="B147" s="221"/>
      <c r="C147" s="209"/>
      <c r="D147" s="209"/>
      <c r="E147" s="221"/>
      <c r="F147" s="220"/>
      <c r="G147" s="229"/>
    </row>
    <row r="148" spans="1:7" ht="15.75">
      <c r="A148" s="220"/>
      <c r="B148" s="221"/>
      <c r="C148" s="209"/>
      <c r="D148" s="209"/>
      <c r="E148" s="221"/>
      <c r="F148" s="220"/>
      <c r="G148" s="229"/>
    </row>
    <row r="149" spans="1:7" ht="15.75">
      <c r="A149" s="220"/>
      <c r="B149" s="221"/>
      <c r="C149" s="209"/>
      <c r="D149" s="209"/>
      <c r="E149" s="221"/>
      <c r="F149" s="220"/>
      <c r="G149" s="229"/>
    </row>
    <row r="150" spans="1:7" ht="15.75">
      <c r="A150" s="220"/>
      <c r="B150" s="221"/>
      <c r="C150" s="209"/>
      <c r="D150" s="209"/>
      <c r="E150" s="221"/>
      <c r="F150" s="220"/>
      <c r="G150" s="229"/>
    </row>
    <row r="151" spans="1:7" ht="15.75">
      <c r="A151" s="220"/>
      <c r="B151" s="221"/>
      <c r="C151" s="209"/>
      <c r="D151" s="209"/>
      <c r="E151" s="221"/>
      <c r="F151" s="220"/>
      <c r="G151" s="229"/>
    </row>
    <row r="152" spans="1:7" ht="15.75">
      <c r="A152" s="220"/>
      <c r="B152" s="221"/>
      <c r="C152" s="209"/>
      <c r="D152" s="209"/>
      <c r="E152" s="221"/>
      <c r="F152" s="220"/>
      <c r="G152" s="229"/>
    </row>
    <row r="153" spans="1:7" ht="15.75">
      <c r="A153" s="220"/>
      <c r="B153" s="221"/>
      <c r="C153" s="209"/>
      <c r="D153" s="209"/>
      <c r="E153" s="221"/>
      <c r="F153" s="220"/>
      <c r="G153" s="229"/>
    </row>
    <row r="154" spans="1:7" ht="15.75">
      <c r="A154" s="220"/>
      <c r="B154" s="221"/>
      <c r="C154" s="209"/>
      <c r="D154" s="209"/>
      <c r="E154" s="221"/>
      <c r="F154" s="220"/>
      <c r="G154" s="229"/>
    </row>
    <row r="155" spans="1:7" ht="15.75">
      <c r="A155" s="220"/>
      <c r="B155" s="221"/>
      <c r="C155" s="209"/>
      <c r="D155" s="209"/>
      <c r="E155" s="221"/>
      <c r="F155" s="220"/>
      <c r="G155" s="229"/>
    </row>
    <row r="156" spans="1:7" ht="15.75">
      <c r="A156" s="220"/>
      <c r="B156" s="221"/>
      <c r="C156" s="209"/>
      <c r="D156" s="209"/>
      <c r="E156" s="221"/>
      <c r="F156" s="220"/>
      <c r="G156" s="229"/>
    </row>
    <row r="157" spans="1:7" ht="15.75">
      <c r="A157" s="220"/>
      <c r="B157" s="221"/>
      <c r="C157" s="209"/>
      <c r="D157" s="209"/>
      <c r="E157" s="221"/>
      <c r="F157" s="220"/>
      <c r="G157" s="229"/>
    </row>
    <row r="158" spans="1:7" ht="15.75">
      <c r="A158" s="220"/>
      <c r="B158" s="221"/>
      <c r="C158" s="209"/>
      <c r="D158" s="209"/>
      <c r="E158" s="221"/>
      <c r="F158" s="220"/>
      <c r="G158" s="229"/>
    </row>
    <row r="159" spans="1:7" ht="15.75">
      <c r="A159" s="220"/>
      <c r="B159" s="221"/>
      <c r="C159" s="209"/>
      <c r="D159" s="209"/>
      <c r="E159" s="221"/>
      <c r="F159" s="220"/>
      <c r="G159" s="229"/>
    </row>
    <row r="160" spans="1:7" ht="15.75">
      <c r="A160" s="220"/>
      <c r="B160" s="221"/>
      <c r="C160" s="209"/>
      <c r="D160" s="209"/>
      <c r="E160" s="221"/>
      <c r="F160" s="220"/>
      <c r="G160" s="229"/>
    </row>
    <row r="161" spans="1:7" ht="15.75">
      <c r="A161" s="220"/>
      <c r="B161" s="221"/>
      <c r="C161" s="209"/>
      <c r="D161" s="209"/>
      <c r="E161" s="221"/>
      <c r="F161" s="220"/>
      <c r="G161" s="229"/>
    </row>
    <row r="162" spans="1:7" ht="15.75">
      <c r="A162" s="220"/>
      <c r="B162" s="221"/>
      <c r="C162" s="209"/>
      <c r="D162" s="209"/>
      <c r="E162" s="221"/>
      <c r="F162" s="220"/>
      <c r="G162" s="229"/>
    </row>
    <row r="163" spans="1:7" ht="15.75">
      <c r="A163" s="220"/>
      <c r="B163" s="221"/>
      <c r="C163" s="209"/>
      <c r="D163" s="209"/>
      <c r="E163" s="221"/>
      <c r="F163" s="220"/>
      <c r="G163" s="229"/>
    </row>
    <row r="164" spans="1:7" ht="15.75">
      <c r="A164" s="220"/>
      <c r="B164" s="221"/>
      <c r="C164" s="209"/>
      <c r="D164" s="209"/>
      <c r="E164" s="221"/>
      <c r="F164" s="220"/>
      <c r="G164" s="229"/>
    </row>
    <row r="165" spans="1:7" ht="15.75">
      <c r="A165" s="220"/>
      <c r="B165" s="221"/>
      <c r="C165" s="209"/>
      <c r="D165" s="209"/>
      <c r="E165" s="221"/>
      <c r="F165" s="220"/>
      <c r="G165" s="229"/>
    </row>
    <row r="166" spans="1:7" ht="15.75">
      <c r="A166" s="220"/>
      <c r="B166" s="221"/>
      <c r="C166" s="209"/>
      <c r="D166" s="209"/>
      <c r="E166" s="221"/>
      <c r="F166" s="220"/>
      <c r="G166" s="229"/>
    </row>
    <row r="167" spans="1:7" ht="15.75">
      <c r="A167" s="220"/>
      <c r="B167" s="221"/>
      <c r="C167" s="209"/>
      <c r="D167" s="209"/>
      <c r="E167" s="221"/>
      <c r="F167" s="220"/>
      <c r="G167" s="229"/>
    </row>
    <row r="168" spans="1:7" ht="15.75">
      <c r="A168" s="220"/>
      <c r="B168" s="221"/>
      <c r="C168" s="209"/>
      <c r="D168" s="209"/>
      <c r="E168" s="221"/>
      <c r="F168" s="220"/>
      <c r="G168" s="229"/>
    </row>
    <row r="169" spans="1:7" ht="15.75">
      <c r="A169" s="220"/>
      <c r="B169" s="221"/>
      <c r="C169" s="209"/>
      <c r="D169" s="209"/>
      <c r="E169" s="221"/>
      <c r="F169" s="220"/>
      <c r="G169" s="229"/>
    </row>
    <row r="170" spans="1:7" ht="15.75">
      <c r="A170" s="220"/>
      <c r="B170" s="221"/>
      <c r="C170" s="209"/>
      <c r="D170" s="209"/>
      <c r="E170" s="221"/>
      <c r="F170" s="220"/>
      <c r="G170" s="229"/>
    </row>
    <row r="171" spans="1:7" ht="15.75">
      <c r="A171" s="220"/>
      <c r="B171" s="221"/>
      <c r="C171" s="209"/>
      <c r="D171" s="209"/>
      <c r="E171" s="221"/>
      <c r="F171" s="220"/>
      <c r="G171" s="229"/>
    </row>
    <row r="172" spans="1:7" ht="15.75">
      <c r="A172" s="220"/>
      <c r="B172" s="221"/>
      <c r="C172" s="209"/>
      <c r="D172" s="209"/>
      <c r="E172" s="221"/>
      <c r="F172" s="220"/>
      <c r="G172" s="229"/>
    </row>
    <row r="173" spans="1:7" ht="15.75">
      <c r="A173" s="220"/>
      <c r="B173" s="221"/>
      <c r="C173" s="209"/>
      <c r="D173" s="209"/>
      <c r="E173" s="221"/>
      <c r="F173" s="220"/>
      <c r="G173" s="229"/>
    </row>
    <row r="174" spans="1:7" ht="15.75">
      <c r="A174" s="220"/>
      <c r="B174" s="221"/>
      <c r="C174" s="209"/>
      <c r="D174" s="209"/>
      <c r="E174" s="221"/>
      <c r="F174" s="220"/>
      <c r="G174" s="229"/>
    </row>
    <row r="175" spans="1:7" ht="15.75">
      <c r="A175" s="220"/>
      <c r="B175" s="221"/>
      <c r="C175" s="209"/>
      <c r="D175" s="209"/>
      <c r="E175" s="221"/>
      <c r="F175" s="220"/>
      <c r="G175" s="229"/>
    </row>
    <row r="176" spans="1:7" ht="15.75">
      <c r="A176" s="220"/>
      <c r="B176" s="221"/>
      <c r="C176" s="209"/>
      <c r="D176" s="209"/>
      <c r="E176" s="221"/>
      <c r="F176" s="220"/>
      <c r="G176" s="229"/>
    </row>
    <row r="177" spans="1:7" ht="15.75">
      <c r="A177" s="220"/>
      <c r="B177" s="221"/>
      <c r="C177" s="209"/>
      <c r="D177" s="209"/>
      <c r="E177" s="221"/>
      <c r="F177" s="220"/>
      <c r="G177" s="229"/>
    </row>
    <row r="178" spans="1:7" ht="15.75">
      <c r="A178" s="220"/>
      <c r="B178" s="221"/>
      <c r="C178" s="209"/>
      <c r="D178" s="209"/>
      <c r="E178" s="221"/>
      <c r="F178" s="220"/>
      <c r="G178" s="229"/>
    </row>
    <row r="179" spans="1:7" ht="15.75">
      <c r="A179" s="220"/>
      <c r="B179" s="221"/>
      <c r="C179" s="209"/>
      <c r="D179" s="209"/>
      <c r="E179" s="221"/>
      <c r="F179" s="220"/>
      <c r="G179" s="229"/>
    </row>
    <row r="180" spans="1:7" ht="15.75">
      <c r="A180" s="220"/>
      <c r="B180" s="221"/>
      <c r="C180" s="209"/>
      <c r="D180" s="209"/>
      <c r="E180" s="221"/>
      <c r="F180" s="220"/>
      <c r="G180" s="229"/>
    </row>
    <row r="181" spans="1:7" ht="15.75">
      <c r="A181" s="220"/>
      <c r="B181" s="221"/>
      <c r="C181" s="209"/>
      <c r="D181" s="209"/>
      <c r="E181" s="221"/>
      <c r="F181" s="220"/>
      <c r="G181" s="229"/>
    </row>
    <row r="182" spans="1:7" ht="15.75">
      <c r="A182" s="220"/>
      <c r="B182" s="221"/>
      <c r="C182" s="209"/>
      <c r="D182" s="209"/>
      <c r="E182" s="221"/>
      <c r="F182" s="220"/>
      <c r="G182" s="229"/>
    </row>
    <row r="183" spans="1:7" ht="15.75">
      <c r="A183" s="220"/>
      <c r="B183" s="221"/>
      <c r="C183" s="209"/>
      <c r="D183" s="209"/>
      <c r="E183" s="221"/>
      <c r="F183" s="220"/>
      <c r="G183" s="229"/>
    </row>
    <row r="184" spans="1:7" ht="15.75">
      <c r="A184" s="220"/>
      <c r="B184" s="221"/>
      <c r="C184" s="209"/>
      <c r="D184" s="209"/>
      <c r="E184" s="221"/>
      <c r="F184" s="220"/>
      <c r="G184" s="229"/>
    </row>
    <row r="185" spans="1:7" ht="15.75">
      <c r="A185" s="220"/>
      <c r="B185" s="221"/>
      <c r="C185" s="209"/>
      <c r="D185" s="209"/>
      <c r="E185" s="221"/>
      <c r="F185" s="220"/>
      <c r="G185" s="229"/>
    </row>
    <row r="186" spans="1:7" ht="15.75">
      <c r="A186" s="220"/>
      <c r="B186" s="221"/>
      <c r="C186" s="209"/>
      <c r="D186" s="209"/>
      <c r="E186" s="221"/>
      <c r="F186" s="220"/>
      <c r="G186" s="229"/>
    </row>
    <row r="187" spans="1:7" ht="15.75">
      <c r="A187" s="220"/>
      <c r="B187" s="221"/>
      <c r="C187" s="209"/>
      <c r="D187" s="209"/>
      <c r="E187" s="221"/>
      <c r="F187" s="220"/>
      <c r="G187" s="229"/>
    </row>
    <row r="188" spans="1:7" ht="15.75">
      <c r="A188" s="220"/>
      <c r="B188" s="221"/>
      <c r="C188" s="209"/>
      <c r="D188" s="209"/>
      <c r="E188" s="221"/>
      <c r="F188" s="220"/>
      <c r="G188" s="229"/>
    </row>
    <row r="189" spans="1:7" ht="15.75">
      <c r="A189" s="220"/>
      <c r="B189" s="221"/>
      <c r="C189" s="209"/>
      <c r="D189" s="209"/>
      <c r="E189" s="221"/>
      <c r="F189" s="220"/>
      <c r="G189" s="229"/>
    </row>
    <row r="190" spans="1:7" ht="15.75">
      <c r="A190" s="220"/>
      <c r="B190" s="221"/>
      <c r="C190" s="209"/>
      <c r="D190" s="209"/>
      <c r="E190" s="221"/>
      <c r="F190" s="220"/>
      <c r="G190" s="229"/>
    </row>
    <row r="191" spans="1:7" ht="15.75">
      <c r="A191" s="220"/>
      <c r="B191" s="221"/>
      <c r="C191" s="209"/>
      <c r="D191" s="209"/>
      <c r="E191" s="221"/>
      <c r="F191" s="220"/>
      <c r="G191" s="229"/>
    </row>
    <row r="192" spans="1:7" ht="15.75">
      <c r="A192" s="220"/>
      <c r="B192" s="221"/>
      <c r="C192" s="209"/>
      <c r="D192" s="209"/>
      <c r="E192" s="221"/>
      <c r="F192" s="220"/>
      <c r="G192" s="229"/>
    </row>
    <row r="193" spans="1:7" ht="15.75">
      <c r="A193" s="220"/>
      <c r="B193" s="221"/>
      <c r="C193" s="209"/>
      <c r="D193" s="209"/>
      <c r="E193" s="221"/>
      <c r="F193" s="220"/>
      <c r="G193" s="229"/>
    </row>
    <row r="194" spans="1:7" ht="15.75">
      <c r="A194" s="220"/>
      <c r="B194" s="221"/>
      <c r="C194" s="209"/>
      <c r="D194" s="209"/>
      <c r="E194" s="221"/>
      <c r="F194" s="220"/>
      <c r="G194" s="229"/>
    </row>
    <row r="195" spans="1:7" ht="15.75">
      <c r="A195" s="220"/>
      <c r="B195" s="221"/>
      <c r="C195" s="209"/>
      <c r="D195" s="209"/>
      <c r="E195" s="221"/>
      <c r="F195" s="220"/>
      <c r="G195" s="229"/>
    </row>
    <row r="196" spans="1:7" ht="15.75">
      <c r="A196" s="220"/>
      <c r="B196" s="221"/>
      <c r="C196" s="209"/>
      <c r="D196" s="209"/>
      <c r="E196" s="221"/>
      <c r="F196" s="220"/>
      <c r="G196" s="229"/>
    </row>
    <row r="197" spans="1:7" ht="15.75">
      <c r="A197" s="220"/>
      <c r="B197" s="221"/>
      <c r="C197" s="209"/>
      <c r="D197" s="209"/>
      <c r="E197" s="221"/>
      <c r="F197" s="220"/>
      <c r="G197" s="229"/>
    </row>
    <row r="198" spans="1:7" ht="15.75">
      <c r="A198" s="220"/>
      <c r="B198" s="221"/>
      <c r="C198" s="209"/>
      <c r="D198" s="209"/>
      <c r="E198" s="221"/>
      <c r="F198" s="220"/>
      <c r="G198" s="229"/>
    </row>
    <row r="199" spans="1:7" ht="15.75">
      <c r="A199" s="220"/>
      <c r="B199" s="221"/>
      <c r="C199" s="209"/>
      <c r="D199" s="209"/>
      <c r="E199" s="221"/>
      <c r="F199" s="220"/>
      <c r="G199" s="229"/>
    </row>
    <row r="200" spans="1:7" ht="15.75">
      <c r="A200" s="220"/>
      <c r="B200" s="221"/>
      <c r="C200" s="209"/>
      <c r="D200" s="209"/>
      <c r="E200" s="221"/>
      <c r="F200" s="220"/>
      <c r="G200" s="229"/>
    </row>
    <row r="201" spans="1:7" ht="15.75">
      <c r="A201" s="220"/>
      <c r="B201" s="221"/>
      <c r="C201" s="209"/>
      <c r="D201" s="209"/>
      <c r="E201" s="221"/>
      <c r="F201" s="220"/>
      <c r="G201" s="229"/>
    </row>
    <row r="202" spans="1:7" ht="15.75">
      <c r="A202" s="220"/>
      <c r="B202" s="221"/>
      <c r="C202" s="209"/>
      <c r="D202" s="209"/>
      <c r="E202" s="221"/>
      <c r="F202" s="220"/>
      <c r="G202" s="229"/>
    </row>
    <row r="203" spans="1:7" ht="15.75">
      <c r="A203" s="220"/>
      <c r="B203" s="221"/>
      <c r="C203" s="209"/>
      <c r="D203" s="209"/>
      <c r="E203" s="221"/>
      <c r="F203" s="220"/>
      <c r="G203" s="229"/>
    </row>
    <row r="204" spans="1:7" ht="15.75">
      <c r="A204" s="220"/>
      <c r="B204" s="221"/>
      <c r="C204" s="209"/>
      <c r="D204" s="209"/>
      <c r="E204" s="221"/>
      <c r="F204" s="220"/>
      <c r="G204" s="229"/>
    </row>
    <row r="205" spans="1:7" ht="15.75">
      <c r="A205" s="220"/>
      <c r="B205" s="221"/>
      <c r="C205" s="209"/>
      <c r="D205" s="209"/>
      <c r="E205" s="221"/>
      <c r="F205" s="220"/>
      <c r="G205" s="229"/>
    </row>
    <row r="206" spans="1:7" ht="15.75">
      <c r="A206" s="220"/>
      <c r="B206" s="221"/>
      <c r="C206" s="209"/>
      <c r="D206" s="209"/>
      <c r="E206" s="221"/>
      <c r="F206" s="220"/>
      <c r="G206" s="229"/>
    </row>
    <row r="207" spans="1:7" ht="15.75">
      <c r="A207" s="220"/>
      <c r="B207" s="221"/>
      <c r="C207" s="209"/>
      <c r="D207" s="209"/>
      <c r="E207" s="221"/>
      <c r="F207" s="220"/>
      <c r="G207" s="229"/>
    </row>
    <row r="208" spans="1:7" ht="15.75">
      <c r="A208" s="220"/>
      <c r="B208" s="221"/>
      <c r="C208" s="209"/>
      <c r="D208" s="209"/>
      <c r="E208" s="221"/>
      <c r="F208" s="220"/>
      <c r="G208" s="229"/>
    </row>
    <row r="209" spans="1:7" ht="15.75">
      <c r="A209" s="220"/>
      <c r="B209" s="221"/>
      <c r="C209" s="209"/>
      <c r="D209" s="209"/>
      <c r="E209" s="221"/>
      <c r="F209" s="220"/>
      <c r="G209" s="229"/>
    </row>
    <row r="210" spans="1:7" ht="15.75">
      <c r="A210" s="220"/>
      <c r="B210" s="221"/>
      <c r="C210" s="209"/>
      <c r="D210" s="209"/>
      <c r="E210" s="221"/>
      <c r="F210" s="220"/>
      <c r="G210" s="229"/>
    </row>
    <row r="211" spans="1:7" ht="15.75">
      <c r="A211" s="220"/>
      <c r="B211" s="221"/>
      <c r="C211" s="209"/>
      <c r="D211" s="209"/>
      <c r="E211" s="221"/>
      <c r="F211" s="220"/>
      <c r="G211" s="229"/>
    </row>
    <row r="212" spans="1:7" ht="15.75">
      <c r="A212" s="220"/>
      <c r="B212" s="221"/>
      <c r="C212" s="209"/>
      <c r="D212" s="209"/>
      <c r="E212" s="221"/>
      <c r="F212" s="220"/>
      <c r="G212" s="229"/>
    </row>
    <row r="213" spans="1:7" ht="15.75">
      <c r="A213" s="220"/>
      <c r="B213" s="221"/>
      <c r="C213" s="209"/>
      <c r="D213" s="209"/>
      <c r="E213" s="221"/>
      <c r="F213" s="220"/>
      <c r="G213" s="229"/>
    </row>
    <row r="214" spans="1:7" ht="15.75">
      <c r="A214" s="220"/>
      <c r="B214" s="221"/>
      <c r="C214" s="209"/>
      <c r="D214" s="209"/>
      <c r="E214" s="221"/>
      <c r="F214" s="220"/>
      <c r="G214" s="229"/>
    </row>
    <row r="215" spans="1:7" ht="15.75">
      <c r="A215" s="220"/>
      <c r="B215" s="221"/>
      <c r="C215" s="209"/>
      <c r="D215" s="209"/>
      <c r="E215" s="221"/>
      <c r="F215" s="220"/>
      <c r="G215" s="229"/>
    </row>
    <row r="216" spans="1:7" ht="15.75">
      <c r="A216" s="220"/>
      <c r="B216" s="221"/>
      <c r="C216" s="209"/>
      <c r="D216" s="209"/>
      <c r="E216" s="221"/>
      <c r="F216" s="220"/>
      <c r="G216" s="229"/>
    </row>
    <row r="217" spans="1:7" ht="15.75">
      <c r="A217" s="220"/>
      <c r="B217" s="221"/>
      <c r="C217" s="209"/>
      <c r="D217" s="209"/>
      <c r="E217" s="221"/>
      <c r="F217" s="220"/>
      <c r="G217" s="229"/>
    </row>
    <row r="218" spans="1:7" ht="15.75">
      <c r="A218" s="220"/>
      <c r="B218" s="221"/>
      <c r="C218" s="209"/>
      <c r="D218" s="209"/>
      <c r="E218" s="221"/>
      <c r="F218" s="220"/>
      <c r="G218" s="229"/>
    </row>
    <row r="219" spans="1:7" ht="15.75">
      <c r="A219" s="220"/>
      <c r="B219" s="221"/>
      <c r="C219" s="209"/>
      <c r="D219" s="209"/>
      <c r="E219" s="221"/>
      <c r="F219" s="220"/>
      <c r="G219" s="229"/>
    </row>
    <row r="220" spans="1:7" ht="15.75">
      <c r="A220" s="220"/>
      <c r="B220" s="221"/>
      <c r="C220" s="209"/>
      <c r="D220" s="209"/>
      <c r="E220" s="221"/>
      <c r="F220" s="220"/>
      <c r="G220" s="229"/>
    </row>
    <row r="221" spans="1:7" ht="15.75">
      <c r="A221" s="220"/>
      <c r="B221" s="221"/>
      <c r="C221" s="209"/>
      <c r="D221" s="209"/>
      <c r="E221" s="221"/>
      <c r="F221" s="220"/>
      <c r="G221" s="229"/>
    </row>
    <row r="222" spans="1:7" ht="15.75">
      <c r="A222" s="220"/>
      <c r="B222" s="221"/>
      <c r="C222" s="209"/>
      <c r="D222" s="209"/>
      <c r="E222" s="221"/>
      <c r="F222" s="220"/>
      <c r="G222" s="229"/>
    </row>
    <row r="223" spans="1:7" ht="15.75">
      <c r="A223" s="220"/>
      <c r="B223" s="221"/>
      <c r="C223" s="209"/>
      <c r="D223" s="209"/>
      <c r="E223" s="221"/>
      <c r="F223" s="220"/>
      <c r="G223" s="229"/>
    </row>
    <row r="224" spans="1:7" ht="15.75">
      <c r="A224" s="220"/>
      <c r="B224" s="221"/>
      <c r="C224" s="209"/>
      <c r="D224" s="209"/>
      <c r="E224" s="221"/>
      <c r="F224" s="220"/>
      <c r="G224" s="229"/>
    </row>
    <row r="225" spans="1:7" ht="15.75">
      <c r="A225" s="220"/>
      <c r="B225" s="221"/>
      <c r="C225" s="209"/>
      <c r="D225" s="209"/>
      <c r="E225" s="221"/>
      <c r="F225" s="220"/>
      <c r="G225" s="229"/>
    </row>
    <row r="226" spans="1:7" ht="15.75">
      <c r="A226" s="220"/>
      <c r="B226" s="221"/>
      <c r="C226" s="209"/>
      <c r="D226" s="209"/>
      <c r="E226" s="221"/>
      <c r="F226" s="220"/>
      <c r="G226" s="229"/>
    </row>
    <row r="227" spans="1:7" ht="15.75">
      <c r="A227" s="220"/>
      <c r="B227" s="221"/>
      <c r="C227" s="209"/>
      <c r="D227" s="209"/>
      <c r="E227" s="221"/>
      <c r="F227" s="220"/>
      <c r="G227" s="229"/>
    </row>
    <row r="228" spans="1:7" ht="15.75">
      <c r="A228" s="220"/>
      <c r="B228" s="221"/>
      <c r="C228" s="209"/>
      <c r="D228" s="209"/>
      <c r="E228" s="221"/>
      <c r="F228" s="220"/>
      <c r="G228" s="229"/>
    </row>
    <row r="229" spans="1:7" ht="15.75">
      <c r="A229" s="220"/>
      <c r="B229" s="221"/>
      <c r="C229" s="209"/>
      <c r="D229" s="209"/>
      <c r="E229" s="221"/>
      <c r="F229" s="220"/>
      <c r="G229" s="229"/>
    </row>
    <row r="230" spans="1:7" ht="15.75">
      <c r="A230" s="220"/>
      <c r="B230" s="221"/>
      <c r="C230" s="209"/>
      <c r="D230" s="209"/>
      <c r="E230" s="221"/>
      <c r="F230" s="220"/>
      <c r="G230" s="229"/>
    </row>
    <row r="231" spans="1:7" ht="15.75">
      <c r="A231" s="220"/>
      <c r="B231" s="221"/>
      <c r="C231" s="209"/>
      <c r="D231" s="209"/>
      <c r="E231" s="221"/>
      <c r="F231" s="220"/>
      <c r="G231" s="229"/>
    </row>
    <row r="232" spans="1:7" ht="15.75">
      <c r="A232" s="220"/>
      <c r="B232" s="221"/>
      <c r="C232" s="209"/>
      <c r="D232" s="209"/>
      <c r="E232" s="221"/>
      <c r="F232" s="220"/>
      <c r="G232" s="229"/>
    </row>
    <row r="233" spans="1:7" ht="15.75">
      <c r="A233" s="220"/>
      <c r="B233" s="221"/>
      <c r="C233" s="209"/>
      <c r="D233" s="209"/>
      <c r="E233" s="221"/>
      <c r="F233" s="220"/>
      <c r="G233" s="229"/>
    </row>
    <row r="234" spans="1:7" ht="15.75">
      <c r="A234" s="220"/>
      <c r="B234" s="221"/>
      <c r="C234" s="209"/>
      <c r="D234" s="209"/>
      <c r="E234" s="221"/>
      <c r="F234" s="220"/>
      <c r="G234" s="229"/>
    </row>
    <row r="235" spans="1:7" ht="15.75">
      <c r="A235" s="220"/>
      <c r="B235" s="221"/>
      <c r="C235" s="209"/>
      <c r="D235" s="209"/>
      <c r="E235" s="221"/>
      <c r="F235" s="220"/>
      <c r="G235" s="229"/>
    </row>
    <row r="236" spans="1:7" ht="15.75">
      <c r="A236" s="220"/>
      <c r="B236" s="221"/>
      <c r="C236" s="209"/>
      <c r="D236" s="209"/>
      <c r="E236" s="221"/>
      <c r="F236" s="220"/>
      <c r="G236" s="229"/>
    </row>
    <row r="237" spans="1:7" ht="15.75">
      <c r="A237" s="220"/>
      <c r="B237" s="221"/>
      <c r="C237" s="209"/>
      <c r="D237" s="209"/>
      <c r="E237" s="221"/>
      <c r="F237" s="220"/>
      <c r="G237" s="229"/>
    </row>
    <row r="238" spans="1:7" ht="15.75">
      <c r="A238" s="220"/>
      <c r="B238" s="221"/>
      <c r="C238" s="209"/>
      <c r="D238" s="209"/>
      <c r="E238" s="221"/>
      <c r="F238" s="220"/>
      <c r="G238" s="229"/>
    </row>
    <row r="239" spans="1:7" ht="15.75">
      <c r="A239" s="220"/>
      <c r="B239" s="221"/>
      <c r="C239" s="209"/>
      <c r="D239" s="209"/>
      <c r="E239" s="221"/>
      <c r="F239" s="220"/>
      <c r="G239" s="229"/>
    </row>
    <row r="240" spans="1:7" ht="15.75">
      <c r="A240" s="220"/>
      <c r="B240" s="221"/>
      <c r="C240" s="209"/>
      <c r="D240" s="209"/>
      <c r="E240" s="221"/>
      <c r="F240" s="220"/>
      <c r="G240" s="229"/>
    </row>
    <row r="241" spans="1:7" ht="15.75">
      <c r="A241" s="220"/>
      <c r="B241" s="221"/>
      <c r="C241" s="209"/>
      <c r="D241" s="209"/>
      <c r="E241" s="221"/>
      <c r="F241" s="220"/>
      <c r="G241" s="229"/>
    </row>
    <row r="242" spans="1:7" ht="15.75">
      <c r="A242" s="220"/>
      <c r="B242" s="221"/>
      <c r="C242" s="209"/>
      <c r="D242" s="209"/>
      <c r="E242" s="221"/>
      <c r="F242" s="220"/>
      <c r="G242" s="229"/>
    </row>
    <row r="243" spans="1:7" ht="15.75">
      <c r="A243" s="220"/>
      <c r="B243" s="221"/>
      <c r="C243" s="209"/>
      <c r="D243" s="209"/>
      <c r="E243" s="221"/>
      <c r="F243" s="220"/>
      <c r="G243" s="229"/>
    </row>
    <row r="244" spans="1:7" ht="15.75">
      <c r="A244" s="220"/>
      <c r="B244" s="221"/>
      <c r="C244" s="209"/>
      <c r="D244" s="209"/>
      <c r="E244" s="221"/>
      <c r="F244" s="220"/>
      <c r="G244" s="229"/>
    </row>
    <row r="245" spans="1:7" ht="15.75">
      <c r="A245" s="220"/>
      <c r="B245" s="221"/>
      <c r="C245" s="209"/>
      <c r="D245" s="209"/>
      <c r="E245" s="221"/>
      <c r="F245" s="220"/>
      <c r="G245" s="229"/>
    </row>
    <row r="246" spans="1:7" ht="15.75">
      <c r="A246" s="220"/>
      <c r="B246" s="221"/>
      <c r="C246" s="209"/>
      <c r="D246" s="209"/>
      <c r="E246" s="221"/>
      <c r="F246" s="220"/>
      <c r="G246" s="229"/>
    </row>
    <row r="247" spans="1:7" ht="15.75">
      <c r="A247" s="220"/>
      <c r="B247" s="221"/>
      <c r="C247" s="209"/>
      <c r="D247" s="209"/>
      <c r="E247" s="221"/>
      <c r="F247" s="220"/>
      <c r="G247" s="229"/>
    </row>
    <row r="248" spans="1:7" ht="15.75">
      <c r="A248" s="220"/>
      <c r="B248" s="221"/>
      <c r="C248" s="209"/>
      <c r="D248" s="209"/>
      <c r="E248" s="221"/>
      <c r="F248" s="220"/>
      <c r="G248" s="229"/>
    </row>
    <row r="249" spans="1:7" ht="15.75">
      <c r="A249" s="220"/>
      <c r="B249" s="221"/>
      <c r="C249" s="209"/>
      <c r="D249" s="209"/>
      <c r="E249" s="221"/>
      <c r="F249" s="220"/>
      <c r="G249" s="229"/>
    </row>
    <row r="250" spans="1:7" ht="15.75">
      <c r="A250" s="220"/>
      <c r="B250" s="221"/>
      <c r="C250" s="209"/>
      <c r="D250" s="209"/>
      <c r="E250" s="221"/>
      <c r="F250" s="220"/>
      <c r="G250" s="229"/>
    </row>
    <row r="251" spans="1:7" ht="15.75">
      <c r="A251" s="220"/>
      <c r="B251" s="221"/>
      <c r="C251" s="209"/>
      <c r="D251" s="209"/>
      <c r="E251" s="221"/>
      <c r="F251" s="220"/>
      <c r="G251" s="229"/>
    </row>
    <row r="252" spans="1:7" ht="15.75">
      <c r="A252" s="220"/>
      <c r="B252" s="221"/>
      <c r="C252" s="209"/>
      <c r="D252" s="209"/>
      <c r="E252" s="221"/>
      <c r="F252" s="220"/>
      <c r="G252" s="229"/>
    </row>
    <row r="253" spans="1:7" ht="15.75">
      <c r="A253" s="220"/>
      <c r="B253" s="221"/>
      <c r="C253" s="209"/>
      <c r="D253" s="209"/>
      <c r="E253" s="221"/>
      <c r="F253" s="220"/>
      <c r="G253" s="229"/>
    </row>
    <row r="254" spans="1:7" ht="15.75">
      <c r="A254" s="220"/>
      <c r="B254" s="221"/>
      <c r="C254" s="209"/>
      <c r="D254" s="209"/>
      <c r="E254" s="221"/>
      <c r="F254" s="220"/>
      <c r="G254" s="229"/>
    </row>
    <row r="255" spans="1:7" ht="15.75">
      <c r="A255" s="220"/>
      <c r="B255" s="221"/>
      <c r="C255" s="209"/>
      <c r="D255" s="209"/>
      <c r="E255" s="221"/>
      <c r="F255" s="220"/>
      <c r="G255" s="229"/>
    </row>
    <row r="256" spans="1:7" ht="15.75">
      <c r="A256" s="220"/>
      <c r="B256" s="221"/>
      <c r="C256" s="209"/>
      <c r="D256" s="209"/>
      <c r="E256" s="221"/>
      <c r="F256" s="220"/>
      <c r="G256" s="229"/>
    </row>
    <row r="257" spans="1:7" ht="15.75">
      <c r="A257" s="220"/>
      <c r="B257" s="221"/>
      <c r="C257" s="209"/>
      <c r="D257" s="209"/>
      <c r="E257" s="221"/>
      <c r="F257" s="220"/>
      <c r="G257" s="229"/>
    </row>
    <row r="258" spans="1:7" ht="15.75">
      <c r="A258" s="220"/>
      <c r="B258" s="221"/>
      <c r="C258" s="209"/>
      <c r="D258" s="209"/>
      <c r="E258" s="221"/>
      <c r="F258" s="220"/>
      <c r="G258" s="229"/>
    </row>
    <row r="259" spans="1:7" ht="15.75">
      <c r="A259" s="220"/>
      <c r="B259" s="221"/>
      <c r="C259" s="209"/>
      <c r="D259" s="209"/>
      <c r="E259" s="221"/>
      <c r="F259" s="220"/>
      <c r="G259" s="229"/>
    </row>
    <row r="260" spans="1:7" ht="15.75">
      <c r="A260" s="220"/>
      <c r="B260" s="221"/>
      <c r="C260" s="209"/>
      <c r="D260" s="209"/>
      <c r="E260" s="221"/>
      <c r="F260" s="220"/>
      <c r="G260" s="229"/>
    </row>
    <row r="261" spans="1:7" ht="15.75">
      <c r="A261" s="220"/>
      <c r="B261" s="221"/>
      <c r="C261" s="209"/>
      <c r="D261" s="209"/>
      <c r="E261" s="221"/>
      <c r="F261" s="220"/>
      <c r="G261" s="229"/>
    </row>
    <row r="262" spans="1:7" ht="15.75">
      <c r="A262" s="220"/>
      <c r="B262" s="221"/>
      <c r="C262" s="209"/>
      <c r="D262" s="209"/>
      <c r="E262" s="221"/>
      <c r="F262" s="220"/>
      <c r="G262" s="229"/>
    </row>
    <row r="263" spans="1:7" ht="15.75">
      <c r="A263" s="220"/>
      <c r="B263" s="221"/>
      <c r="C263" s="209"/>
      <c r="D263" s="209"/>
      <c r="E263" s="221"/>
      <c r="F263" s="220"/>
      <c r="G263" s="229"/>
    </row>
    <row r="264" spans="1:7" ht="15.75">
      <c r="A264" s="220"/>
      <c r="B264" s="221"/>
      <c r="C264" s="209"/>
      <c r="D264" s="209"/>
      <c r="E264" s="221"/>
      <c r="F264" s="220"/>
      <c r="G264" s="229"/>
    </row>
    <row r="265" spans="1:7" ht="15.75">
      <c r="A265" s="220"/>
      <c r="B265" s="221"/>
      <c r="C265" s="209"/>
      <c r="D265" s="209"/>
      <c r="E265" s="221"/>
      <c r="F265" s="220"/>
      <c r="G265" s="229"/>
    </row>
    <row r="266" spans="1:7" ht="15.75">
      <c r="A266" s="220"/>
      <c r="B266" s="221"/>
      <c r="C266" s="209"/>
      <c r="D266" s="209"/>
      <c r="E266" s="221"/>
      <c r="F266" s="220"/>
      <c r="G266" s="229"/>
    </row>
    <row r="267" spans="1:7" ht="15.75">
      <c r="A267" s="220"/>
      <c r="B267" s="221"/>
      <c r="C267" s="209"/>
      <c r="D267" s="209"/>
      <c r="E267" s="221"/>
      <c r="F267" s="220"/>
      <c r="G267" s="229"/>
    </row>
    <row r="268" spans="1:7" ht="15.75">
      <c r="A268" s="220"/>
      <c r="B268" s="221"/>
      <c r="C268" s="209"/>
      <c r="D268" s="209"/>
      <c r="E268" s="221"/>
      <c r="F268" s="220"/>
      <c r="G268" s="229"/>
    </row>
    <row r="269" spans="1:7" ht="15.75">
      <c r="A269" s="220"/>
      <c r="B269" s="221"/>
      <c r="C269" s="209"/>
      <c r="D269" s="209"/>
      <c r="E269" s="221"/>
      <c r="F269" s="220"/>
      <c r="G269" s="229"/>
    </row>
    <row r="270" spans="1:7" ht="15.75">
      <c r="A270" s="220"/>
      <c r="B270" s="221"/>
      <c r="C270" s="209"/>
      <c r="D270" s="209"/>
      <c r="E270" s="221"/>
      <c r="F270" s="220"/>
      <c r="G270" s="229"/>
    </row>
    <row r="271" spans="1:7" ht="15.75">
      <c r="A271" s="220"/>
      <c r="B271" s="221"/>
      <c r="C271" s="209"/>
      <c r="D271" s="209"/>
      <c r="E271" s="221"/>
      <c r="F271" s="220"/>
      <c r="G271" s="229"/>
    </row>
    <row r="272" spans="1:7" ht="15.75">
      <c r="A272" s="220"/>
      <c r="B272" s="221"/>
      <c r="C272" s="209"/>
      <c r="D272" s="209"/>
      <c r="E272" s="221"/>
      <c r="F272" s="220"/>
      <c r="G272" s="229"/>
    </row>
    <row r="273" spans="1:7" ht="15.75">
      <c r="A273" s="220"/>
      <c r="B273" s="221"/>
      <c r="C273" s="209"/>
      <c r="D273" s="209"/>
      <c r="E273" s="221"/>
      <c r="F273" s="220"/>
      <c r="G273" s="229"/>
    </row>
    <row r="274" spans="1:7" ht="15.75">
      <c r="A274" s="220"/>
      <c r="B274" s="221"/>
      <c r="C274" s="209"/>
      <c r="D274" s="209"/>
      <c r="E274" s="221"/>
      <c r="F274" s="220"/>
      <c r="G274" s="229"/>
    </row>
    <row r="275" spans="1:7" ht="15.75">
      <c r="A275" s="220"/>
      <c r="B275" s="221"/>
      <c r="C275" s="209"/>
      <c r="D275" s="209"/>
      <c r="E275" s="221"/>
      <c r="F275" s="220"/>
      <c r="G275" s="229"/>
    </row>
    <row r="276" spans="1:7" ht="15.75">
      <c r="A276" s="220"/>
      <c r="B276" s="221"/>
      <c r="C276" s="209"/>
      <c r="D276" s="209"/>
      <c r="E276" s="221"/>
      <c r="F276" s="220"/>
      <c r="G276" s="229"/>
    </row>
    <row r="277" spans="1:7" ht="15.75">
      <c r="A277" s="220"/>
      <c r="B277" s="221"/>
      <c r="C277" s="209"/>
      <c r="D277" s="209"/>
      <c r="E277" s="221"/>
      <c r="F277" s="220"/>
      <c r="G277" s="229"/>
    </row>
    <row r="278" spans="1:7" ht="15.75">
      <c r="A278" s="220"/>
      <c r="B278" s="221"/>
      <c r="C278" s="209"/>
      <c r="D278" s="209"/>
      <c r="E278" s="221"/>
      <c r="F278" s="220"/>
      <c r="G278" s="229"/>
    </row>
    <row r="279" spans="1:7" ht="15.75">
      <c r="A279" s="220"/>
      <c r="B279" s="221"/>
      <c r="C279" s="209"/>
      <c r="D279" s="209"/>
      <c r="E279" s="221"/>
      <c r="F279" s="220"/>
      <c r="G279" s="229"/>
    </row>
    <row r="280" spans="1:7" ht="15.75">
      <c r="A280" s="220"/>
      <c r="B280" s="221"/>
      <c r="C280" s="209"/>
      <c r="D280" s="209"/>
      <c r="E280" s="221"/>
      <c r="F280" s="220"/>
      <c r="G280" s="229"/>
    </row>
    <row r="281" spans="1:7" ht="15.75">
      <c r="A281" s="220"/>
      <c r="B281" s="221"/>
      <c r="C281" s="209"/>
      <c r="D281" s="209"/>
      <c r="E281" s="221"/>
      <c r="F281" s="220"/>
      <c r="G281" s="229"/>
    </row>
    <row r="282" spans="1:7" ht="15.75">
      <c r="A282" s="220"/>
      <c r="B282" s="221"/>
      <c r="C282" s="209"/>
      <c r="D282" s="209"/>
      <c r="E282" s="221"/>
      <c r="F282" s="220"/>
      <c r="G282" s="229"/>
    </row>
    <row r="283" spans="1:7" ht="15.75">
      <c r="A283" s="220"/>
      <c r="B283" s="221"/>
      <c r="C283" s="209"/>
      <c r="D283" s="209"/>
      <c r="E283" s="221"/>
      <c r="F283" s="220"/>
      <c r="G283" s="229"/>
    </row>
    <row r="284" spans="1:7" ht="15.75">
      <c r="A284" s="220"/>
      <c r="B284" s="221"/>
      <c r="C284" s="209"/>
      <c r="D284" s="209"/>
      <c r="E284" s="221"/>
      <c r="F284" s="220"/>
      <c r="G284" s="229"/>
    </row>
    <row r="285" spans="1:7" ht="15.75">
      <c r="A285" s="220"/>
      <c r="B285" s="221"/>
      <c r="C285" s="209"/>
      <c r="D285" s="209"/>
      <c r="E285" s="221"/>
      <c r="F285" s="220"/>
      <c r="G285" s="229"/>
    </row>
    <row r="286" spans="1:7" ht="15.75">
      <c r="A286" s="220"/>
      <c r="B286" s="221"/>
      <c r="C286" s="209"/>
      <c r="D286" s="209"/>
      <c r="E286" s="221"/>
      <c r="F286" s="220"/>
      <c r="G286" s="229"/>
    </row>
    <row r="287" spans="1:7" ht="15.75">
      <c r="A287" s="220"/>
      <c r="B287" s="221"/>
      <c r="C287" s="209"/>
      <c r="D287" s="209"/>
      <c r="E287" s="221"/>
      <c r="F287" s="220"/>
      <c r="G287" s="229"/>
    </row>
    <row r="288" spans="1:7" ht="15.75">
      <c r="A288" s="220"/>
      <c r="B288" s="221"/>
      <c r="C288" s="209"/>
      <c r="D288" s="209"/>
      <c r="E288" s="221"/>
      <c r="F288" s="220"/>
      <c r="G288" s="229"/>
    </row>
    <row r="289" spans="1:7" ht="15.75">
      <c r="A289" s="220"/>
      <c r="B289" s="221"/>
      <c r="C289" s="209"/>
      <c r="D289" s="209"/>
      <c r="E289" s="221"/>
      <c r="F289" s="220"/>
      <c r="G289" s="229"/>
    </row>
    <row r="290" spans="1:7" ht="15.75">
      <c r="A290" s="220"/>
      <c r="B290" s="221"/>
      <c r="C290" s="209"/>
      <c r="D290" s="209"/>
      <c r="E290" s="221"/>
      <c r="F290" s="220"/>
      <c r="G290" s="229"/>
    </row>
    <row r="291" spans="1:7" ht="15.75">
      <c r="A291" s="220"/>
      <c r="B291" s="221"/>
      <c r="C291" s="209"/>
      <c r="D291" s="209"/>
      <c r="E291" s="221"/>
      <c r="F291" s="220"/>
      <c r="G291" s="229"/>
    </row>
    <row r="292" spans="1:7" ht="15.75">
      <c r="A292" s="220"/>
      <c r="B292" s="221"/>
      <c r="C292" s="209"/>
      <c r="D292" s="209"/>
      <c r="E292" s="221"/>
      <c r="F292" s="220"/>
      <c r="G292" s="229"/>
    </row>
    <row r="293" spans="1:7" ht="15.75">
      <c r="A293" s="220"/>
      <c r="B293" s="221"/>
      <c r="C293" s="209"/>
      <c r="D293" s="209"/>
      <c r="E293" s="221"/>
      <c r="F293" s="220"/>
      <c r="G293" s="229"/>
    </row>
    <row r="294" spans="1:7" ht="15.75">
      <c r="A294" s="220"/>
      <c r="B294" s="221"/>
      <c r="C294" s="209"/>
      <c r="D294" s="209"/>
      <c r="E294" s="221"/>
      <c r="F294" s="220"/>
      <c r="G294" s="229"/>
    </row>
    <row r="295" spans="1:7" ht="15.75">
      <c r="A295" s="220"/>
      <c r="B295" s="221"/>
      <c r="C295" s="209"/>
      <c r="D295" s="209"/>
      <c r="E295" s="221"/>
      <c r="F295" s="220"/>
      <c r="G295" s="229"/>
    </row>
    <row r="296" spans="1:7" ht="15.75">
      <c r="A296" s="220"/>
      <c r="B296" s="221"/>
      <c r="C296" s="209"/>
      <c r="D296" s="209"/>
      <c r="E296" s="221"/>
      <c r="F296" s="220"/>
      <c r="G296" s="229"/>
    </row>
    <row r="297" spans="1:7" ht="15.75">
      <c r="A297" s="220"/>
      <c r="B297" s="221"/>
      <c r="C297" s="209"/>
      <c r="D297" s="209"/>
      <c r="E297" s="221"/>
      <c r="F297" s="220"/>
      <c r="G297" s="229"/>
    </row>
    <row r="298" spans="1:7" ht="15.75">
      <c r="A298" s="220"/>
      <c r="B298" s="221"/>
      <c r="C298" s="209"/>
      <c r="D298" s="209"/>
      <c r="E298" s="221"/>
      <c r="F298" s="220"/>
      <c r="G298" s="229"/>
    </row>
    <row r="299" spans="1:7" ht="15.75">
      <c r="A299" s="220"/>
      <c r="B299" s="221"/>
      <c r="C299" s="209"/>
      <c r="D299" s="209"/>
      <c r="E299" s="221"/>
      <c r="F299" s="220"/>
      <c r="G299" s="229"/>
    </row>
    <row r="300" spans="1:7" ht="15.75">
      <c r="A300" s="220"/>
      <c r="B300" s="221"/>
      <c r="C300" s="209"/>
      <c r="D300" s="209"/>
      <c r="E300" s="221"/>
      <c r="F300" s="220"/>
      <c r="G300" s="229"/>
    </row>
    <row r="301" spans="1:7" ht="15.75">
      <c r="A301" s="220"/>
      <c r="B301" s="221"/>
      <c r="C301" s="209"/>
      <c r="D301" s="209"/>
      <c r="E301" s="221"/>
      <c r="F301" s="220"/>
      <c r="G301" s="229"/>
    </row>
    <row r="302" spans="1:7" ht="15.75">
      <c r="A302" s="220"/>
      <c r="B302" s="221"/>
      <c r="C302" s="209"/>
      <c r="D302" s="209"/>
      <c r="E302" s="221"/>
      <c r="F302" s="220"/>
      <c r="G302" s="229"/>
    </row>
    <row r="303" spans="1:7" ht="15.75">
      <c r="A303" s="220"/>
      <c r="B303" s="221"/>
      <c r="C303" s="209"/>
      <c r="D303" s="209"/>
      <c r="E303" s="221"/>
      <c r="F303" s="220"/>
      <c r="G303" s="229"/>
    </row>
    <row r="304" spans="1:7" ht="15.75">
      <c r="A304" s="220"/>
      <c r="B304" s="221"/>
      <c r="C304" s="209"/>
      <c r="D304" s="209"/>
      <c r="E304" s="221"/>
      <c r="F304" s="220"/>
      <c r="G304" s="229"/>
    </row>
    <row r="305" spans="1:7" ht="15.75">
      <c r="A305" s="220"/>
      <c r="B305" s="221"/>
      <c r="C305" s="209"/>
      <c r="D305" s="209"/>
      <c r="E305" s="221"/>
      <c r="F305" s="220"/>
      <c r="G305" s="229"/>
    </row>
    <row r="306" spans="1:7" ht="15.75">
      <c r="A306" s="220"/>
      <c r="B306" s="221"/>
      <c r="C306" s="209"/>
      <c r="D306" s="209"/>
      <c r="E306" s="221"/>
      <c r="F306" s="220"/>
      <c r="G306" s="229"/>
    </row>
    <row r="307" spans="1:7" ht="15.75">
      <c r="A307" s="220"/>
      <c r="B307" s="221"/>
      <c r="C307" s="209"/>
      <c r="D307" s="209"/>
      <c r="E307" s="221"/>
      <c r="F307" s="220"/>
      <c r="G307" s="229"/>
    </row>
    <row r="308" spans="1:7" ht="15.75">
      <c r="A308" s="220"/>
      <c r="B308" s="221"/>
      <c r="C308" s="209"/>
      <c r="D308" s="209"/>
      <c r="E308" s="221"/>
      <c r="F308" s="220"/>
      <c r="G308" s="229"/>
    </row>
    <row r="309" spans="1:7" ht="15.75">
      <c r="A309" s="220"/>
      <c r="B309" s="221"/>
      <c r="C309" s="209"/>
      <c r="D309" s="209"/>
      <c r="E309" s="221"/>
      <c r="F309" s="220"/>
      <c r="G309" s="229"/>
    </row>
    <row r="310" spans="1:7" ht="15.75">
      <c r="A310" s="220"/>
      <c r="B310" s="221"/>
      <c r="C310" s="209"/>
      <c r="D310" s="209"/>
      <c r="E310" s="221"/>
      <c r="F310" s="220"/>
      <c r="G310" s="229"/>
    </row>
    <row r="311" spans="1:7" ht="15.75">
      <c r="A311" s="220"/>
      <c r="B311" s="221"/>
      <c r="C311" s="209"/>
      <c r="D311" s="209"/>
      <c r="E311" s="221"/>
      <c r="F311" s="220"/>
      <c r="G311" s="229"/>
    </row>
    <row r="312" spans="1:7" ht="15.75">
      <c r="A312" s="220"/>
      <c r="B312" s="221"/>
      <c r="C312" s="209"/>
      <c r="D312" s="209"/>
      <c r="E312" s="221"/>
      <c r="F312" s="220"/>
      <c r="G312" s="229"/>
    </row>
    <row r="313" spans="1:7" ht="15.75">
      <c r="A313" s="220"/>
      <c r="B313" s="221"/>
      <c r="C313" s="209"/>
      <c r="D313" s="209"/>
      <c r="E313" s="221"/>
      <c r="F313" s="220"/>
      <c r="G313" s="229"/>
    </row>
    <row r="314" spans="1:7" ht="15.75">
      <c r="A314" s="220"/>
      <c r="B314" s="221"/>
      <c r="C314" s="209"/>
      <c r="D314" s="209"/>
      <c r="E314" s="221"/>
      <c r="F314" s="220"/>
      <c r="G314" s="229"/>
    </row>
    <row r="315" spans="1:7" ht="15.75">
      <c r="A315" s="220"/>
      <c r="B315" s="221"/>
      <c r="C315" s="209"/>
      <c r="D315" s="209"/>
      <c r="E315" s="221"/>
      <c r="F315" s="220"/>
      <c r="G315" s="229"/>
    </row>
    <row r="316" spans="1:7" ht="15.75">
      <c r="A316" s="220"/>
      <c r="B316" s="221"/>
      <c r="C316" s="209"/>
      <c r="D316" s="209"/>
      <c r="E316" s="221"/>
      <c r="F316" s="220"/>
      <c r="G316" s="229"/>
    </row>
    <row r="317" spans="1:7" ht="15.75">
      <c r="A317" s="220"/>
      <c r="B317" s="221"/>
      <c r="C317" s="209"/>
      <c r="D317" s="209"/>
      <c r="E317" s="221"/>
      <c r="F317" s="220"/>
      <c r="G317" s="229"/>
    </row>
    <row r="318" spans="1:7" ht="15.75">
      <c r="A318" s="220"/>
      <c r="B318" s="221"/>
      <c r="C318" s="209"/>
      <c r="D318" s="209"/>
      <c r="E318" s="221"/>
      <c r="F318" s="220"/>
      <c r="G318" s="229"/>
    </row>
    <row r="319" spans="1:7" ht="15.75">
      <c r="A319" s="220"/>
      <c r="B319" s="221"/>
      <c r="C319" s="209"/>
      <c r="D319" s="209"/>
      <c r="E319" s="221"/>
      <c r="F319" s="220"/>
      <c r="G319" s="229"/>
    </row>
    <row r="320" spans="1:7" ht="15.75">
      <c r="A320" s="220"/>
      <c r="B320" s="221"/>
      <c r="C320" s="209"/>
      <c r="D320" s="209"/>
      <c r="E320" s="221"/>
      <c r="F320" s="220"/>
      <c r="G320" s="229"/>
    </row>
    <row r="321" spans="1:7" ht="15.75">
      <c r="A321" s="220"/>
      <c r="B321" s="221"/>
      <c r="C321" s="209"/>
      <c r="D321" s="209"/>
      <c r="E321" s="221"/>
      <c r="F321" s="220"/>
      <c r="G321" s="229"/>
    </row>
    <row r="322" spans="1:7" ht="15.75">
      <c r="A322" s="220"/>
      <c r="B322" s="221"/>
      <c r="C322" s="209"/>
      <c r="D322" s="209"/>
      <c r="E322" s="221"/>
      <c r="F322" s="220"/>
      <c r="G322" s="229"/>
    </row>
    <row r="323" spans="1:7" ht="15.75">
      <c r="A323" s="220"/>
      <c r="B323" s="221"/>
      <c r="C323" s="209"/>
      <c r="D323" s="209"/>
      <c r="E323" s="221"/>
      <c r="F323" s="220"/>
      <c r="G323" s="229"/>
    </row>
    <row r="324" spans="1:7" ht="15.75">
      <c r="A324" s="220"/>
      <c r="B324" s="221"/>
      <c r="C324" s="209"/>
      <c r="D324" s="209"/>
      <c r="E324" s="221"/>
      <c r="F324" s="220"/>
      <c r="G324" s="229"/>
    </row>
    <row r="325" spans="1:7" ht="15.75">
      <c r="A325" s="220"/>
      <c r="B325" s="221"/>
      <c r="C325" s="209"/>
      <c r="D325" s="209"/>
      <c r="E325" s="221"/>
      <c r="F325" s="220"/>
      <c r="G325" s="229"/>
    </row>
    <row r="326" spans="1:7" ht="15.75">
      <c r="A326" s="220"/>
      <c r="B326" s="221"/>
      <c r="C326" s="209"/>
      <c r="D326" s="209"/>
      <c r="E326" s="221"/>
      <c r="F326" s="220"/>
      <c r="G326" s="229"/>
    </row>
    <row r="327" spans="1:7" ht="15.75">
      <c r="A327" s="220"/>
      <c r="B327" s="221"/>
      <c r="C327" s="209"/>
      <c r="D327" s="209"/>
      <c r="E327" s="221"/>
      <c r="F327" s="220"/>
      <c r="G327" s="229"/>
    </row>
    <row r="328" spans="1:7" ht="15.75">
      <c r="A328" s="220"/>
      <c r="B328" s="221"/>
      <c r="C328" s="209"/>
      <c r="D328" s="209"/>
      <c r="E328" s="221"/>
      <c r="F328" s="220"/>
      <c r="G328" s="229"/>
    </row>
    <row r="329" spans="1:7" ht="15.75">
      <c r="A329" s="220"/>
      <c r="B329" s="221"/>
      <c r="C329" s="209"/>
      <c r="D329" s="209"/>
      <c r="E329" s="221"/>
      <c r="F329" s="220"/>
      <c r="G329" s="229"/>
    </row>
    <row r="330" spans="1:7" ht="15.75">
      <c r="A330" s="220"/>
      <c r="B330" s="221"/>
      <c r="C330" s="209"/>
      <c r="D330" s="209"/>
      <c r="E330" s="221"/>
      <c r="F330" s="220"/>
      <c r="G330" s="229"/>
    </row>
    <row r="331" spans="1:7" ht="15.75">
      <c r="A331" s="220"/>
      <c r="B331" s="221"/>
      <c r="C331" s="209"/>
      <c r="D331" s="209"/>
      <c r="E331" s="221"/>
      <c r="F331" s="220"/>
      <c r="G331" s="229"/>
    </row>
    <row r="332" spans="1:7" ht="15.75">
      <c r="A332" s="220"/>
      <c r="B332" s="221"/>
      <c r="C332" s="209"/>
      <c r="D332" s="209"/>
      <c r="E332" s="221"/>
      <c r="F332" s="220"/>
      <c r="G332" s="229"/>
    </row>
    <row r="333" spans="1:7" ht="15.75">
      <c r="A333" s="220"/>
      <c r="B333" s="221"/>
      <c r="C333" s="209"/>
      <c r="D333" s="209"/>
      <c r="E333" s="221"/>
      <c r="F333" s="220"/>
      <c r="G333" s="229"/>
    </row>
    <row r="334" spans="1:7" ht="15.75">
      <c r="A334" s="220"/>
      <c r="B334" s="221"/>
      <c r="C334" s="209"/>
      <c r="D334" s="209"/>
      <c r="E334" s="221"/>
      <c r="F334" s="220"/>
      <c r="G334" s="229"/>
    </row>
    <row r="335" spans="1:7" ht="15.75">
      <c r="A335" s="220"/>
      <c r="B335" s="221"/>
      <c r="C335" s="209"/>
      <c r="D335" s="209"/>
      <c r="E335" s="221"/>
      <c r="F335" s="220"/>
      <c r="G335" s="229"/>
    </row>
    <row r="336" spans="1:7" ht="15.75">
      <c r="A336" s="220"/>
      <c r="B336" s="221"/>
      <c r="C336" s="209"/>
      <c r="D336" s="209"/>
      <c r="E336" s="221"/>
      <c r="F336" s="220"/>
      <c r="G336" s="229"/>
    </row>
    <row r="337" spans="1:7" ht="15.75">
      <c r="A337" s="220"/>
      <c r="B337" s="221"/>
      <c r="C337" s="209"/>
      <c r="D337" s="209"/>
      <c r="E337" s="221"/>
      <c r="F337" s="220"/>
      <c r="G337" s="229"/>
    </row>
    <row r="338" spans="1:7" ht="15.75">
      <c r="A338" s="220"/>
      <c r="B338" s="221"/>
      <c r="C338" s="209"/>
      <c r="D338" s="209"/>
      <c r="E338" s="221"/>
      <c r="F338" s="220"/>
      <c r="G338" s="229"/>
    </row>
    <row r="339" spans="1:7" ht="15.75">
      <c r="A339" s="220"/>
      <c r="B339" s="221"/>
      <c r="C339" s="209"/>
      <c r="D339" s="209"/>
      <c r="E339" s="221"/>
      <c r="F339" s="220"/>
      <c r="G339" s="229"/>
    </row>
    <row r="340" spans="1:7" ht="15.75">
      <c r="A340" s="220"/>
      <c r="B340" s="221"/>
      <c r="C340" s="209"/>
      <c r="D340" s="209"/>
      <c r="E340" s="221"/>
      <c r="F340" s="220"/>
      <c r="G340" s="229"/>
    </row>
    <row r="341" spans="1:7" ht="15.75">
      <c r="A341" s="220"/>
      <c r="B341" s="221"/>
      <c r="C341" s="209"/>
      <c r="D341" s="209"/>
      <c r="E341" s="221"/>
      <c r="F341" s="220"/>
      <c r="G341" s="229"/>
    </row>
    <row r="342" spans="1:7" ht="15.75">
      <c r="A342" s="220"/>
      <c r="B342" s="221"/>
      <c r="C342" s="209"/>
      <c r="D342" s="209"/>
      <c r="E342" s="221"/>
      <c r="F342" s="220"/>
      <c r="G342" s="229"/>
    </row>
    <row r="343" spans="1:7" ht="15.75">
      <c r="A343" s="220"/>
      <c r="B343" s="221"/>
      <c r="C343" s="209"/>
      <c r="D343" s="209"/>
      <c r="E343" s="221"/>
      <c r="F343" s="220"/>
      <c r="G343" s="229"/>
    </row>
    <row r="344" spans="1:7" ht="15.75">
      <c r="A344" s="220"/>
      <c r="B344" s="221"/>
      <c r="C344" s="209"/>
      <c r="D344" s="209"/>
      <c r="E344" s="221"/>
      <c r="F344" s="220"/>
      <c r="G344" s="229"/>
    </row>
    <row r="345" spans="1:7" ht="15.75">
      <c r="A345" s="220"/>
      <c r="B345" s="221"/>
      <c r="C345" s="209"/>
      <c r="D345" s="209"/>
      <c r="E345" s="221"/>
      <c r="F345" s="220"/>
      <c r="G345" s="229"/>
    </row>
    <row r="346" spans="1:7" ht="15.75">
      <c r="A346" s="220"/>
      <c r="B346" s="221"/>
      <c r="C346" s="209"/>
      <c r="D346" s="209"/>
      <c r="E346" s="221"/>
      <c r="F346" s="220"/>
      <c r="G346" s="229"/>
    </row>
    <row r="347" spans="1:7" ht="15.75">
      <c r="A347" s="220"/>
      <c r="B347" s="221"/>
      <c r="C347" s="209"/>
      <c r="D347" s="209"/>
      <c r="E347" s="221"/>
      <c r="F347" s="220"/>
      <c r="G347" s="229"/>
    </row>
    <row r="348" spans="1:7" ht="15.75">
      <c r="A348" s="220"/>
      <c r="B348" s="221"/>
      <c r="C348" s="209"/>
      <c r="D348" s="209"/>
      <c r="E348" s="221"/>
      <c r="F348" s="220"/>
      <c r="G348" s="229"/>
    </row>
    <row r="349" spans="1:7" ht="15.75">
      <c r="A349" s="220"/>
      <c r="B349" s="221"/>
      <c r="C349" s="209"/>
      <c r="D349" s="209"/>
      <c r="E349" s="221"/>
      <c r="F349" s="220"/>
      <c r="G349" s="229"/>
    </row>
    <row r="350" spans="1:7" ht="15.75">
      <c r="A350" s="220"/>
      <c r="B350" s="221"/>
      <c r="C350" s="209"/>
      <c r="D350" s="209"/>
      <c r="E350" s="221"/>
      <c r="F350" s="220"/>
      <c r="G350" s="229"/>
    </row>
    <row r="351" spans="1:7" ht="15.75">
      <c r="A351" s="220"/>
      <c r="B351" s="221"/>
      <c r="C351" s="209"/>
      <c r="D351" s="209"/>
      <c r="E351" s="221"/>
      <c r="F351" s="220"/>
      <c r="G351" s="229"/>
    </row>
    <row r="352" spans="1:7" ht="15.75">
      <c r="A352" s="220"/>
      <c r="B352" s="221"/>
      <c r="C352" s="209"/>
      <c r="D352" s="209"/>
      <c r="E352" s="221"/>
      <c r="F352" s="220"/>
      <c r="G352" s="229"/>
    </row>
    <row r="353" spans="1:7" ht="15.75">
      <c r="A353" s="220"/>
      <c r="B353" s="221"/>
      <c r="C353" s="209"/>
      <c r="D353" s="209"/>
      <c r="E353" s="221"/>
      <c r="F353" s="220"/>
      <c r="G353" s="229"/>
    </row>
    <row r="354" spans="1:7" ht="15.75">
      <c r="A354" s="220"/>
      <c r="B354" s="221"/>
      <c r="C354" s="209"/>
      <c r="D354" s="209"/>
      <c r="E354" s="221"/>
      <c r="F354" s="220"/>
      <c r="G354" s="229"/>
    </row>
    <row r="355" spans="1:7" ht="15.75">
      <c r="A355" s="220"/>
      <c r="B355" s="221"/>
      <c r="C355" s="209"/>
      <c r="D355" s="209"/>
      <c r="E355" s="221"/>
      <c r="F355" s="220"/>
      <c r="G355" s="229"/>
    </row>
    <row r="356" spans="1:7" ht="15.75">
      <c r="A356" s="220"/>
      <c r="B356" s="221"/>
      <c r="C356" s="209"/>
      <c r="D356" s="209"/>
      <c r="E356" s="221"/>
      <c r="F356" s="220"/>
      <c r="G356" s="229"/>
    </row>
    <row r="357" spans="1:7" ht="15.75">
      <c r="A357" s="220"/>
      <c r="B357" s="221"/>
      <c r="C357" s="209"/>
      <c r="D357" s="209"/>
      <c r="E357" s="221"/>
      <c r="F357" s="220"/>
      <c r="G357" s="229"/>
    </row>
    <row r="358" spans="1:7" ht="15.75">
      <c r="A358" s="220"/>
      <c r="B358" s="221"/>
      <c r="C358" s="209"/>
      <c r="D358" s="209"/>
      <c r="E358" s="221"/>
      <c r="F358" s="220"/>
      <c r="G358" s="229"/>
    </row>
    <row r="359" spans="1:7" ht="15.75">
      <c r="A359" s="220"/>
      <c r="B359" s="221"/>
      <c r="C359" s="209"/>
      <c r="D359" s="209"/>
      <c r="E359" s="221"/>
      <c r="F359" s="220"/>
      <c r="G359" s="229"/>
    </row>
    <row r="360" spans="1:7" ht="15.75">
      <c r="A360" s="220"/>
      <c r="B360" s="221"/>
      <c r="C360" s="209"/>
      <c r="D360" s="209"/>
      <c r="E360" s="221"/>
      <c r="F360" s="220"/>
      <c r="G360" s="229"/>
    </row>
    <row r="361" spans="1:7" ht="15.75">
      <c r="A361" s="220"/>
      <c r="B361" s="221"/>
      <c r="C361" s="209"/>
      <c r="D361" s="209"/>
      <c r="E361" s="221"/>
      <c r="F361" s="220"/>
      <c r="G361" s="229"/>
    </row>
    <row r="362" spans="1:7" ht="15.75">
      <c r="A362" s="220"/>
      <c r="B362" s="221"/>
      <c r="C362" s="209"/>
      <c r="D362" s="209"/>
      <c r="E362" s="221"/>
      <c r="F362" s="220"/>
      <c r="G362" s="229"/>
    </row>
    <row r="363" spans="1:7" ht="15.75">
      <c r="A363" s="220"/>
      <c r="B363" s="221"/>
      <c r="C363" s="209"/>
      <c r="D363" s="209"/>
      <c r="E363" s="221"/>
      <c r="F363" s="220"/>
      <c r="G363" s="229"/>
    </row>
    <row r="364" spans="1:7" ht="15.75">
      <c r="A364" s="220"/>
      <c r="B364" s="221"/>
      <c r="C364" s="209"/>
      <c r="D364" s="209"/>
      <c r="E364" s="221"/>
      <c r="F364" s="220"/>
      <c r="G364" s="229"/>
    </row>
    <row r="365" spans="1:7" ht="15.75">
      <c r="A365" s="220"/>
      <c r="B365" s="221"/>
      <c r="C365" s="209"/>
      <c r="D365" s="209"/>
      <c r="E365" s="221"/>
      <c r="F365" s="220"/>
      <c r="G365" s="229"/>
    </row>
    <row r="366" spans="1:7" ht="15.75">
      <c r="A366" s="220"/>
      <c r="B366" s="221"/>
      <c r="C366" s="209"/>
      <c r="D366" s="209"/>
      <c r="E366" s="221"/>
      <c r="F366" s="220"/>
      <c r="G366" s="229"/>
    </row>
    <row r="367" spans="1:7" ht="15.75">
      <c r="A367" s="220"/>
      <c r="B367" s="221"/>
      <c r="C367" s="209"/>
      <c r="D367" s="209"/>
      <c r="E367" s="221"/>
      <c r="F367" s="220"/>
      <c r="G367" s="229"/>
    </row>
    <row r="368" spans="1:7" ht="15.75">
      <c r="A368" s="220"/>
      <c r="B368" s="221"/>
      <c r="C368" s="209"/>
      <c r="D368" s="209"/>
      <c r="E368" s="221"/>
      <c r="F368" s="220"/>
      <c r="G368" s="229"/>
    </row>
    <row r="369" spans="1:7" ht="15.75">
      <c r="A369" s="220"/>
      <c r="B369" s="221"/>
      <c r="C369" s="209"/>
      <c r="D369" s="209"/>
      <c r="E369" s="221"/>
      <c r="F369" s="220"/>
      <c r="G369" s="229"/>
    </row>
    <row r="370" spans="1:7" ht="15.75">
      <c r="A370" s="220"/>
      <c r="B370" s="221"/>
      <c r="C370" s="209"/>
      <c r="D370" s="209"/>
      <c r="E370" s="221"/>
      <c r="F370" s="220"/>
      <c r="G370" s="229"/>
    </row>
    <row r="371" spans="1:7" ht="15.75">
      <c r="A371" s="220"/>
      <c r="B371" s="221"/>
      <c r="C371" s="209"/>
      <c r="D371" s="209"/>
      <c r="E371" s="221"/>
      <c r="F371" s="220"/>
      <c r="G371" s="229"/>
    </row>
    <row r="372" spans="1:7" ht="15.75">
      <c r="A372" s="220"/>
      <c r="B372" s="221"/>
      <c r="C372" s="209"/>
      <c r="D372" s="209"/>
      <c r="E372" s="221"/>
      <c r="F372" s="220"/>
      <c r="G372" s="229"/>
    </row>
    <row r="373" spans="1:7" ht="15.75">
      <c r="A373" s="220"/>
      <c r="B373" s="221"/>
      <c r="C373" s="209"/>
      <c r="D373" s="209"/>
      <c r="E373" s="221"/>
      <c r="F373" s="220"/>
      <c r="G373" s="229"/>
    </row>
    <row r="374" spans="1:7" ht="15.75">
      <c r="A374" s="220"/>
      <c r="B374" s="221"/>
      <c r="C374" s="209"/>
      <c r="D374" s="209"/>
      <c r="E374" s="221"/>
      <c r="F374" s="220"/>
      <c r="G374" s="229"/>
    </row>
    <row r="375" spans="1:7" ht="15.75">
      <c r="A375" s="220"/>
      <c r="B375" s="221"/>
      <c r="C375" s="209"/>
      <c r="D375" s="209"/>
      <c r="E375" s="221"/>
      <c r="F375" s="220"/>
      <c r="G375" s="229"/>
    </row>
    <row r="376" spans="1:7" ht="15.75">
      <c r="A376" s="220"/>
      <c r="B376" s="221"/>
      <c r="C376" s="209"/>
      <c r="D376" s="209"/>
      <c r="E376" s="221"/>
      <c r="F376" s="220"/>
      <c r="G376" s="229"/>
    </row>
    <row r="377" spans="1:7" ht="15.75">
      <c r="A377" s="220"/>
      <c r="B377" s="221"/>
      <c r="C377" s="209"/>
      <c r="D377" s="209"/>
      <c r="E377" s="221"/>
      <c r="F377" s="220"/>
      <c r="G377" s="229"/>
    </row>
    <row r="378" spans="1:7" ht="15.75">
      <c r="A378" s="220"/>
      <c r="B378" s="221"/>
      <c r="C378" s="209"/>
      <c r="D378" s="209"/>
      <c r="E378" s="221"/>
      <c r="F378" s="220"/>
      <c r="G378" s="229"/>
    </row>
    <row r="379" spans="1:7" ht="15.75">
      <c r="A379" s="220"/>
      <c r="B379" s="221"/>
      <c r="C379" s="209"/>
      <c r="D379" s="209"/>
      <c r="E379" s="221"/>
      <c r="F379" s="220"/>
      <c r="G379" s="229"/>
    </row>
    <row r="380" spans="1:7" ht="15.75">
      <c r="A380" s="220"/>
      <c r="B380" s="221"/>
      <c r="C380" s="209"/>
      <c r="D380" s="209"/>
      <c r="E380" s="221"/>
      <c r="F380" s="220"/>
      <c r="G380" s="229"/>
    </row>
    <row r="381" spans="1:7" ht="15.75">
      <c r="A381" s="220"/>
      <c r="B381" s="221"/>
      <c r="C381" s="209"/>
      <c r="D381" s="209"/>
      <c r="E381" s="221"/>
      <c r="F381" s="220"/>
      <c r="G381" s="229"/>
    </row>
    <row r="382" spans="1:7" ht="15.75">
      <c r="A382" s="220"/>
      <c r="B382" s="221"/>
      <c r="C382" s="209"/>
      <c r="D382" s="209"/>
      <c r="E382" s="221"/>
      <c r="F382" s="220"/>
      <c r="G382" s="229"/>
    </row>
    <row r="383" spans="1:7" ht="15.75">
      <c r="A383" s="220"/>
      <c r="B383" s="221"/>
      <c r="C383" s="209"/>
      <c r="D383" s="209"/>
      <c r="E383" s="221"/>
      <c r="F383" s="220"/>
      <c r="G383" s="229"/>
    </row>
    <row r="384" spans="1:7" ht="15.75">
      <c r="A384" s="220"/>
      <c r="B384" s="221"/>
      <c r="C384" s="209"/>
      <c r="D384" s="209"/>
      <c r="E384" s="221"/>
      <c r="F384" s="220"/>
      <c r="G384" s="229"/>
    </row>
    <row r="385" spans="1:7" ht="15.75">
      <c r="A385" s="220"/>
      <c r="B385" s="221"/>
      <c r="C385" s="209"/>
      <c r="D385" s="209"/>
      <c r="E385" s="221"/>
      <c r="F385" s="220"/>
      <c r="G385" s="229"/>
    </row>
    <row r="386" spans="1:7" ht="15.75">
      <c r="A386" s="220"/>
      <c r="B386" s="221"/>
      <c r="C386" s="209"/>
      <c r="D386" s="209"/>
      <c r="E386" s="221"/>
      <c r="F386" s="220"/>
      <c r="G386" s="229"/>
    </row>
    <row r="387" spans="1:7" ht="15.75">
      <c r="A387" s="220"/>
      <c r="B387" s="221"/>
      <c r="C387" s="209"/>
      <c r="D387" s="209"/>
      <c r="E387" s="221"/>
      <c r="F387" s="220"/>
      <c r="G387" s="229"/>
    </row>
    <row r="388" spans="1:7" ht="15.75">
      <c r="A388" s="220"/>
      <c r="B388" s="221"/>
      <c r="C388" s="209"/>
      <c r="D388" s="209"/>
      <c r="E388" s="221"/>
      <c r="F388" s="220"/>
      <c r="G388" s="229"/>
    </row>
    <row r="389" spans="1:7" ht="15.75">
      <c r="A389" s="220"/>
      <c r="B389" s="221"/>
      <c r="C389" s="209"/>
      <c r="D389" s="209"/>
      <c r="E389" s="221"/>
      <c r="F389" s="220"/>
      <c r="G389" s="229"/>
    </row>
    <row r="390" spans="1:7" ht="15.75">
      <c r="A390" s="220"/>
      <c r="B390" s="221"/>
      <c r="C390" s="209"/>
      <c r="D390" s="209"/>
      <c r="E390" s="221"/>
      <c r="F390" s="220"/>
      <c r="G390" s="229"/>
    </row>
    <row r="391" spans="1:7" ht="15.75">
      <c r="A391" s="220"/>
      <c r="B391" s="221"/>
      <c r="C391" s="209"/>
      <c r="D391" s="209"/>
      <c r="E391" s="221"/>
      <c r="F391" s="220"/>
      <c r="G391" s="229"/>
    </row>
    <row r="392" spans="1:7" ht="15.75">
      <c r="A392" s="220"/>
      <c r="B392" s="221"/>
      <c r="C392" s="209"/>
      <c r="D392" s="209"/>
      <c r="E392" s="221"/>
      <c r="F392" s="220"/>
      <c r="G392" s="229"/>
    </row>
    <row r="393" spans="1:7" ht="15.75">
      <c r="A393" s="220"/>
      <c r="B393" s="221"/>
      <c r="C393" s="209"/>
      <c r="D393" s="209"/>
      <c r="E393" s="221"/>
      <c r="F393" s="220"/>
      <c r="G393" s="229"/>
    </row>
    <row r="394" spans="1:7" ht="15.75">
      <c r="A394" s="220"/>
      <c r="B394" s="221"/>
      <c r="C394" s="209"/>
      <c r="D394" s="209"/>
      <c r="E394" s="221"/>
      <c r="F394" s="220"/>
      <c r="G394" s="229"/>
    </row>
    <row r="395" spans="1:7" ht="15.75">
      <c r="A395" s="220"/>
      <c r="B395" s="221"/>
      <c r="C395" s="209"/>
      <c r="D395" s="209"/>
      <c r="E395" s="221"/>
      <c r="F395" s="220"/>
      <c r="G395" s="229"/>
    </row>
    <row r="396" spans="1:7" ht="15.75">
      <c r="A396" s="220"/>
      <c r="B396" s="221"/>
      <c r="C396" s="209"/>
      <c r="D396" s="209"/>
      <c r="E396" s="221"/>
      <c r="F396" s="220"/>
      <c r="G396" s="229"/>
    </row>
    <row r="397" spans="1:7" ht="15.75">
      <c r="A397" s="220"/>
      <c r="B397" s="221"/>
      <c r="C397" s="209"/>
      <c r="D397" s="209"/>
      <c r="E397" s="221"/>
      <c r="F397" s="220"/>
      <c r="G397" s="229"/>
    </row>
    <row r="398" spans="1:7" ht="15.75">
      <c r="A398" s="220"/>
      <c r="B398" s="221"/>
      <c r="C398" s="209"/>
      <c r="D398" s="209"/>
      <c r="E398" s="221"/>
      <c r="F398" s="220"/>
      <c r="G398" s="229"/>
    </row>
    <row r="399" spans="1:7" ht="15.75">
      <c r="A399" s="220"/>
      <c r="B399" s="221"/>
      <c r="C399" s="209"/>
      <c r="D399" s="209"/>
      <c r="E399" s="221"/>
      <c r="F399" s="220"/>
      <c r="G399" s="229"/>
    </row>
    <row r="400" spans="1:7" ht="15.75">
      <c r="A400" s="220"/>
      <c r="B400" s="221"/>
      <c r="C400" s="209"/>
      <c r="D400" s="209"/>
      <c r="E400" s="221"/>
      <c r="F400" s="220"/>
      <c r="G400" s="229"/>
    </row>
    <row r="401" spans="1:7" ht="15.75">
      <c r="A401" s="220"/>
      <c r="B401" s="221"/>
      <c r="C401" s="209"/>
      <c r="D401" s="209"/>
      <c r="E401" s="221"/>
      <c r="F401" s="220"/>
      <c r="G401" s="229"/>
    </row>
    <row r="402" spans="1:7" ht="15.75">
      <c r="A402" s="220"/>
      <c r="B402" s="221"/>
      <c r="C402" s="209"/>
      <c r="D402" s="209"/>
      <c r="E402" s="221"/>
      <c r="F402" s="220"/>
      <c r="G402" s="229"/>
    </row>
    <row r="403" spans="1:7" ht="15.75">
      <c r="A403" s="220"/>
      <c r="B403" s="221"/>
      <c r="C403" s="209"/>
      <c r="D403" s="209"/>
      <c r="E403" s="221"/>
      <c r="F403" s="220"/>
      <c r="G403" s="229"/>
    </row>
    <row r="404" spans="1:7" ht="15.75">
      <c r="A404" s="220"/>
      <c r="B404" s="221"/>
      <c r="C404" s="209"/>
      <c r="D404" s="209"/>
      <c r="E404" s="221"/>
      <c r="F404" s="220"/>
      <c r="G404" s="229"/>
    </row>
    <row r="405" spans="1:7" ht="15.75">
      <c r="A405" s="220"/>
      <c r="B405" s="221"/>
      <c r="C405" s="209"/>
      <c r="D405" s="209"/>
      <c r="E405" s="221"/>
      <c r="F405" s="220"/>
      <c r="G405" s="229"/>
    </row>
    <row r="406" spans="1:7" ht="15.75">
      <c r="A406" s="220"/>
      <c r="B406" s="221"/>
      <c r="C406" s="209"/>
      <c r="D406" s="209"/>
      <c r="E406" s="221"/>
      <c r="F406" s="220"/>
      <c r="G406" s="229"/>
    </row>
    <row r="407" spans="1:7" ht="15.75">
      <c r="A407" s="220"/>
      <c r="B407" s="221"/>
      <c r="C407" s="209"/>
      <c r="D407" s="209"/>
      <c r="E407" s="221"/>
      <c r="F407" s="220"/>
      <c r="G407" s="229"/>
    </row>
    <row r="408" spans="1:7" ht="15.75">
      <c r="A408" s="220"/>
      <c r="B408" s="221"/>
      <c r="C408" s="209"/>
      <c r="D408" s="209"/>
      <c r="E408" s="221"/>
      <c r="F408" s="220"/>
      <c r="G408" s="229"/>
    </row>
    <row r="409" spans="1:7" ht="15.75">
      <c r="A409" s="220"/>
      <c r="B409" s="221"/>
      <c r="C409" s="209"/>
      <c r="D409" s="209"/>
      <c r="E409" s="221"/>
      <c r="F409" s="220"/>
      <c r="G409" s="229"/>
    </row>
    <row r="410" spans="1:7" ht="15.75">
      <c r="A410" s="220"/>
      <c r="B410" s="221"/>
      <c r="C410" s="209"/>
      <c r="D410" s="209"/>
      <c r="E410" s="221"/>
      <c r="F410" s="220"/>
      <c r="G410" s="229"/>
    </row>
    <row r="411" spans="1:7" ht="15.75">
      <c r="A411" s="220"/>
      <c r="B411" s="221"/>
      <c r="C411" s="209"/>
      <c r="D411" s="209"/>
      <c r="E411" s="221"/>
      <c r="F411" s="220"/>
      <c r="G411" s="229"/>
    </row>
    <row r="412" spans="1:7" ht="15.75">
      <c r="A412" s="220"/>
      <c r="B412" s="221"/>
      <c r="C412" s="209"/>
      <c r="D412" s="209"/>
      <c r="E412" s="221"/>
      <c r="F412" s="220"/>
      <c r="G412" s="229"/>
    </row>
    <row r="413" spans="1:7" ht="15.75">
      <c r="A413" s="220"/>
      <c r="B413" s="221"/>
      <c r="C413" s="209"/>
      <c r="D413" s="209"/>
      <c r="E413" s="221"/>
      <c r="F413" s="220"/>
      <c r="G413" s="229"/>
    </row>
    <row r="414" spans="1:7" ht="15.75">
      <c r="A414" s="220"/>
      <c r="B414" s="221"/>
      <c r="C414" s="209"/>
      <c r="D414" s="209"/>
      <c r="E414" s="221"/>
      <c r="F414" s="220"/>
      <c r="G414" s="229"/>
    </row>
    <row r="415" spans="1:7" ht="15.75">
      <c r="A415" s="220"/>
      <c r="B415" s="221"/>
      <c r="C415" s="209"/>
      <c r="D415" s="209"/>
      <c r="E415" s="221"/>
      <c r="F415" s="220"/>
      <c r="G415" s="229"/>
    </row>
    <row r="416" spans="1:7" ht="15.75">
      <c r="A416" s="220"/>
      <c r="B416" s="221"/>
      <c r="C416" s="209"/>
      <c r="D416" s="209"/>
      <c r="E416" s="221"/>
      <c r="F416" s="220"/>
      <c r="G416" s="229"/>
    </row>
    <row r="417" spans="1:7" ht="15.75">
      <c r="A417" s="220"/>
      <c r="B417" s="221"/>
      <c r="C417" s="209"/>
      <c r="D417" s="209"/>
      <c r="E417" s="221"/>
      <c r="F417" s="220"/>
      <c r="G417" s="229"/>
    </row>
    <row r="418" spans="1:7" ht="15.75">
      <c r="A418" s="220"/>
      <c r="B418" s="221"/>
      <c r="C418" s="209"/>
      <c r="D418" s="209"/>
      <c r="E418" s="221"/>
      <c r="F418" s="220"/>
      <c r="G418" s="229"/>
    </row>
    <row r="419" spans="1:7" ht="15.75">
      <c r="A419" s="220"/>
      <c r="B419" s="221"/>
      <c r="C419" s="209"/>
      <c r="D419" s="209"/>
      <c r="E419" s="221"/>
      <c r="F419" s="220"/>
      <c r="G419" s="229"/>
    </row>
    <row r="420" spans="1:7" ht="15.75">
      <c r="A420" s="220"/>
      <c r="B420" s="221"/>
      <c r="C420" s="209"/>
      <c r="D420" s="209"/>
      <c r="E420" s="221"/>
      <c r="F420" s="220"/>
      <c r="G420" s="229"/>
    </row>
    <row r="421" spans="1:7" ht="15.75">
      <c r="A421" s="220"/>
      <c r="B421" s="221"/>
      <c r="C421" s="209"/>
      <c r="D421" s="209"/>
      <c r="E421" s="221"/>
      <c r="F421" s="220"/>
      <c r="G421" s="229"/>
    </row>
    <row r="422" spans="1:7" ht="15.75">
      <c r="A422" s="220"/>
      <c r="B422" s="221"/>
      <c r="C422" s="209"/>
      <c r="D422" s="209"/>
      <c r="E422" s="221"/>
      <c r="F422" s="220"/>
      <c r="G422" s="229"/>
    </row>
    <row r="423" spans="1:7" ht="15.75">
      <c r="A423" s="220"/>
      <c r="B423" s="221"/>
      <c r="C423" s="209"/>
      <c r="D423" s="209"/>
      <c r="E423" s="221"/>
      <c r="F423" s="220"/>
      <c r="G423" s="229"/>
    </row>
    <row r="424" spans="1:7" ht="15.75">
      <c r="A424" s="220"/>
      <c r="B424" s="221"/>
      <c r="C424" s="209"/>
      <c r="D424" s="209"/>
      <c r="E424" s="221"/>
      <c r="F424" s="220"/>
      <c r="G424" s="229"/>
    </row>
    <row r="425" spans="1:7" ht="15.75">
      <c r="A425" s="220"/>
      <c r="B425" s="221"/>
      <c r="C425" s="209"/>
      <c r="D425" s="209"/>
      <c r="E425" s="221"/>
      <c r="F425" s="220"/>
      <c r="G425" s="229"/>
    </row>
    <row r="426" spans="1:7" ht="15.75">
      <c r="A426" s="220"/>
      <c r="B426" s="221"/>
      <c r="C426" s="209"/>
      <c r="D426" s="209"/>
      <c r="E426" s="221"/>
      <c r="F426" s="220"/>
      <c r="G426" s="229"/>
    </row>
    <row r="427" spans="1:7" ht="15.75">
      <c r="A427" s="220"/>
      <c r="B427" s="221"/>
      <c r="C427" s="209"/>
      <c r="D427" s="209"/>
      <c r="E427" s="221"/>
      <c r="F427" s="220"/>
      <c r="G427" s="229"/>
    </row>
    <row r="428" spans="1:7" ht="15.75">
      <c r="A428" s="220"/>
      <c r="B428" s="221"/>
      <c r="C428" s="209"/>
      <c r="D428" s="209"/>
      <c r="E428" s="221"/>
      <c r="F428" s="220"/>
      <c r="G428" s="229"/>
    </row>
    <row r="429" spans="1:7" ht="15.75">
      <c r="A429" s="220"/>
      <c r="B429" s="221"/>
      <c r="C429" s="209"/>
      <c r="D429" s="209"/>
      <c r="E429" s="221"/>
      <c r="F429" s="220"/>
      <c r="G429" s="229"/>
    </row>
    <row r="430" spans="1:7" ht="15.75">
      <c r="A430" s="220"/>
      <c r="B430" s="221"/>
      <c r="C430" s="209"/>
      <c r="D430" s="209"/>
      <c r="E430" s="221"/>
      <c r="F430" s="220"/>
      <c r="G430" s="229"/>
    </row>
    <row r="431" spans="1:7" ht="15.75">
      <c r="A431" s="220"/>
      <c r="B431" s="221"/>
      <c r="C431" s="209"/>
      <c r="D431" s="209"/>
      <c r="E431" s="221"/>
      <c r="F431" s="220"/>
      <c r="G431" s="229"/>
    </row>
    <row r="432" spans="1:7" ht="15.75">
      <c r="A432" s="220"/>
      <c r="B432" s="221"/>
      <c r="C432" s="209"/>
      <c r="D432" s="209"/>
      <c r="E432" s="221"/>
      <c r="F432" s="220"/>
      <c r="G432" s="229"/>
    </row>
    <row r="433" spans="1:7" ht="15.75">
      <c r="A433" s="220"/>
      <c r="B433" s="221"/>
      <c r="C433" s="209"/>
      <c r="D433" s="209"/>
      <c r="E433" s="221"/>
      <c r="F433" s="220"/>
      <c r="G433" s="229"/>
    </row>
    <row r="434" spans="1:7" ht="15.75">
      <c r="A434" s="220"/>
      <c r="B434" s="221"/>
      <c r="C434" s="209"/>
      <c r="D434" s="209"/>
      <c r="E434" s="221"/>
      <c r="F434" s="220"/>
      <c r="G434" s="229"/>
    </row>
    <row r="435" spans="1:7" ht="15.75">
      <c r="A435" s="220"/>
      <c r="B435" s="221"/>
      <c r="C435" s="209"/>
      <c r="D435" s="209"/>
      <c r="E435" s="221"/>
      <c r="F435" s="220"/>
      <c r="G435" s="229"/>
    </row>
    <row r="436" spans="1:7" ht="15.75">
      <c r="A436" s="220"/>
      <c r="B436" s="221"/>
      <c r="C436" s="209"/>
      <c r="D436" s="209"/>
      <c r="E436" s="221"/>
      <c r="F436" s="220"/>
      <c r="G436" s="229"/>
    </row>
    <row r="437" spans="1:7" ht="15.75">
      <c r="A437" s="220"/>
      <c r="B437" s="221"/>
      <c r="C437" s="209"/>
      <c r="D437" s="209"/>
      <c r="E437" s="221"/>
      <c r="F437" s="220"/>
      <c r="G437" s="229"/>
    </row>
    <row r="438" spans="1:7" ht="15.75">
      <c r="A438" s="220"/>
      <c r="B438" s="221"/>
      <c r="C438" s="209"/>
      <c r="D438" s="209"/>
      <c r="E438" s="221"/>
      <c r="F438" s="220"/>
      <c r="G438" s="229"/>
    </row>
    <row r="439" spans="1:7" ht="15.75">
      <c r="A439" s="220"/>
      <c r="B439" s="221"/>
      <c r="C439" s="209"/>
      <c r="D439" s="209"/>
      <c r="E439" s="221"/>
      <c r="F439" s="220"/>
      <c r="G439" s="229"/>
    </row>
    <row r="440" spans="1:7" ht="15.75">
      <c r="A440" s="220"/>
      <c r="B440" s="221"/>
      <c r="C440" s="209"/>
      <c r="D440" s="209"/>
      <c r="E440" s="221"/>
      <c r="F440" s="220"/>
      <c r="G440" s="229"/>
    </row>
    <row r="441" spans="1:7" ht="15.75">
      <c r="A441" s="220"/>
      <c r="B441" s="221"/>
      <c r="C441" s="209"/>
      <c r="D441" s="209"/>
      <c r="E441" s="221"/>
      <c r="F441" s="220"/>
      <c r="G441" s="229"/>
    </row>
    <row r="442" spans="1:7" ht="15.75">
      <c r="A442" s="220"/>
      <c r="B442" s="221"/>
      <c r="C442" s="209"/>
      <c r="D442" s="209"/>
      <c r="E442" s="221"/>
      <c r="F442" s="220"/>
      <c r="G442" s="229"/>
    </row>
    <row r="443" spans="1:7" ht="15.75">
      <c r="A443" s="220"/>
      <c r="B443" s="221"/>
      <c r="C443" s="209"/>
      <c r="D443" s="209"/>
      <c r="E443" s="221"/>
      <c r="F443" s="220"/>
      <c r="G443" s="229"/>
    </row>
    <row r="444" spans="1:7" ht="15.75">
      <c r="A444" s="220"/>
      <c r="B444" s="221"/>
      <c r="C444" s="209"/>
      <c r="D444" s="209"/>
      <c r="E444" s="221"/>
      <c r="F444" s="220"/>
      <c r="G444" s="229"/>
    </row>
    <row r="445" spans="1:7" ht="15.75">
      <c r="A445" s="220"/>
      <c r="B445" s="221"/>
      <c r="C445" s="209"/>
      <c r="D445" s="209"/>
      <c r="E445" s="221"/>
      <c r="F445" s="220"/>
      <c r="G445" s="229"/>
    </row>
    <row r="446" spans="1:7" ht="15.75">
      <c r="A446" s="220"/>
      <c r="B446" s="221"/>
      <c r="C446" s="209"/>
      <c r="D446" s="209"/>
      <c r="E446" s="221"/>
      <c r="F446" s="220"/>
      <c r="G446" s="229"/>
    </row>
    <row r="447" spans="1:7" ht="15.75">
      <c r="A447" s="220"/>
      <c r="B447" s="221"/>
      <c r="C447" s="209"/>
      <c r="D447" s="209"/>
      <c r="E447" s="221"/>
      <c r="F447" s="220"/>
      <c r="G447" s="229"/>
    </row>
    <row r="448" spans="1:7" ht="15.75">
      <c r="A448" s="220"/>
      <c r="B448" s="221"/>
      <c r="C448" s="209"/>
      <c r="D448" s="209"/>
      <c r="E448" s="221"/>
      <c r="F448" s="220"/>
      <c r="G448" s="229"/>
    </row>
    <row r="449" spans="1:7" ht="15.75">
      <c r="A449" s="220"/>
      <c r="B449" s="221"/>
      <c r="C449" s="209"/>
      <c r="D449" s="209"/>
      <c r="E449" s="221"/>
      <c r="F449" s="220"/>
      <c r="G449" s="229"/>
    </row>
    <row r="450" spans="1:7" ht="15.75">
      <c r="A450" s="220"/>
      <c r="B450" s="221"/>
      <c r="C450" s="209"/>
      <c r="D450" s="209"/>
      <c r="E450" s="221"/>
      <c r="F450" s="220"/>
      <c r="G450" s="229"/>
    </row>
    <row r="451" spans="1:7" ht="15.75">
      <c r="A451" s="220"/>
      <c r="B451" s="221"/>
      <c r="C451" s="209"/>
      <c r="D451" s="209"/>
      <c r="E451" s="221"/>
      <c r="F451" s="220"/>
      <c r="G451" s="229"/>
    </row>
    <row r="452" spans="1:7" ht="15.75">
      <c r="A452" s="220"/>
      <c r="B452" s="221"/>
      <c r="C452" s="209"/>
      <c r="D452" s="209"/>
      <c r="E452" s="221"/>
      <c r="F452" s="220"/>
      <c r="G452" s="229"/>
    </row>
    <row r="453" spans="1:7" ht="15.75">
      <c r="A453" s="220"/>
      <c r="B453" s="221"/>
      <c r="C453" s="209"/>
      <c r="D453" s="209"/>
      <c r="E453" s="221"/>
      <c r="F453" s="220"/>
      <c r="G453" s="229"/>
    </row>
    <row r="454" spans="1:7" ht="15.75">
      <c r="A454" s="220"/>
      <c r="B454" s="221"/>
      <c r="C454" s="209"/>
      <c r="D454" s="209"/>
      <c r="E454" s="221"/>
      <c r="F454" s="220"/>
      <c r="G454" s="229"/>
    </row>
    <row r="455" spans="1:7" ht="15.75">
      <c r="A455" s="220"/>
      <c r="B455" s="221"/>
      <c r="C455" s="209"/>
      <c r="D455" s="209"/>
      <c r="E455" s="221"/>
      <c r="F455" s="220"/>
      <c r="G455" s="229"/>
    </row>
    <row r="456" spans="1:7" ht="15.75">
      <c r="A456" s="220"/>
      <c r="B456" s="221"/>
      <c r="C456" s="209"/>
      <c r="D456" s="209"/>
      <c r="E456" s="221"/>
      <c r="F456" s="220"/>
      <c r="G456" s="229"/>
    </row>
    <row r="457" spans="1:7" ht="15.75">
      <c r="A457" s="220"/>
      <c r="B457" s="221"/>
      <c r="C457" s="209"/>
      <c r="D457" s="209"/>
      <c r="E457" s="221"/>
      <c r="F457" s="220"/>
      <c r="G457" s="229"/>
    </row>
    <row r="458" spans="1:7" ht="15.75">
      <c r="A458" s="220"/>
      <c r="B458" s="221"/>
      <c r="C458" s="209"/>
      <c r="D458" s="209"/>
      <c r="E458" s="221"/>
      <c r="F458" s="220"/>
      <c r="G458" s="229"/>
    </row>
    <row r="459" spans="1:7" ht="15.75">
      <c r="A459" s="220"/>
      <c r="B459" s="221"/>
      <c r="C459" s="209"/>
      <c r="D459" s="209"/>
      <c r="E459" s="221"/>
      <c r="F459" s="220"/>
      <c r="G459" s="229"/>
    </row>
    <row r="460" spans="1:7" ht="15.75">
      <c r="A460" s="220"/>
      <c r="B460" s="221"/>
      <c r="C460" s="209"/>
      <c r="D460" s="209"/>
      <c r="E460" s="221"/>
      <c r="F460" s="220"/>
      <c r="G460" s="229"/>
    </row>
    <row r="461" spans="1:7" ht="15.75">
      <c r="A461" s="220"/>
      <c r="B461" s="221"/>
      <c r="C461" s="209"/>
      <c r="D461" s="209"/>
      <c r="E461" s="221"/>
      <c r="F461" s="220"/>
      <c r="G461" s="229"/>
    </row>
    <row r="462" spans="1:7" ht="15.75">
      <c r="A462" s="220"/>
      <c r="B462" s="221"/>
      <c r="C462" s="209"/>
      <c r="D462" s="209"/>
      <c r="E462" s="221"/>
      <c r="F462" s="220"/>
      <c r="G462" s="229"/>
    </row>
    <row r="463" spans="1:7" ht="15.75">
      <c r="A463" s="220"/>
      <c r="B463" s="221"/>
      <c r="C463" s="209"/>
      <c r="D463" s="209"/>
      <c r="E463" s="221"/>
      <c r="F463" s="220"/>
      <c r="G463" s="229"/>
    </row>
    <row r="464" spans="1:7" ht="15.75">
      <c r="A464" s="220"/>
      <c r="B464" s="221"/>
      <c r="C464" s="209"/>
      <c r="D464" s="209"/>
      <c r="E464" s="221"/>
      <c r="F464" s="220"/>
      <c r="G464" s="229"/>
    </row>
    <row r="465" spans="1:7" ht="15.75">
      <c r="A465" s="220"/>
      <c r="B465" s="221"/>
      <c r="C465" s="209"/>
      <c r="D465" s="209"/>
      <c r="E465" s="221"/>
      <c r="F465" s="220"/>
      <c r="G465" s="229"/>
    </row>
    <row r="466" spans="1:7" ht="15.75">
      <c r="A466" s="220"/>
      <c r="B466" s="221"/>
      <c r="C466" s="209"/>
      <c r="D466" s="209"/>
      <c r="E466" s="221"/>
      <c r="F466" s="220"/>
      <c r="G466" s="229"/>
    </row>
    <row r="467" spans="1:7" ht="15.75">
      <c r="A467" s="220"/>
      <c r="B467" s="221"/>
      <c r="C467" s="209"/>
      <c r="D467" s="209"/>
      <c r="E467" s="221"/>
      <c r="F467" s="220"/>
      <c r="G467" s="229"/>
    </row>
    <row r="468" spans="1:7" ht="15.75">
      <c r="A468" s="220"/>
      <c r="B468" s="221"/>
      <c r="C468" s="209"/>
      <c r="D468" s="209"/>
      <c r="E468" s="221"/>
      <c r="F468" s="220"/>
      <c r="G468" s="229"/>
    </row>
    <row r="469" spans="1:7" ht="15.75">
      <c r="A469" s="220"/>
      <c r="B469" s="221"/>
      <c r="C469" s="209"/>
      <c r="D469" s="209"/>
      <c r="E469" s="221"/>
      <c r="F469" s="220"/>
      <c r="G469" s="229"/>
    </row>
    <row r="470" spans="1:7" ht="15.75">
      <c r="A470" s="220"/>
      <c r="B470" s="221"/>
      <c r="C470" s="209"/>
      <c r="D470" s="209"/>
      <c r="E470" s="221"/>
      <c r="F470" s="220"/>
      <c r="G470" s="229"/>
    </row>
    <row r="471" spans="1:7" ht="15.75">
      <c r="A471" s="220"/>
      <c r="B471" s="221"/>
      <c r="C471" s="209"/>
      <c r="D471" s="209"/>
      <c r="E471" s="221"/>
      <c r="F471" s="220"/>
      <c r="G471" s="229"/>
    </row>
    <row r="472" spans="1:7" ht="15.75">
      <c r="A472" s="220"/>
      <c r="B472" s="221"/>
      <c r="C472" s="209"/>
      <c r="D472" s="209"/>
      <c r="E472" s="221"/>
      <c r="F472" s="220"/>
      <c r="G472" s="229"/>
    </row>
    <row r="473" spans="1:7" ht="15.75">
      <c r="A473" s="220"/>
      <c r="B473" s="221"/>
      <c r="C473" s="209"/>
      <c r="D473" s="209"/>
      <c r="E473" s="221"/>
      <c r="F473" s="220"/>
      <c r="G473" s="229"/>
    </row>
    <row r="474" spans="1:7" ht="15.75">
      <c r="A474" s="220"/>
      <c r="B474" s="221"/>
      <c r="C474" s="209"/>
      <c r="D474" s="209"/>
      <c r="E474" s="221"/>
      <c r="F474" s="220"/>
      <c r="G474" s="229"/>
    </row>
    <row r="475" spans="1:7" ht="15.75">
      <c r="A475" s="220"/>
      <c r="B475" s="221"/>
      <c r="C475" s="209"/>
      <c r="D475" s="209"/>
      <c r="E475" s="221"/>
      <c r="F475" s="220"/>
      <c r="G475" s="229"/>
    </row>
    <row r="476" spans="1:7" ht="15.75">
      <c r="A476" s="220"/>
      <c r="B476" s="221"/>
      <c r="C476" s="209"/>
      <c r="D476" s="209"/>
      <c r="E476" s="221"/>
      <c r="F476" s="220"/>
      <c r="G476" s="229"/>
    </row>
    <row r="477" spans="1:7" ht="15.75">
      <c r="A477" s="220"/>
      <c r="B477" s="221"/>
      <c r="C477" s="209"/>
      <c r="D477" s="209"/>
      <c r="E477" s="221"/>
      <c r="F477" s="220"/>
      <c r="G477" s="229"/>
    </row>
    <row r="478" spans="1:7" ht="15.75">
      <c r="A478" s="220"/>
      <c r="B478" s="221"/>
      <c r="C478" s="209"/>
      <c r="D478" s="209"/>
      <c r="E478" s="221"/>
      <c r="F478" s="220"/>
      <c r="G478" s="229"/>
    </row>
    <row r="479" spans="1:7" ht="15.75">
      <c r="A479" s="220"/>
      <c r="B479" s="221"/>
      <c r="C479" s="209"/>
      <c r="D479" s="209"/>
      <c r="E479" s="221"/>
      <c r="F479" s="220"/>
      <c r="G479" s="229"/>
    </row>
    <row r="480" spans="1:7" ht="15.75">
      <c r="A480" s="220"/>
      <c r="B480" s="221"/>
      <c r="C480" s="209"/>
      <c r="D480" s="209"/>
      <c r="E480" s="221"/>
      <c r="F480" s="220"/>
      <c r="G480" s="229"/>
    </row>
    <row r="481" spans="1:7" ht="15.75">
      <c r="A481" s="220"/>
      <c r="B481" s="221"/>
      <c r="C481" s="209"/>
      <c r="D481" s="209"/>
      <c r="E481" s="221"/>
      <c r="F481" s="220"/>
      <c r="G481" s="229"/>
    </row>
    <row r="482" spans="1:7" ht="15.75">
      <c r="A482" s="220"/>
      <c r="B482" s="221"/>
      <c r="C482" s="209"/>
      <c r="D482" s="209"/>
      <c r="E482" s="221"/>
      <c r="F482" s="220"/>
      <c r="G482" s="229"/>
    </row>
    <row r="483" spans="1:7" ht="15.75">
      <c r="A483" s="220"/>
      <c r="B483" s="221"/>
      <c r="C483" s="209"/>
      <c r="D483" s="209"/>
      <c r="E483" s="221"/>
      <c r="F483" s="220"/>
      <c r="G483" s="229"/>
    </row>
    <row r="484" spans="1:7" ht="15.75">
      <c r="A484" s="220"/>
      <c r="B484" s="221"/>
      <c r="C484" s="209"/>
      <c r="D484" s="209"/>
      <c r="E484" s="221"/>
      <c r="F484" s="220"/>
      <c r="G484" s="229"/>
    </row>
    <row r="485" spans="1:7" ht="15.75">
      <c r="A485" s="220"/>
      <c r="B485" s="221"/>
      <c r="C485" s="209"/>
      <c r="D485" s="209"/>
      <c r="E485" s="221"/>
      <c r="F485" s="220"/>
      <c r="G485" s="229"/>
    </row>
    <row r="486" spans="1:7" ht="15.75">
      <c r="A486" s="220"/>
      <c r="B486" s="221"/>
      <c r="C486" s="209"/>
      <c r="D486" s="209"/>
      <c r="E486" s="221"/>
      <c r="F486" s="220"/>
      <c r="G486" s="229"/>
    </row>
    <row r="487" spans="1:7" ht="15.75">
      <c r="A487" s="220"/>
      <c r="B487" s="221"/>
      <c r="C487" s="209"/>
      <c r="D487" s="209"/>
      <c r="E487" s="221"/>
      <c r="F487" s="220"/>
      <c r="G487" s="229"/>
    </row>
    <row r="488" spans="1:7" ht="15.75">
      <c r="A488" s="220"/>
      <c r="B488" s="221"/>
      <c r="C488" s="209"/>
      <c r="D488" s="209"/>
      <c r="E488" s="221"/>
      <c r="F488" s="220"/>
      <c r="G488" s="229"/>
    </row>
    <row r="489" spans="1:7" ht="15.75">
      <c r="A489" s="220"/>
      <c r="B489" s="221"/>
      <c r="C489" s="209"/>
      <c r="D489" s="209"/>
      <c r="E489" s="221"/>
      <c r="F489" s="220"/>
      <c r="G489" s="229"/>
    </row>
    <row r="490" spans="1:7" ht="15.75">
      <c r="A490" s="220"/>
      <c r="B490" s="221"/>
      <c r="C490" s="209"/>
      <c r="D490" s="209"/>
      <c r="E490" s="221"/>
      <c r="F490" s="220"/>
      <c r="G490" s="229"/>
    </row>
    <row r="491" spans="1:7" ht="15.75">
      <c r="A491" s="220"/>
      <c r="B491" s="221"/>
      <c r="C491" s="209"/>
      <c r="D491" s="209"/>
      <c r="E491" s="221"/>
      <c r="F491" s="220"/>
      <c r="G491" s="229"/>
    </row>
    <row r="492" spans="1:7" ht="15.75">
      <c r="A492" s="220"/>
      <c r="B492" s="221"/>
      <c r="C492" s="209"/>
      <c r="D492" s="209"/>
      <c r="E492" s="221"/>
      <c r="F492" s="220"/>
      <c r="G492" s="229"/>
    </row>
    <row r="493" spans="1:7" ht="15.75">
      <c r="A493" s="220"/>
      <c r="B493" s="221"/>
      <c r="C493" s="209"/>
      <c r="D493" s="209"/>
      <c r="E493" s="221"/>
      <c r="F493" s="220"/>
      <c r="G493" s="229"/>
    </row>
    <row r="494" spans="1:7" ht="15.75">
      <c r="A494" s="220"/>
      <c r="B494" s="221"/>
      <c r="C494" s="209"/>
      <c r="D494" s="209"/>
      <c r="E494" s="221"/>
      <c r="F494" s="220"/>
      <c r="G494" s="229"/>
    </row>
    <row r="495" spans="1:7" ht="15.75">
      <c r="A495" s="220"/>
      <c r="B495" s="221"/>
      <c r="C495" s="209"/>
      <c r="D495" s="209"/>
      <c r="E495" s="221"/>
      <c r="F495" s="220"/>
      <c r="G495" s="229"/>
    </row>
    <row r="496" spans="1:7" ht="15.75">
      <c r="A496" s="220"/>
      <c r="B496" s="221"/>
      <c r="C496" s="209"/>
      <c r="D496" s="209"/>
      <c r="E496" s="221"/>
      <c r="F496" s="220"/>
      <c r="G496" s="229"/>
    </row>
    <row r="497" spans="1:7" ht="15.75">
      <c r="A497" s="220"/>
      <c r="B497" s="221"/>
      <c r="C497" s="209"/>
      <c r="D497" s="209"/>
      <c r="E497" s="221"/>
      <c r="F497" s="220"/>
      <c r="G497" s="229"/>
    </row>
    <row r="498" spans="1:7" ht="15.75">
      <c r="A498" s="220"/>
      <c r="B498" s="221"/>
      <c r="C498" s="209"/>
      <c r="D498" s="209"/>
      <c r="E498" s="221"/>
      <c r="F498" s="220"/>
      <c r="G498" s="229"/>
    </row>
    <row r="499" spans="1:7" ht="15.75">
      <c r="A499" s="220"/>
      <c r="B499" s="221"/>
      <c r="C499" s="209"/>
      <c r="D499" s="209"/>
      <c r="E499" s="221"/>
      <c r="F499" s="220"/>
      <c r="G499" s="229"/>
    </row>
    <row r="500" spans="1:7" ht="15.75">
      <c r="A500" s="220"/>
      <c r="B500" s="221"/>
      <c r="C500" s="209"/>
      <c r="D500" s="209"/>
      <c r="E500" s="221"/>
      <c r="F500" s="220"/>
      <c r="G500" s="229"/>
    </row>
    <row r="501" spans="1:7" ht="15.75">
      <c r="A501" s="220"/>
      <c r="B501" s="221"/>
      <c r="C501" s="209"/>
      <c r="D501" s="209"/>
      <c r="E501" s="221"/>
      <c r="F501" s="220"/>
      <c r="G501" s="229"/>
    </row>
    <row r="502" spans="1:7" ht="15.75">
      <c r="A502" s="220"/>
      <c r="B502" s="221"/>
      <c r="C502" s="209"/>
      <c r="D502" s="209"/>
      <c r="E502" s="221"/>
      <c r="F502" s="220"/>
      <c r="G502" s="229"/>
    </row>
    <row r="503" spans="1:7" ht="15.75">
      <c r="A503" s="220"/>
      <c r="B503" s="221"/>
      <c r="C503" s="209"/>
      <c r="D503" s="209"/>
      <c r="E503" s="221"/>
      <c r="F503" s="220"/>
      <c r="G503" s="229"/>
    </row>
    <row r="504" spans="1:7" ht="15.75">
      <c r="A504" s="220"/>
      <c r="B504" s="221"/>
      <c r="C504" s="209"/>
      <c r="D504" s="209"/>
      <c r="E504" s="221"/>
      <c r="F504" s="220"/>
      <c r="G504" s="229"/>
    </row>
    <row r="505" spans="1:7" ht="15.75">
      <c r="A505" s="220"/>
      <c r="B505" s="221"/>
      <c r="C505" s="209"/>
      <c r="D505" s="209"/>
      <c r="E505" s="221"/>
      <c r="F505" s="220"/>
      <c r="G505" s="229"/>
    </row>
    <row r="506" spans="1:7" ht="15.75">
      <c r="A506" s="220"/>
      <c r="B506" s="221"/>
      <c r="C506" s="209"/>
      <c r="D506" s="209"/>
      <c r="E506" s="221"/>
      <c r="F506" s="220"/>
      <c r="G506" s="229"/>
    </row>
    <row r="507" spans="1:7" ht="15.75">
      <c r="A507" s="220"/>
      <c r="B507" s="221"/>
      <c r="C507" s="209"/>
      <c r="D507" s="209"/>
      <c r="E507" s="221"/>
      <c r="F507" s="220"/>
      <c r="G507" s="229"/>
    </row>
    <row r="508" spans="1:7" ht="15.75">
      <c r="A508" s="220"/>
      <c r="B508" s="221"/>
      <c r="C508" s="209"/>
      <c r="D508" s="209"/>
      <c r="E508" s="221"/>
      <c r="F508" s="220"/>
      <c r="G508" s="229"/>
    </row>
    <row r="509" spans="1:7" ht="15.75">
      <c r="A509" s="220"/>
      <c r="B509" s="221"/>
      <c r="C509" s="209"/>
      <c r="D509" s="209"/>
      <c r="E509" s="221"/>
      <c r="F509" s="220"/>
      <c r="G509" s="229"/>
    </row>
    <row r="510" spans="1:7" ht="15.75">
      <c r="A510" s="220"/>
      <c r="B510" s="221"/>
      <c r="C510" s="209"/>
      <c r="D510" s="209"/>
      <c r="E510" s="221"/>
      <c r="F510" s="220"/>
      <c r="G510" s="229"/>
    </row>
    <row r="511" spans="1:7" ht="15.75">
      <c r="A511" s="220"/>
      <c r="B511" s="221"/>
      <c r="C511" s="209"/>
      <c r="D511" s="209"/>
      <c r="E511" s="221"/>
      <c r="F511" s="220"/>
      <c r="G511" s="229"/>
    </row>
    <row r="512" spans="1:7" ht="15.75">
      <c r="A512" s="220"/>
      <c r="B512" s="221"/>
      <c r="C512" s="209"/>
      <c r="D512" s="209"/>
      <c r="E512" s="221"/>
      <c r="F512" s="220"/>
      <c r="G512" s="229"/>
    </row>
    <row r="513" spans="1:7" ht="15.75">
      <c r="A513" s="220"/>
      <c r="B513" s="221"/>
      <c r="C513" s="209"/>
      <c r="D513" s="209"/>
      <c r="E513" s="221"/>
      <c r="F513" s="220"/>
      <c r="G513" s="229"/>
    </row>
    <row r="514" spans="1:7" ht="15.75">
      <c r="A514" s="220"/>
      <c r="B514" s="221"/>
      <c r="C514" s="209"/>
      <c r="D514" s="209"/>
      <c r="E514" s="221"/>
      <c r="F514" s="220"/>
      <c r="G514" s="229"/>
    </row>
    <row r="515" spans="1:7" ht="15.75">
      <c r="A515" s="220"/>
      <c r="B515" s="221"/>
      <c r="C515" s="209"/>
      <c r="D515" s="209"/>
      <c r="E515" s="221"/>
      <c r="F515" s="220"/>
      <c r="G515" s="229"/>
    </row>
    <row r="516" spans="1:7" ht="15.75">
      <c r="A516" s="220"/>
      <c r="B516" s="221"/>
      <c r="C516" s="209"/>
      <c r="D516" s="209"/>
      <c r="E516" s="221"/>
      <c r="F516" s="220"/>
      <c r="G516" s="229"/>
    </row>
    <row r="517" spans="1:7" ht="15.75">
      <c r="A517" s="220"/>
      <c r="B517" s="221"/>
      <c r="C517" s="209"/>
      <c r="D517" s="209"/>
      <c r="E517" s="221"/>
      <c r="F517" s="220"/>
      <c r="G517" s="229"/>
    </row>
    <row r="518" spans="1:7" ht="15.75">
      <c r="A518" s="220"/>
      <c r="B518" s="221"/>
      <c r="C518" s="209"/>
      <c r="D518" s="209"/>
      <c r="E518" s="221"/>
      <c r="F518" s="220"/>
      <c r="G518" s="229"/>
    </row>
    <row r="519" spans="1:7" ht="15.75">
      <c r="A519" s="220"/>
      <c r="B519" s="221"/>
      <c r="C519" s="209"/>
      <c r="D519" s="209"/>
      <c r="E519" s="221"/>
      <c r="F519" s="220"/>
      <c r="G519" s="229"/>
    </row>
    <row r="520" spans="1:7" ht="15.75">
      <c r="A520" s="220"/>
      <c r="B520" s="221"/>
      <c r="C520" s="209"/>
      <c r="D520" s="209"/>
      <c r="E520" s="221"/>
      <c r="F520" s="220"/>
      <c r="G520" s="229"/>
    </row>
    <row r="521" spans="1:7" ht="15.75">
      <c r="A521" s="220"/>
      <c r="B521" s="221"/>
      <c r="C521" s="209"/>
      <c r="D521" s="209"/>
      <c r="E521" s="221"/>
      <c r="F521" s="220"/>
      <c r="G521" s="229"/>
    </row>
    <row r="522" spans="1:7" ht="15.75">
      <c r="A522" s="220"/>
      <c r="B522" s="221"/>
      <c r="C522" s="209"/>
      <c r="D522" s="209"/>
      <c r="E522" s="221"/>
      <c r="F522" s="220"/>
      <c r="G522" s="229"/>
    </row>
    <row r="523" spans="1:7" ht="15.75">
      <c r="A523" s="220"/>
      <c r="B523" s="221"/>
      <c r="C523" s="209"/>
      <c r="D523" s="209"/>
      <c r="E523" s="221"/>
      <c r="F523" s="220"/>
      <c r="G523" s="229"/>
    </row>
    <row r="524" spans="1:7" ht="15.75">
      <c r="A524" s="220"/>
      <c r="B524" s="221"/>
      <c r="C524" s="209"/>
      <c r="D524" s="209"/>
      <c r="E524" s="221"/>
      <c r="F524" s="220"/>
      <c r="G524" s="229"/>
    </row>
    <row r="525" spans="1:7" ht="15.75">
      <c r="A525" s="220"/>
      <c r="B525" s="221"/>
      <c r="C525" s="209"/>
      <c r="D525" s="209"/>
      <c r="E525" s="221"/>
      <c r="F525" s="220"/>
      <c r="G525" s="229"/>
    </row>
    <row r="526" spans="1:7" ht="15.75">
      <c r="A526" s="220"/>
      <c r="B526" s="221"/>
      <c r="C526" s="209"/>
      <c r="D526" s="209"/>
      <c r="E526" s="221"/>
      <c r="F526" s="220"/>
      <c r="G526" s="229"/>
    </row>
    <row r="527" spans="1:7" ht="15.75">
      <c r="A527" s="220"/>
      <c r="B527" s="221"/>
      <c r="C527" s="209"/>
      <c r="D527" s="209"/>
      <c r="E527" s="221"/>
      <c r="F527" s="220"/>
      <c r="G527" s="229"/>
    </row>
    <row r="528" spans="1:7" ht="15.75">
      <c r="A528" s="220"/>
      <c r="B528" s="221"/>
      <c r="C528" s="209"/>
      <c r="D528" s="209"/>
      <c r="E528" s="221"/>
      <c r="F528" s="220"/>
      <c r="G528" s="229"/>
    </row>
    <row r="529" spans="1:7" ht="15.75">
      <c r="A529" s="220"/>
      <c r="B529" s="221"/>
      <c r="C529" s="209"/>
      <c r="D529" s="209"/>
      <c r="E529" s="221"/>
      <c r="F529" s="220"/>
      <c r="G529" s="229"/>
    </row>
    <row r="530" spans="1:7" ht="15.75">
      <c r="A530" s="220"/>
      <c r="B530" s="221"/>
      <c r="C530" s="209"/>
      <c r="D530" s="209"/>
      <c r="E530" s="221"/>
      <c r="F530" s="220"/>
      <c r="G530" s="229"/>
    </row>
    <row r="531" spans="1:7" ht="15.75">
      <c r="A531" s="220"/>
      <c r="B531" s="221"/>
      <c r="C531" s="209"/>
      <c r="D531" s="209"/>
      <c r="E531" s="221"/>
      <c r="F531" s="220"/>
      <c r="G531" s="229"/>
    </row>
    <row r="532" spans="1:7" ht="15.75">
      <c r="A532" s="220"/>
      <c r="B532" s="221"/>
      <c r="C532" s="209"/>
      <c r="D532" s="209"/>
      <c r="E532" s="221"/>
      <c r="F532" s="220"/>
      <c r="G532" s="229"/>
    </row>
    <row r="533" spans="1:7" ht="15.75">
      <c r="A533" s="220"/>
      <c r="B533" s="221"/>
      <c r="C533" s="209"/>
      <c r="D533" s="209"/>
      <c r="E533" s="221"/>
      <c r="F533" s="220"/>
      <c r="G533" s="229"/>
    </row>
    <row r="534" spans="1:7" ht="15.75">
      <c r="A534" s="220"/>
      <c r="B534" s="221"/>
      <c r="C534" s="209"/>
      <c r="D534" s="209"/>
      <c r="E534" s="221"/>
      <c r="F534" s="220"/>
      <c r="G534" s="229"/>
    </row>
    <row r="535" spans="1:7" ht="15.75">
      <c r="A535" s="220"/>
      <c r="B535" s="221"/>
      <c r="C535" s="209"/>
      <c r="D535" s="209"/>
      <c r="E535" s="221"/>
      <c r="F535" s="220"/>
      <c r="G535" s="229"/>
    </row>
    <row r="536" spans="1:7" ht="15.75">
      <c r="A536" s="220"/>
      <c r="B536" s="221"/>
      <c r="C536" s="209"/>
      <c r="D536" s="209"/>
      <c r="E536" s="221"/>
      <c r="F536" s="220"/>
      <c r="G536" s="229"/>
    </row>
    <row r="537" spans="1:7" ht="15.75">
      <c r="A537" s="220"/>
      <c r="B537" s="221"/>
      <c r="C537" s="209"/>
      <c r="D537" s="209"/>
      <c r="E537" s="221"/>
      <c r="F537" s="220"/>
      <c r="G537" s="229"/>
    </row>
    <row r="538" spans="1:7" ht="15.75">
      <c r="A538" s="220"/>
      <c r="B538" s="221"/>
      <c r="C538" s="209"/>
      <c r="D538" s="209"/>
      <c r="E538" s="221"/>
      <c r="F538" s="220"/>
      <c r="G538" s="229"/>
    </row>
    <row r="539" spans="1:7" ht="15.75">
      <c r="A539" s="220"/>
      <c r="B539" s="221"/>
      <c r="C539" s="209"/>
      <c r="D539" s="209"/>
      <c r="E539" s="221"/>
      <c r="F539" s="220"/>
      <c r="G539" s="229"/>
    </row>
    <row r="540" spans="1:7" ht="15.75">
      <c r="A540" s="220"/>
      <c r="B540" s="221"/>
      <c r="C540" s="209"/>
      <c r="D540" s="209"/>
      <c r="E540" s="221"/>
      <c r="F540" s="220"/>
      <c r="G540" s="229"/>
    </row>
    <row r="541" spans="1:7" ht="15.75">
      <c r="A541" s="220"/>
      <c r="B541" s="221"/>
      <c r="C541" s="209"/>
      <c r="D541" s="209"/>
      <c r="E541" s="221"/>
      <c r="F541" s="220"/>
      <c r="G541" s="229"/>
    </row>
    <row r="542" spans="1:7" ht="15.75">
      <c r="A542" s="220"/>
      <c r="B542" s="221"/>
      <c r="C542" s="209"/>
      <c r="D542" s="209"/>
      <c r="E542" s="221"/>
      <c r="F542" s="220"/>
      <c r="G542" s="229"/>
    </row>
    <row r="543" spans="1:7" ht="15.75">
      <c r="A543" s="220"/>
      <c r="B543" s="221"/>
      <c r="C543" s="209"/>
      <c r="D543" s="209"/>
      <c r="E543" s="221"/>
      <c r="F543" s="220"/>
      <c r="G543" s="229"/>
    </row>
    <row r="544" spans="1:7" ht="15.75">
      <c r="A544" s="220"/>
      <c r="B544" s="221"/>
      <c r="C544" s="209"/>
      <c r="D544" s="209"/>
      <c r="E544" s="221"/>
      <c r="F544" s="220"/>
      <c r="G544" s="229"/>
    </row>
    <row r="545" spans="1:7" ht="15.75">
      <c r="A545" s="220"/>
      <c r="B545" s="221"/>
      <c r="C545" s="209"/>
      <c r="D545" s="209"/>
      <c r="E545" s="221"/>
      <c r="F545" s="220"/>
      <c r="G545" s="229"/>
    </row>
    <row r="546" spans="1:7" ht="15.75">
      <c r="A546" s="220"/>
      <c r="B546" s="221"/>
      <c r="C546" s="209"/>
      <c r="D546" s="209"/>
      <c r="E546" s="221"/>
      <c r="F546" s="220"/>
      <c r="G546" s="229"/>
    </row>
    <row r="547" spans="1:7" ht="15.75">
      <c r="A547" s="220"/>
      <c r="B547" s="221"/>
      <c r="C547" s="209"/>
      <c r="D547" s="209"/>
      <c r="E547" s="221"/>
      <c r="F547" s="220"/>
      <c r="G547" s="229"/>
    </row>
    <row r="548" spans="1:7" ht="15.75">
      <c r="A548" s="220"/>
      <c r="B548" s="221"/>
      <c r="C548" s="209"/>
      <c r="D548" s="209"/>
      <c r="E548" s="221"/>
      <c r="F548" s="220"/>
      <c r="G548" s="229"/>
    </row>
    <row r="549" spans="1:7" ht="15.75">
      <c r="A549" s="220"/>
      <c r="B549" s="221"/>
      <c r="C549" s="209"/>
      <c r="D549" s="209"/>
      <c r="E549" s="221"/>
      <c r="F549" s="220"/>
      <c r="G549" s="229"/>
    </row>
    <row r="550" spans="1:7" ht="15.75">
      <c r="A550" s="220"/>
      <c r="B550" s="221"/>
      <c r="C550" s="209"/>
      <c r="D550" s="209"/>
      <c r="E550" s="221"/>
      <c r="F550" s="220"/>
      <c r="G550" s="229"/>
    </row>
    <row r="551" spans="1:7" ht="15.75">
      <c r="A551" s="220"/>
      <c r="B551" s="221"/>
      <c r="C551" s="209"/>
      <c r="D551" s="209"/>
      <c r="E551" s="221"/>
      <c r="F551" s="220"/>
      <c r="G551" s="229"/>
    </row>
    <row r="552" spans="1:7" ht="15.75">
      <c r="A552" s="220"/>
      <c r="B552" s="221"/>
      <c r="C552" s="209"/>
      <c r="D552" s="209"/>
      <c r="E552" s="221"/>
      <c r="F552" s="220"/>
      <c r="G552" s="229"/>
    </row>
    <row r="553" spans="1:7" ht="15.75">
      <c r="A553" s="220"/>
      <c r="B553" s="221"/>
      <c r="C553" s="209"/>
      <c r="D553" s="209"/>
      <c r="E553" s="221"/>
      <c r="F553" s="220"/>
      <c r="G553" s="229"/>
    </row>
    <row r="554" spans="1:7" ht="15.75">
      <c r="A554" s="220"/>
      <c r="B554" s="221"/>
      <c r="C554" s="209"/>
      <c r="D554" s="209"/>
      <c r="E554" s="221"/>
      <c r="F554" s="220"/>
      <c r="G554" s="229"/>
    </row>
    <row r="555" spans="1:7" ht="15.75">
      <c r="A555" s="220"/>
      <c r="B555" s="221"/>
      <c r="C555" s="209"/>
      <c r="D555" s="209"/>
      <c r="E555" s="221"/>
      <c r="F555" s="220"/>
      <c r="G555" s="229"/>
    </row>
    <row r="556" spans="1:7" ht="15.75">
      <c r="A556" s="220"/>
      <c r="B556" s="221"/>
      <c r="C556" s="209"/>
      <c r="D556" s="209"/>
      <c r="E556" s="221"/>
      <c r="F556" s="220"/>
      <c r="G556" s="229"/>
    </row>
    <row r="557" spans="1:7" ht="15.75">
      <c r="A557" s="220"/>
      <c r="B557" s="221"/>
      <c r="C557" s="209"/>
      <c r="D557" s="209"/>
      <c r="E557" s="221"/>
      <c r="F557" s="220"/>
      <c r="G557" s="229"/>
    </row>
    <row r="558" spans="1:7" ht="15.75">
      <c r="A558" s="220"/>
      <c r="B558" s="221"/>
      <c r="C558" s="209"/>
      <c r="D558" s="209"/>
      <c r="E558" s="221"/>
      <c r="F558" s="220"/>
      <c r="G558" s="229"/>
    </row>
    <row r="559" spans="1:7" ht="15.75">
      <c r="A559" s="220"/>
      <c r="B559" s="221"/>
      <c r="C559" s="209"/>
      <c r="D559" s="209"/>
      <c r="E559" s="221"/>
      <c r="F559" s="220"/>
      <c r="G559" s="229"/>
    </row>
    <row r="560" spans="1:7" ht="15.75">
      <c r="A560" s="220"/>
      <c r="B560" s="221"/>
      <c r="C560" s="209"/>
      <c r="D560" s="209"/>
      <c r="E560" s="221"/>
      <c r="F560" s="220"/>
      <c r="G560" s="229"/>
    </row>
    <row r="561" spans="1:7" ht="15.75">
      <c r="A561" s="220"/>
      <c r="B561" s="221"/>
      <c r="C561" s="209"/>
      <c r="D561" s="209"/>
      <c r="E561" s="221"/>
      <c r="F561" s="220"/>
      <c r="G561" s="229"/>
    </row>
    <row r="562" spans="1:7" ht="15.75">
      <c r="A562" s="220"/>
      <c r="B562" s="221"/>
      <c r="C562" s="209"/>
      <c r="D562" s="209"/>
      <c r="E562" s="221"/>
      <c r="F562" s="220"/>
      <c r="G562" s="229"/>
    </row>
    <row r="563" spans="1:7" ht="15.75">
      <c r="A563" s="220"/>
      <c r="B563" s="221"/>
      <c r="C563" s="209"/>
      <c r="D563" s="209"/>
      <c r="E563" s="221"/>
      <c r="F563" s="220"/>
      <c r="G563" s="229"/>
    </row>
    <row r="564" spans="1:7" ht="15.75">
      <c r="A564" s="220"/>
      <c r="B564" s="221"/>
      <c r="C564" s="209"/>
      <c r="D564" s="209"/>
      <c r="E564" s="221"/>
      <c r="F564" s="220"/>
      <c r="G564" s="229"/>
    </row>
    <row r="565" spans="1:7" ht="15.75">
      <c r="A565" s="220"/>
      <c r="B565" s="221"/>
      <c r="C565" s="209"/>
      <c r="D565" s="209"/>
      <c r="E565" s="221"/>
      <c r="F565" s="220"/>
      <c r="G565" s="229"/>
    </row>
    <row r="566" spans="1:7" ht="15.75">
      <c r="A566" s="220"/>
      <c r="B566" s="221"/>
      <c r="C566" s="209"/>
      <c r="D566" s="209"/>
      <c r="E566" s="221"/>
      <c r="F566" s="220"/>
      <c r="G566" s="229"/>
    </row>
    <row r="567" spans="1:7" ht="15.75">
      <c r="A567" s="220"/>
      <c r="B567" s="221"/>
      <c r="C567" s="209"/>
      <c r="D567" s="209"/>
      <c r="E567" s="221"/>
      <c r="F567" s="220"/>
      <c r="G567" s="229"/>
    </row>
    <row r="568" spans="1:7" ht="15.75">
      <c r="A568" s="220"/>
      <c r="B568" s="221"/>
      <c r="C568" s="209"/>
      <c r="D568" s="209"/>
      <c r="E568" s="221"/>
      <c r="F568" s="220"/>
      <c r="G568" s="229"/>
    </row>
    <row r="569" spans="1:7" ht="15.75">
      <c r="A569" s="220"/>
      <c r="B569" s="221"/>
      <c r="C569" s="209"/>
      <c r="D569" s="209"/>
      <c r="E569" s="221"/>
      <c r="F569" s="220"/>
      <c r="G569" s="229"/>
    </row>
    <row r="570" spans="1:7" ht="15.75">
      <c r="A570" s="220"/>
      <c r="B570" s="221"/>
      <c r="C570" s="209"/>
      <c r="D570" s="209"/>
      <c r="E570" s="221"/>
      <c r="F570" s="220"/>
      <c r="G570" s="229"/>
    </row>
    <row r="571" spans="1:7" ht="15.75">
      <c r="A571" s="220"/>
      <c r="B571" s="221"/>
      <c r="C571" s="209"/>
      <c r="D571" s="209"/>
      <c r="E571" s="221"/>
      <c r="F571" s="220"/>
      <c r="G571" s="229"/>
    </row>
    <row r="572" spans="1:7" ht="15.75">
      <c r="A572" s="220"/>
      <c r="B572" s="221"/>
      <c r="C572" s="209"/>
      <c r="D572" s="209"/>
      <c r="E572" s="221"/>
      <c r="F572" s="220"/>
      <c r="G572" s="229"/>
    </row>
    <row r="573" spans="1:7" ht="15.75">
      <c r="A573" s="220"/>
      <c r="B573" s="221"/>
      <c r="C573" s="209"/>
      <c r="D573" s="209"/>
      <c r="E573" s="221"/>
      <c r="F573" s="220"/>
      <c r="G573" s="229"/>
    </row>
    <row r="574" spans="1:7" ht="15.75">
      <c r="A574" s="220"/>
      <c r="B574" s="221"/>
      <c r="C574" s="209"/>
      <c r="D574" s="209"/>
      <c r="E574" s="221"/>
      <c r="F574" s="220"/>
      <c r="G574" s="229"/>
    </row>
    <row r="575" spans="1:7" ht="15.75">
      <c r="A575" s="220"/>
      <c r="B575" s="221"/>
      <c r="C575" s="209"/>
      <c r="D575" s="209"/>
      <c r="E575" s="221"/>
      <c r="F575" s="220"/>
      <c r="G575" s="229"/>
    </row>
    <row r="576" spans="1:7" ht="15.75">
      <c r="A576" s="220"/>
      <c r="B576" s="221"/>
      <c r="C576" s="209"/>
      <c r="D576" s="209"/>
      <c r="E576" s="221"/>
      <c r="F576" s="220"/>
      <c r="G576" s="229"/>
    </row>
    <row r="577" spans="1:7" ht="15.75">
      <c r="A577" s="220"/>
      <c r="B577" s="221"/>
      <c r="C577" s="209"/>
      <c r="D577" s="209"/>
      <c r="E577" s="221"/>
      <c r="F577" s="220"/>
      <c r="G577" s="229"/>
    </row>
    <row r="578" spans="1:7" ht="15.75">
      <c r="A578" s="220"/>
      <c r="B578" s="221"/>
      <c r="C578" s="209"/>
      <c r="D578" s="209"/>
      <c r="E578" s="221"/>
      <c r="F578" s="220"/>
      <c r="G578" s="229"/>
    </row>
    <row r="579" spans="1:7" ht="15.75">
      <c r="A579" s="220"/>
      <c r="B579" s="221"/>
      <c r="C579" s="209"/>
      <c r="D579" s="209"/>
      <c r="E579" s="221"/>
      <c r="F579" s="220"/>
      <c r="G579" s="229"/>
    </row>
    <row r="580" spans="1:7" ht="15.75">
      <c r="A580" s="220"/>
      <c r="B580" s="221"/>
      <c r="C580" s="209"/>
      <c r="D580" s="209"/>
      <c r="E580" s="221"/>
      <c r="F580" s="220"/>
      <c r="G580" s="229"/>
    </row>
    <row r="581" spans="1:7" ht="15.75">
      <c r="A581" s="220"/>
      <c r="B581" s="221"/>
      <c r="C581" s="209"/>
      <c r="D581" s="209"/>
      <c r="E581" s="221"/>
      <c r="F581" s="220"/>
      <c r="G581" s="229"/>
    </row>
    <row r="582" spans="1:7" ht="15.75">
      <c r="A582" s="220"/>
      <c r="B582" s="221"/>
      <c r="C582" s="209"/>
      <c r="D582" s="209"/>
      <c r="E582" s="221"/>
      <c r="F582" s="220"/>
      <c r="G582" s="229"/>
    </row>
    <row r="583" spans="1:7" ht="15.75">
      <c r="A583" s="220"/>
      <c r="B583" s="221"/>
      <c r="C583" s="209"/>
      <c r="D583" s="209"/>
      <c r="E583" s="221"/>
      <c r="F583" s="220"/>
      <c r="G583" s="229"/>
    </row>
    <row r="584" spans="1:7" ht="15.75">
      <c r="A584" s="220"/>
      <c r="B584" s="221"/>
      <c r="C584" s="209"/>
      <c r="D584" s="209"/>
      <c r="E584" s="221"/>
      <c r="F584" s="220"/>
      <c r="G584" s="229"/>
    </row>
    <row r="585" spans="1:7" ht="15.75">
      <c r="A585" s="220"/>
      <c r="B585" s="221"/>
      <c r="C585" s="209"/>
      <c r="D585" s="209"/>
      <c r="E585" s="221"/>
      <c r="F585" s="220"/>
      <c r="G585" s="229"/>
    </row>
    <row r="586" spans="1:7" ht="15.75">
      <c r="A586" s="220"/>
      <c r="B586" s="221"/>
      <c r="C586" s="209"/>
      <c r="D586" s="209"/>
      <c r="E586" s="221"/>
      <c r="F586" s="220"/>
      <c r="G586" s="229"/>
    </row>
    <row r="587" spans="1:7" ht="15.75">
      <c r="A587" s="220"/>
      <c r="B587" s="221"/>
      <c r="C587" s="209"/>
      <c r="D587" s="209"/>
      <c r="E587" s="221"/>
      <c r="F587" s="220"/>
      <c r="G587" s="229"/>
    </row>
    <row r="588" spans="1:7" ht="15.75">
      <c r="A588" s="220"/>
      <c r="B588" s="221"/>
      <c r="C588" s="209"/>
      <c r="D588" s="209"/>
      <c r="E588" s="221"/>
      <c r="F588" s="220"/>
      <c r="G588" s="229"/>
    </row>
    <row r="589" spans="1:7" ht="15.75">
      <c r="A589" s="220"/>
      <c r="B589" s="221"/>
      <c r="C589" s="209"/>
      <c r="D589" s="209"/>
      <c r="E589" s="221"/>
      <c r="F589" s="220"/>
      <c r="G589" s="229"/>
    </row>
    <row r="590" spans="1:7" ht="15.75">
      <c r="A590" s="220"/>
      <c r="B590" s="221"/>
      <c r="C590" s="209"/>
      <c r="D590" s="209"/>
      <c r="E590" s="221"/>
      <c r="F590" s="220"/>
      <c r="G590" s="229"/>
    </row>
    <row r="591" spans="1:7" ht="15.75">
      <c r="A591" s="220"/>
      <c r="B591" s="221"/>
      <c r="C591" s="209"/>
      <c r="D591" s="209"/>
      <c r="E591" s="221"/>
      <c r="F591" s="220"/>
      <c r="G591" s="229"/>
    </row>
    <row r="592" spans="1:7" ht="15.75">
      <c r="A592" s="220"/>
      <c r="B592" s="221"/>
      <c r="C592" s="209"/>
      <c r="D592" s="209"/>
      <c r="E592" s="221"/>
      <c r="F592" s="220"/>
      <c r="G592" s="229"/>
    </row>
    <row r="593" spans="1:7" ht="15.75">
      <c r="A593" s="220"/>
      <c r="B593" s="221"/>
      <c r="C593" s="209"/>
      <c r="D593" s="209"/>
      <c r="E593" s="221"/>
      <c r="F593" s="220"/>
      <c r="G593" s="229"/>
    </row>
    <row r="594" spans="1:7" ht="15.75">
      <c r="A594" s="220"/>
      <c r="B594" s="221"/>
      <c r="C594" s="209"/>
      <c r="D594" s="209"/>
      <c r="E594" s="221"/>
      <c r="F594" s="220"/>
      <c r="G594" s="229"/>
    </row>
    <row r="595" spans="1:7" ht="15.75">
      <c r="A595" s="220"/>
      <c r="B595" s="221"/>
      <c r="C595" s="209"/>
      <c r="D595" s="209"/>
      <c r="E595" s="221"/>
      <c r="F595" s="220"/>
      <c r="G595" s="229"/>
    </row>
    <row r="596" spans="1:7" ht="15.75">
      <c r="A596" s="220"/>
      <c r="B596" s="221"/>
      <c r="C596" s="209"/>
      <c r="D596" s="209"/>
      <c r="E596" s="221"/>
      <c r="F596" s="220"/>
      <c r="G596" s="229"/>
    </row>
    <row r="597" spans="1:7" ht="15.75">
      <c r="A597" s="220"/>
      <c r="B597" s="221"/>
      <c r="C597" s="209"/>
      <c r="D597" s="209"/>
      <c r="E597" s="221"/>
      <c r="F597" s="220"/>
      <c r="G597" s="229"/>
    </row>
    <row r="598" spans="1:7" ht="15.75">
      <c r="A598" s="220"/>
      <c r="B598" s="221"/>
      <c r="C598" s="209"/>
      <c r="D598" s="209"/>
      <c r="E598" s="221"/>
      <c r="F598" s="220"/>
      <c r="G598" s="229"/>
    </row>
    <row r="599" spans="1:7" ht="15.75">
      <c r="A599" s="220"/>
      <c r="B599" s="221"/>
      <c r="C599" s="209"/>
      <c r="D599" s="209"/>
      <c r="E599" s="221"/>
      <c r="F599" s="220"/>
      <c r="G599" s="229"/>
    </row>
    <row r="600" spans="1:7" ht="15.75">
      <c r="A600" s="220"/>
      <c r="B600" s="221"/>
      <c r="C600" s="209"/>
      <c r="D600" s="209"/>
      <c r="E600" s="221"/>
      <c r="F600" s="220"/>
      <c r="G600" s="229"/>
    </row>
    <row r="601" spans="1:7" ht="15.75">
      <c r="A601" s="220"/>
      <c r="B601" s="221"/>
      <c r="C601" s="209"/>
      <c r="D601" s="209"/>
      <c r="E601" s="221"/>
      <c r="F601" s="220"/>
      <c r="G601" s="229"/>
    </row>
    <row r="602" spans="1:7" ht="15.75">
      <c r="A602" s="220"/>
      <c r="B602" s="221"/>
      <c r="C602" s="209"/>
      <c r="D602" s="209"/>
      <c r="E602" s="221"/>
      <c r="F602" s="220"/>
      <c r="G602" s="229"/>
    </row>
    <row r="603" spans="1:7" ht="15.75">
      <c r="A603" s="220"/>
      <c r="B603" s="221"/>
      <c r="C603" s="209"/>
      <c r="D603" s="209"/>
      <c r="E603" s="221"/>
      <c r="F603" s="220"/>
      <c r="G603" s="229"/>
    </row>
    <row r="604" spans="1:7" ht="15.75">
      <c r="A604" s="220"/>
      <c r="B604" s="221"/>
      <c r="C604" s="209"/>
      <c r="D604" s="209"/>
      <c r="E604" s="221"/>
      <c r="F604" s="220"/>
      <c r="G604" s="229"/>
    </row>
    <row r="605" spans="1:7" ht="15.75">
      <c r="A605" s="220"/>
      <c r="B605" s="221"/>
      <c r="C605" s="209"/>
      <c r="D605" s="209"/>
      <c r="E605" s="221"/>
      <c r="F605" s="220"/>
      <c r="G605" s="229"/>
    </row>
    <row r="606" spans="1:7" ht="15.75">
      <c r="A606" s="220"/>
      <c r="B606" s="221"/>
      <c r="C606" s="209"/>
      <c r="D606" s="209"/>
      <c r="E606" s="221"/>
      <c r="F606" s="220"/>
      <c r="G606" s="229"/>
    </row>
    <row r="607" spans="1:7" ht="15.75">
      <c r="A607" s="220"/>
      <c r="B607" s="221"/>
      <c r="C607" s="209"/>
      <c r="D607" s="209"/>
      <c r="E607" s="221"/>
      <c r="F607" s="220"/>
      <c r="G607" s="229"/>
    </row>
    <row r="608" spans="1:7" ht="15.75">
      <c r="A608" s="220"/>
      <c r="B608" s="221"/>
      <c r="C608" s="209"/>
      <c r="D608" s="209"/>
      <c r="E608" s="221"/>
      <c r="F608" s="220"/>
      <c r="G608" s="229"/>
    </row>
    <row r="609" spans="1:7" ht="15.75">
      <c r="A609" s="220"/>
      <c r="B609" s="221"/>
      <c r="C609" s="209"/>
      <c r="D609" s="209"/>
      <c r="E609" s="221"/>
      <c r="F609" s="220"/>
      <c r="G609" s="229"/>
    </row>
    <row r="610" spans="1:7" ht="15.75">
      <c r="A610" s="220"/>
      <c r="B610" s="221"/>
      <c r="C610" s="209"/>
      <c r="D610" s="209"/>
      <c r="E610" s="221"/>
      <c r="F610" s="220"/>
      <c r="G610" s="229"/>
    </row>
    <row r="611" spans="1:7" ht="15.75">
      <c r="A611" s="220"/>
      <c r="B611" s="221"/>
      <c r="C611" s="209"/>
      <c r="D611" s="209"/>
      <c r="E611" s="221"/>
      <c r="F611" s="220"/>
      <c r="G611" s="229"/>
    </row>
    <row r="612" spans="1:7" ht="15.75">
      <c r="A612" s="220"/>
      <c r="B612" s="221"/>
      <c r="C612" s="209"/>
      <c r="D612" s="209"/>
      <c r="E612" s="221"/>
      <c r="F612" s="220"/>
      <c r="G612" s="229"/>
    </row>
    <row r="613" spans="1:7" ht="15.75">
      <c r="A613" s="220"/>
      <c r="B613" s="221"/>
      <c r="C613" s="209"/>
      <c r="D613" s="209"/>
      <c r="E613" s="221"/>
      <c r="F613" s="220"/>
      <c r="G613" s="229"/>
    </row>
    <row r="614" spans="1:7" ht="15.75">
      <c r="A614" s="220"/>
      <c r="B614" s="221"/>
      <c r="C614" s="209"/>
      <c r="D614" s="209"/>
      <c r="E614" s="221"/>
      <c r="F614" s="220"/>
      <c r="G614" s="229"/>
    </row>
    <row r="615" spans="1:7" ht="15.75">
      <c r="A615" s="220"/>
      <c r="B615" s="221"/>
      <c r="C615" s="209"/>
      <c r="D615" s="209"/>
      <c r="E615" s="221"/>
      <c r="F615" s="220"/>
      <c r="G615" s="229"/>
    </row>
    <row r="616" spans="1:7" ht="15.75">
      <c r="A616" s="220"/>
      <c r="B616" s="221"/>
      <c r="C616" s="209"/>
      <c r="D616" s="209"/>
      <c r="E616" s="221"/>
      <c r="F616" s="220"/>
      <c r="G616" s="229"/>
    </row>
    <row r="617" spans="1:7" ht="15.75">
      <c r="A617" s="220"/>
      <c r="B617" s="221"/>
      <c r="C617" s="209"/>
      <c r="D617" s="209"/>
      <c r="E617" s="221"/>
      <c r="F617" s="220"/>
      <c r="G617" s="229"/>
    </row>
    <row r="618" spans="1:7" ht="15.75">
      <c r="A618" s="220"/>
      <c r="B618" s="221"/>
      <c r="C618" s="209"/>
      <c r="D618" s="209"/>
      <c r="E618" s="221"/>
      <c r="F618" s="220"/>
      <c r="G618" s="229"/>
    </row>
    <row r="619" spans="1:7" ht="15.75">
      <c r="A619" s="220"/>
      <c r="B619" s="221"/>
      <c r="C619" s="209"/>
      <c r="D619" s="209"/>
      <c r="E619" s="221"/>
      <c r="F619" s="220"/>
      <c r="G619" s="229"/>
    </row>
    <row r="620" spans="1:7" ht="15.75">
      <c r="A620" s="220"/>
      <c r="B620" s="221"/>
      <c r="C620" s="209"/>
      <c r="D620" s="209"/>
      <c r="E620" s="221"/>
      <c r="F620" s="220"/>
      <c r="G620" s="229"/>
    </row>
    <row r="621" spans="1:7" ht="15.75">
      <c r="A621" s="220"/>
      <c r="B621" s="221"/>
      <c r="C621" s="209"/>
      <c r="D621" s="209"/>
      <c r="E621" s="221"/>
      <c r="F621" s="220"/>
      <c r="G621" s="229"/>
    </row>
    <row r="622" spans="1:7" ht="15.75">
      <c r="A622" s="220"/>
      <c r="B622" s="221"/>
      <c r="C622" s="209"/>
      <c r="D622" s="209"/>
      <c r="E622" s="221"/>
      <c r="F622" s="220"/>
      <c r="G622" s="229"/>
    </row>
    <row r="623" spans="1:7" ht="15.75">
      <c r="A623" s="220"/>
      <c r="B623" s="221"/>
      <c r="C623" s="209"/>
      <c r="D623" s="209"/>
      <c r="E623" s="221"/>
      <c r="F623" s="220"/>
      <c r="G623" s="229"/>
    </row>
    <row r="624" spans="1:7" ht="15.75">
      <c r="A624" s="220"/>
      <c r="B624" s="221"/>
      <c r="C624" s="209"/>
      <c r="D624" s="209"/>
      <c r="E624" s="221"/>
      <c r="F624" s="220"/>
      <c r="G624" s="229"/>
    </row>
    <row r="625" spans="1:7" ht="15.75">
      <c r="A625" s="220"/>
      <c r="B625" s="221"/>
      <c r="C625" s="209"/>
      <c r="D625" s="209"/>
      <c r="E625" s="221"/>
      <c r="F625" s="220"/>
      <c r="G625" s="229"/>
    </row>
    <row r="626" spans="1:7" ht="15.75">
      <c r="A626" s="220"/>
      <c r="B626" s="221"/>
      <c r="C626" s="209"/>
      <c r="D626" s="209"/>
      <c r="E626" s="221"/>
      <c r="F626" s="220"/>
      <c r="G626" s="229"/>
    </row>
    <row r="627" spans="1:7" ht="15.75">
      <c r="A627" s="220"/>
      <c r="B627" s="221"/>
      <c r="C627" s="209"/>
      <c r="D627" s="209"/>
      <c r="E627" s="221"/>
      <c r="F627" s="220"/>
      <c r="G627" s="229"/>
    </row>
    <row r="628" spans="1:7" ht="15.75">
      <c r="A628" s="220"/>
      <c r="B628" s="221"/>
      <c r="C628" s="209"/>
      <c r="D628" s="209"/>
      <c r="E628" s="221"/>
      <c r="F628" s="220"/>
      <c r="G628" s="229"/>
    </row>
    <row r="629" spans="1:7" ht="15.75">
      <c r="A629" s="220"/>
      <c r="B629" s="221"/>
      <c r="C629" s="209"/>
      <c r="D629" s="209"/>
      <c r="E629" s="221"/>
      <c r="F629" s="220"/>
      <c r="G629" s="229"/>
    </row>
    <row r="630" spans="1:7" ht="15.75">
      <c r="A630" s="220"/>
      <c r="B630" s="221"/>
      <c r="C630" s="209"/>
      <c r="D630" s="209"/>
      <c r="E630" s="221"/>
      <c r="F630" s="220"/>
      <c r="G630" s="229"/>
    </row>
    <row r="631" spans="1:7" ht="15.75">
      <c r="A631" s="220"/>
      <c r="B631" s="221"/>
      <c r="C631" s="209"/>
      <c r="D631" s="209"/>
      <c r="E631" s="221"/>
      <c r="F631" s="220"/>
      <c r="G631" s="229"/>
    </row>
    <row r="632" spans="1:7" ht="15.75">
      <c r="A632" s="220"/>
      <c r="B632" s="221"/>
      <c r="C632" s="209"/>
      <c r="D632" s="209"/>
      <c r="E632" s="221"/>
      <c r="F632" s="220"/>
      <c r="G632" s="229"/>
    </row>
    <row r="633" spans="1:7" ht="15.75">
      <c r="A633" s="220"/>
      <c r="B633" s="221"/>
      <c r="C633" s="209"/>
      <c r="D633" s="209"/>
      <c r="E633" s="221"/>
      <c r="F633" s="220"/>
      <c r="G633" s="229"/>
    </row>
    <row r="634" spans="1:7" ht="15.75">
      <c r="A634" s="220"/>
      <c r="B634" s="221"/>
      <c r="C634" s="209"/>
      <c r="D634" s="209"/>
      <c r="E634" s="221"/>
      <c r="F634" s="220"/>
      <c r="G634" s="229"/>
    </row>
    <row r="635" spans="1:7" ht="15.75">
      <c r="A635" s="220"/>
      <c r="B635" s="221"/>
      <c r="C635" s="209"/>
      <c r="D635" s="209"/>
      <c r="E635" s="221"/>
      <c r="F635" s="220"/>
      <c r="G635" s="229"/>
    </row>
    <row r="636" spans="1:7" ht="15.75">
      <c r="A636" s="220"/>
      <c r="B636" s="221"/>
      <c r="C636" s="209"/>
      <c r="D636" s="209"/>
      <c r="E636" s="221"/>
      <c r="F636" s="220"/>
      <c r="G636" s="229"/>
    </row>
    <row r="637" spans="1:7" ht="15.75">
      <c r="A637" s="220"/>
      <c r="B637" s="221"/>
      <c r="C637" s="209"/>
      <c r="D637" s="209"/>
      <c r="E637" s="221"/>
      <c r="F637" s="220"/>
      <c r="G637" s="229"/>
    </row>
    <row r="638" spans="1:7" ht="15.75">
      <c r="A638" s="220"/>
      <c r="B638" s="221"/>
      <c r="C638" s="209"/>
      <c r="D638" s="209"/>
      <c r="E638" s="221"/>
      <c r="F638" s="220"/>
      <c r="G638" s="229"/>
    </row>
    <row r="639" spans="1:7" ht="15.75">
      <c r="A639" s="220"/>
      <c r="B639" s="221"/>
      <c r="C639" s="209"/>
      <c r="D639" s="209"/>
      <c r="E639" s="221"/>
      <c r="F639" s="220"/>
      <c r="G639" s="229"/>
    </row>
    <row r="640" spans="1:7" ht="15.75">
      <c r="A640" s="220"/>
      <c r="B640" s="221"/>
      <c r="C640" s="209"/>
      <c r="D640" s="209"/>
      <c r="E640" s="221"/>
      <c r="F640" s="220"/>
      <c r="G640" s="229"/>
    </row>
    <row r="641" spans="1:7" ht="15.75">
      <c r="A641" s="220"/>
      <c r="B641" s="221"/>
      <c r="C641" s="209"/>
      <c r="D641" s="209"/>
      <c r="E641" s="221"/>
      <c r="F641" s="220"/>
      <c r="G641" s="229"/>
    </row>
    <row r="642" spans="1:7" ht="15.75">
      <c r="A642" s="220"/>
      <c r="B642" s="221"/>
      <c r="C642" s="209"/>
      <c r="D642" s="209"/>
      <c r="E642" s="221"/>
      <c r="F642" s="220"/>
      <c r="G642" s="229"/>
    </row>
    <row r="643" spans="1:7" ht="15.75">
      <c r="A643" s="220"/>
      <c r="B643" s="221"/>
      <c r="C643" s="209"/>
      <c r="D643" s="209"/>
      <c r="E643" s="221"/>
      <c r="F643" s="220"/>
      <c r="G643" s="229"/>
    </row>
    <row r="644" spans="1:7" ht="15.75">
      <c r="A644" s="220"/>
      <c r="B644" s="221"/>
      <c r="C644" s="209"/>
      <c r="D644" s="209"/>
      <c r="E644" s="221"/>
      <c r="F644" s="220"/>
      <c r="G644" s="229"/>
    </row>
    <row r="645" spans="1:7" ht="15.75">
      <c r="A645" s="220"/>
      <c r="B645" s="221"/>
      <c r="C645" s="209"/>
      <c r="D645" s="209"/>
      <c r="E645" s="221"/>
      <c r="F645" s="220"/>
      <c r="G645" s="229"/>
    </row>
    <row r="646" spans="1:7" ht="15.75">
      <c r="A646" s="220"/>
      <c r="B646" s="221"/>
      <c r="C646" s="209"/>
      <c r="D646" s="209"/>
      <c r="E646" s="221"/>
      <c r="F646" s="220"/>
      <c r="G646" s="229"/>
    </row>
    <row r="647" spans="1:7" ht="15.75">
      <c r="A647" s="220"/>
      <c r="B647" s="221"/>
      <c r="C647" s="209"/>
      <c r="D647" s="209"/>
      <c r="E647" s="221"/>
      <c r="F647" s="220"/>
      <c r="G647" s="229"/>
    </row>
    <row r="648" spans="1:7" ht="15.75">
      <c r="A648" s="220"/>
      <c r="B648" s="221"/>
      <c r="C648" s="209"/>
      <c r="D648" s="209"/>
      <c r="E648" s="221"/>
      <c r="F648" s="220"/>
      <c r="G648" s="229"/>
    </row>
    <row r="649" spans="1:7" ht="15.75">
      <c r="A649" s="220"/>
      <c r="B649" s="221"/>
      <c r="C649" s="209"/>
      <c r="D649" s="209"/>
      <c r="E649" s="221"/>
      <c r="F649" s="220"/>
      <c r="G649" s="229"/>
    </row>
    <row r="650" spans="1:7" ht="15.75">
      <c r="A650" s="220"/>
      <c r="B650" s="221"/>
      <c r="C650" s="209"/>
      <c r="D650" s="209"/>
      <c r="E650" s="221"/>
      <c r="F650" s="220"/>
      <c r="G650" s="229"/>
    </row>
    <row r="651" spans="1:7" ht="15.75">
      <c r="A651" s="220"/>
      <c r="B651" s="221"/>
      <c r="C651" s="209"/>
      <c r="D651" s="209"/>
      <c r="E651" s="221"/>
      <c r="F651" s="220"/>
      <c r="G651" s="229"/>
    </row>
    <row r="652" spans="1:7" ht="15.75">
      <c r="A652" s="220"/>
      <c r="B652" s="221"/>
      <c r="C652" s="209"/>
      <c r="D652" s="209"/>
      <c r="E652" s="221"/>
      <c r="F652" s="220"/>
      <c r="G652" s="229"/>
    </row>
    <row r="653" spans="1:7" ht="15.75">
      <c r="A653" s="220"/>
      <c r="B653" s="221"/>
      <c r="C653" s="209"/>
      <c r="D653" s="209"/>
      <c r="E653" s="221"/>
      <c r="F653" s="220"/>
      <c r="G653" s="229"/>
    </row>
    <row r="654" spans="1:7" ht="15.75">
      <c r="A654" s="220"/>
      <c r="B654" s="221"/>
      <c r="C654" s="209"/>
      <c r="D654" s="209"/>
      <c r="E654" s="221"/>
      <c r="F654" s="220"/>
      <c r="G654" s="229"/>
    </row>
    <row r="655" spans="1:7" ht="15.75">
      <c r="A655" s="220"/>
      <c r="B655" s="221"/>
      <c r="C655" s="209"/>
      <c r="D655" s="209"/>
      <c r="E655" s="221"/>
      <c r="F655" s="220"/>
      <c r="G655" s="229"/>
    </row>
    <row r="656" spans="1:7" ht="15.75">
      <c r="A656" s="220"/>
      <c r="B656" s="221"/>
      <c r="C656" s="209"/>
      <c r="D656" s="209"/>
      <c r="E656" s="221"/>
      <c r="F656" s="220"/>
      <c r="G656" s="229"/>
    </row>
    <row r="657" spans="1:7" ht="15.75">
      <c r="A657" s="220"/>
      <c r="B657" s="221"/>
      <c r="C657" s="209"/>
      <c r="D657" s="209"/>
      <c r="E657" s="221"/>
      <c r="F657" s="220"/>
      <c r="G657" s="229"/>
    </row>
    <row r="658" spans="1:7" ht="15.75">
      <c r="A658" s="220"/>
      <c r="B658" s="221"/>
      <c r="C658" s="209"/>
      <c r="D658" s="209"/>
      <c r="E658" s="221"/>
      <c r="F658" s="220"/>
      <c r="G658" s="229"/>
    </row>
    <row r="659" spans="1:7" ht="15.75">
      <c r="A659" s="220"/>
      <c r="B659" s="221"/>
      <c r="C659" s="209"/>
      <c r="D659" s="209"/>
      <c r="E659" s="221"/>
      <c r="F659" s="220"/>
      <c r="G659" s="229"/>
    </row>
    <row r="660" spans="1:7" ht="15.75">
      <c r="A660" s="220"/>
      <c r="B660" s="221"/>
      <c r="C660" s="209"/>
      <c r="D660" s="209"/>
      <c r="E660" s="221"/>
      <c r="F660" s="220"/>
      <c r="G660" s="229"/>
    </row>
    <row r="661" spans="1:7" ht="15.75">
      <c r="A661" s="220"/>
      <c r="B661" s="221"/>
      <c r="C661" s="209"/>
      <c r="D661" s="209"/>
      <c r="E661" s="221"/>
      <c r="F661" s="220"/>
      <c r="G661" s="229"/>
    </row>
    <row r="662" spans="1:7" ht="15.75">
      <c r="A662" s="220"/>
      <c r="B662" s="221"/>
      <c r="C662" s="209"/>
      <c r="D662" s="209"/>
      <c r="E662" s="221"/>
      <c r="F662" s="220"/>
      <c r="G662" s="229"/>
    </row>
    <row r="663" spans="1:7" ht="15.75">
      <c r="A663" s="220"/>
      <c r="B663" s="221"/>
      <c r="C663" s="209"/>
      <c r="D663" s="209"/>
      <c r="E663" s="221"/>
      <c r="F663" s="220"/>
      <c r="G663" s="229"/>
    </row>
    <row r="664" spans="1:7" ht="15.75">
      <c r="A664" s="220"/>
      <c r="B664" s="221"/>
      <c r="C664" s="209"/>
      <c r="D664" s="209"/>
      <c r="E664" s="221"/>
      <c r="F664" s="220"/>
      <c r="G664" s="229"/>
    </row>
    <row r="665" spans="1:7" ht="15.75">
      <c r="A665" s="220"/>
      <c r="B665" s="221"/>
      <c r="C665" s="209"/>
      <c r="D665" s="209"/>
      <c r="E665" s="221"/>
      <c r="F665" s="220"/>
      <c r="G665" s="229"/>
    </row>
    <row r="666" spans="1:7" ht="15.75">
      <c r="A666" s="220"/>
      <c r="B666" s="221"/>
      <c r="C666" s="209"/>
      <c r="D666" s="209"/>
      <c r="E666" s="221"/>
      <c r="F666" s="220"/>
      <c r="G666" s="229"/>
    </row>
    <row r="667" spans="1:7" ht="15.75">
      <c r="A667" s="220"/>
      <c r="B667" s="221"/>
      <c r="C667" s="209"/>
      <c r="D667" s="209"/>
      <c r="E667" s="221"/>
      <c r="F667" s="220"/>
      <c r="G667" s="229"/>
    </row>
    <row r="668" spans="1:7" ht="15.75">
      <c r="A668" s="220"/>
      <c r="B668" s="221"/>
      <c r="C668" s="209"/>
      <c r="D668" s="209"/>
      <c r="E668" s="221"/>
      <c r="F668" s="220"/>
      <c r="G668" s="229"/>
    </row>
    <row r="669" spans="1:7" ht="15.75">
      <c r="A669" s="220"/>
      <c r="B669" s="221"/>
      <c r="C669" s="209"/>
      <c r="D669" s="209"/>
      <c r="E669" s="221"/>
      <c r="F669" s="220"/>
      <c r="G669" s="229"/>
    </row>
    <row r="670" spans="1:7" ht="15.75">
      <c r="A670" s="220"/>
      <c r="B670" s="221"/>
      <c r="C670" s="209"/>
      <c r="D670" s="209"/>
      <c r="E670" s="221"/>
      <c r="F670" s="220"/>
      <c r="G670" s="229"/>
    </row>
    <row r="671" spans="1:7" ht="15.75">
      <c r="A671" s="220"/>
      <c r="B671" s="221"/>
      <c r="C671" s="209"/>
      <c r="D671" s="209"/>
      <c r="E671" s="221"/>
      <c r="F671" s="220"/>
      <c r="G671" s="229"/>
    </row>
    <row r="672" spans="1:7" ht="15.75">
      <c r="A672" s="220"/>
      <c r="B672" s="221"/>
      <c r="C672" s="209"/>
      <c r="D672" s="209"/>
      <c r="E672" s="221"/>
      <c r="F672" s="220"/>
      <c r="G672" s="229"/>
    </row>
    <row r="673" spans="1:7" ht="15.75">
      <c r="A673" s="220"/>
      <c r="B673" s="221"/>
      <c r="C673" s="209"/>
      <c r="D673" s="209"/>
      <c r="E673" s="221"/>
      <c r="F673" s="220"/>
      <c r="G673" s="229"/>
    </row>
    <row r="674" spans="1:7" ht="15.75">
      <c r="A674" s="220"/>
      <c r="B674" s="221"/>
      <c r="C674" s="209"/>
      <c r="D674" s="209"/>
      <c r="E674" s="221"/>
      <c r="F674" s="220"/>
      <c r="G674" s="229"/>
    </row>
    <row r="675" spans="1:7" ht="15.75">
      <c r="A675" s="220"/>
      <c r="B675" s="221"/>
      <c r="C675" s="209"/>
      <c r="D675" s="209"/>
      <c r="E675" s="221"/>
      <c r="F675" s="220"/>
      <c r="G675" s="229"/>
    </row>
    <row r="676" spans="1:7" ht="15.75">
      <c r="A676" s="220"/>
      <c r="B676" s="221"/>
      <c r="C676" s="209"/>
      <c r="D676" s="209"/>
      <c r="E676" s="221"/>
      <c r="F676" s="220"/>
      <c r="G676" s="229"/>
    </row>
    <row r="677" spans="1:7" ht="15.75">
      <c r="A677" s="220"/>
      <c r="B677" s="221"/>
      <c r="C677" s="209"/>
      <c r="D677" s="209"/>
      <c r="E677" s="221"/>
      <c r="F677" s="220"/>
      <c r="G677" s="229"/>
    </row>
    <row r="678" spans="1:7" ht="15.75">
      <c r="A678" s="220"/>
      <c r="B678" s="221"/>
      <c r="C678" s="209"/>
      <c r="D678" s="209"/>
      <c r="E678" s="221"/>
      <c r="F678" s="220"/>
      <c r="G678" s="229"/>
    </row>
    <row r="679" spans="1:7" ht="15.75">
      <c r="A679" s="220"/>
      <c r="B679" s="221"/>
      <c r="C679" s="209"/>
      <c r="D679" s="209"/>
      <c r="E679" s="221"/>
      <c r="F679" s="220"/>
      <c r="G679" s="229"/>
    </row>
    <row r="680" spans="1:7" ht="15.75">
      <c r="A680" s="220"/>
      <c r="B680" s="221"/>
      <c r="C680" s="209"/>
      <c r="D680" s="209"/>
      <c r="E680" s="221"/>
      <c r="F680" s="220"/>
      <c r="G680" s="229"/>
    </row>
    <row r="681" spans="1:7" ht="15.75">
      <c r="A681" s="220"/>
      <c r="B681" s="221"/>
      <c r="C681" s="209"/>
      <c r="D681" s="209"/>
      <c r="E681" s="221"/>
      <c r="F681" s="220"/>
      <c r="G681" s="229"/>
    </row>
    <row r="682" spans="1:7" ht="15.75">
      <c r="A682" s="220"/>
      <c r="B682" s="221"/>
      <c r="C682" s="209"/>
      <c r="D682" s="209"/>
      <c r="E682" s="221"/>
      <c r="F682" s="220"/>
      <c r="G682" s="229"/>
    </row>
    <row r="683" spans="1:7" ht="15.75">
      <c r="A683" s="220"/>
      <c r="B683" s="221"/>
      <c r="C683" s="209"/>
      <c r="D683" s="209"/>
      <c r="E683" s="221"/>
      <c r="F683" s="220"/>
      <c r="G683" s="229"/>
    </row>
    <row r="684" spans="1:7" ht="15.75">
      <c r="A684" s="220"/>
      <c r="B684" s="221"/>
      <c r="C684" s="209"/>
      <c r="D684" s="209"/>
      <c r="E684" s="221"/>
      <c r="F684" s="220"/>
      <c r="G684" s="229"/>
    </row>
    <row r="685" spans="1:7" ht="15.75">
      <c r="A685" s="220"/>
      <c r="B685" s="221"/>
      <c r="C685" s="209"/>
      <c r="D685" s="209"/>
      <c r="E685" s="221"/>
      <c r="F685" s="220"/>
      <c r="G685" s="229"/>
    </row>
    <row r="686" spans="1:7" ht="15.75">
      <c r="A686" s="220"/>
      <c r="B686" s="221"/>
      <c r="C686" s="209"/>
      <c r="D686" s="209"/>
      <c r="E686" s="221"/>
      <c r="F686" s="220"/>
      <c r="G686" s="229"/>
    </row>
    <row r="687" spans="1:7" ht="15.75">
      <c r="A687" s="220"/>
      <c r="B687" s="221"/>
      <c r="C687" s="209"/>
      <c r="D687" s="209"/>
      <c r="E687" s="221"/>
      <c r="F687" s="220"/>
      <c r="G687" s="229"/>
    </row>
    <row r="688" spans="1:7" ht="15.75">
      <c r="A688" s="220"/>
      <c r="B688" s="221"/>
      <c r="C688" s="209"/>
      <c r="D688" s="209"/>
      <c r="E688" s="221"/>
      <c r="F688" s="220"/>
      <c r="G688" s="229"/>
    </row>
    <row r="689" spans="1:7" ht="15.75">
      <c r="A689" s="220"/>
      <c r="B689" s="221"/>
      <c r="C689" s="209"/>
      <c r="D689" s="209"/>
      <c r="E689" s="221"/>
      <c r="F689" s="220"/>
      <c r="G689" s="229"/>
    </row>
    <row r="690" spans="1:7" ht="15.75">
      <c r="A690" s="220"/>
      <c r="B690" s="221"/>
      <c r="C690" s="209"/>
      <c r="D690" s="209"/>
      <c r="E690" s="221"/>
      <c r="F690" s="220"/>
      <c r="G690" s="229"/>
    </row>
    <row r="691" spans="1:7" ht="15.75">
      <c r="A691" s="220"/>
      <c r="B691" s="221"/>
      <c r="C691" s="209"/>
      <c r="D691" s="209"/>
      <c r="E691" s="221"/>
      <c r="F691" s="220"/>
      <c r="G691" s="229"/>
    </row>
    <row r="692" spans="1:7" ht="15.75">
      <c r="A692" s="220"/>
      <c r="B692" s="221"/>
      <c r="C692" s="209"/>
      <c r="D692" s="209"/>
      <c r="E692" s="221"/>
      <c r="F692" s="220"/>
      <c r="G692" s="229"/>
    </row>
    <row r="693" spans="1:7" ht="15.75">
      <c r="A693" s="220"/>
      <c r="B693" s="221"/>
      <c r="C693" s="209"/>
      <c r="D693" s="209"/>
      <c r="E693" s="221"/>
      <c r="F693" s="220"/>
      <c r="G693" s="229"/>
    </row>
    <row r="694" spans="1:7" ht="15.75">
      <c r="A694" s="220"/>
      <c r="B694" s="221"/>
      <c r="C694" s="209"/>
      <c r="D694" s="209"/>
      <c r="E694" s="221"/>
      <c r="F694" s="220"/>
      <c r="G694" s="229"/>
    </row>
    <row r="695" spans="1:7" ht="15.75">
      <c r="A695" s="220"/>
      <c r="B695" s="221"/>
      <c r="C695" s="209"/>
      <c r="D695" s="209"/>
      <c r="E695" s="221"/>
      <c r="F695" s="220"/>
      <c r="G695" s="229"/>
    </row>
    <row r="696" spans="1:7" ht="15.75">
      <c r="A696" s="220"/>
      <c r="B696" s="221"/>
      <c r="C696" s="209"/>
      <c r="D696" s="209"/>
      <c r="E696" s="221"/>
      <c r="F696" s="220"/>
      <c r="G696" s="229"/>
    </row>
    <row r="697" spans="1:7" ht="15.75">
      <c r="A697" s="220"/>
      <c r="B697" s="221"/>
      <c r="C697" s="209"/>
      <c r="D697" s="209"/>
      <c r="E697" s="221"/>
      <c r="F697" s="220"/>
      <c r="G697" s="229"/>
    </row>
    <row r="698" spans="1:7" ht="15.75">
      <c r="A698" s="220"/>
      <c r="B698" s="221"/>
      <c r="C698" s="209"/>
      <c r="D698" s="209"/>
      <c r="E698" s="221"/>
      <c r="F698" s="220"/>
      <c r="G698" s="229"/>
    </row>
    <row r="699" spans="1:7" ht="15.75">
      <c r="A699" s="220"/>
      <c r="B699" s="221"/>
      <c r="C699" s="209"/>
      <c r="D699" s="209"/>
      <c r="E699" s="221"/>
      <c r="F699" s="220"/>
      <c r="G699" s="229"/>
    </row>
    <row r="700" spans="1:7" ht="15.75">
      <c r="A700" s="220"/>
      <c r="B700" s="221"/>
      <c r="C700" s="209"/>
      <c r="D700" s="209"/>
      <c r="E700" s="221"/>
      <c r="F700" s="220"/>
      <c r="G700" s="229"/>
    </row>
    <row r="701" spans="1:7" ht="15.75">
      <c r="A701" s="220"/>
      <c r="B701" s="221"/>
      <c r="C701" s="209"/>
      <c r="D701" s="209"/>
      <c r="E701" s="221"/>
      <c r="F701" s="220"/>
      <c r="G701" s="229"/>
    </row>
    <row r="702" spans="1:7" ht="15.75">
      <c r="A702" s="220"/>
      <c r="B702" s="221"/>
      <c r="C702" s="209"/>
      <c r="D702" s="209"/>
      <c r="E702" s="221"/>
      <c r="F702" s="220"/>
      <c r="G702" s="229"/>
    </row>
    <row r="703" spans="1:7" ht="15.75">
      <c r="A703" s="220"/>
      <c r="B703" s="221"/>
      <c r="C703" s="209"/>
      <c r="D703" s="209"/>
      <c r="E703" s="221"/>
      <c r="F703" s="220"/>
      <c r="G703" s="229"/>
    </row>
    <row r="704" spans="1:7" ht="15.75">
      <c r="A704" s="220"/>
      <c r="B704" s="221"/>
      <c r="C704" s="209"/>
      <c r="D704" s="209"/>
      <c r="E704" s="221"/>
      <c r="F704" s="220"/>
      <c r="G704" s="229"/>
    </row>
    <row r="705" spans="1:7" ht="15.75">
      <c r="A705" s="220"/>
      <c r="B705" s="221"/>
      <c r="C705" s="209"/>
      <c r="D705" s="209"/>
      <c r="E705" s="221"/>
      <c r="F705" s="220"/>
      <c r="G705" s="229"/>
    </row>
    <row r="706" spans="1:7" ht="15.75">
      <c r="A706" s="220"/>
      <c r="B706" s="221"/>
      <c r="C706" s="209"/>
      <c r="D706" s="209"/>
      <c r="E706" s="221"/>
      <c r="F706" s="220"/>
      <c r="G706" s="229"/>
    </row>
    <row r="707" spans="1:7" ht="15.75">
      <c r="A707" s="220"/>
      <c r="B707" s="221"/>
      <c r="C707" s="209"/>
      <c r="D707" s="209"/>
      <c r="E707" s="221"/>
      <c r="F707" s="220"/>
      <c r="G707" s="229"/>
    </row>
    <row r="708" spans="1:7" ht="15.75">
      <c r="A708" s="220"/>
      <c r="B708" s="221"/>
      <c r="C708" s="209"/>
      <c r="D708" s="209"/>
      <c r="E708" s="221"/>
      <c r="F708" s="220"/>
      <c r="G708" s="229"/>
    </row>
    <row r="709" spans="1:7" ht="15.75">
      <c r="A709" s="220"/>
      <c r="B709" s="221"/>
      <c r="C709" s="209"/>
      <c r="D709" s="209"/>
      <c r="E709" s="221"/>
      <c r="F709" s="220"/>
      <c r="G709" s="229"/>
    </row>
    <row r="710" spans="1:7" ht="15.75">
      <c r="A710" s="220"/>
      <c r="B710" s="221"/>
      <c r="C710" s="209"/>
      <c r="D710" s="209"/>
      <c r="E710" s="221"/>
      <c r="F710" s="220"/>
      <c r="G710" s="229"/>
    </row>
    <row r="711" spans="1:7" ht="15.75">
      <c r="A711" s="220"/>
      <c r="B711" s="221"/>
      <c r="C711" s="209"/>
      <c r="D711" s="209"/>
      <c r="E711" s="221"/>
      <c r="F711" s="220"/>
      <c r="G711" s="229"/>
    </row>
    <row r="712" spans="1:7" ht="15.75">
      <c r="A712" s="220"/>
      <c r="B712" s="221"/>
      <c r="C712" s="209"/>
      <c r="D712" s="209"/>
      <c r="E712" s="221"/>
      <c r="F712" s="220"/>
      <c r="G712" s="229"/>
    </row>
    <row r="713" spans="1:7" ht="15.75">
      <c r="A713" s="220"/>
      <c r="B713" s="221"/>
      <c r="C713" s="209"/>
      <c r="D713" s="209"/>
      <c r="E713" s="221"/>
      <c r="F713" s="220"/>
      <c r="G713" s="229"/>
    </row>
    <row r="714" spans="1:7" ht="15.75">
      <c r="A714" s="220"/>
      <c r="B714" s="221"/>
      <c r="C714" s="209"/>
      <c r="D714" s="209"/>
      <c r="E714" s="221"/>
      <c r="F714" s="220"/>
      <c r="G714" s="229"/>
    </row>
    <row r="715" spans="1:7" ht="15.75">
      <c r="A715" s="220"/>
      <c r="B715" s="221"/>
      <c r="C715" s="209"/>
      <c r="D715" s="209"/>
      <c r="E715" s="221"/>
      <c r="F715" s="220"/>
      <c r="G715" s="229"/>
    </row>
    <row r="716" spans="1:7" ht="15.75">
      <c r="A716" s="220"/>
      <c r="B716" s="221"/>
      <c r="C716" s="209"/>
      <c r="D716" s="209"/>
      <c r="E716" s="221"/>
      <c r="F716" s="220"/>
      <c r="G716" s="229"/>
    </row>
    <row r="717" spans="1:7" ht="15.75">
      <c r="A717" s="220"/>
      <c r="B717" s="221"/>
      <c r="C717" s="209"/>
      <c r="D717" s="209"/>
      <c r="E717" s="221"/>
      <c r="F717" s="220"/>
      <c r="G717" s="229"/>
    </row>
    <row r="718" spans="1:7" ht="15.75">
      <c r="A718" s="220"/>
      <c r="B718" s="221"/>
      <c r="C718" s="209"/>
      <c r="D718" s="209"/>
      <c r="E718" s="221"/>
      <c r="F718" s="220"/>
      <c r="G718" s="229"/>
    </row>
    <row r="719" spans="1:7" ht="15.75">
      <c r="A719" s="220"/>
      <c r="B719" s="221"/>
      <c r="C719" s="209"/>
      <c r="D719" s="209"/>
      <c r="E719" s="221"/>
      <c r="F719" s="220"/>
      <c r="G719" s="229"/>
    </row>
    <row r="720" spans="1:7" ht="15.75">
      <c r="A720" s="220"/>
      <c r="B720" s="221"/>
      <c r="C720" s="209"/>
      <c r="D720" s="209"/>
      <c r="E720" s="221"/>
      <c r="F720" s="220"/>
      <c r="G720" s="229"/>
    </row>
    <row r="721" spans="1:7" ht="15.75">
      <c r="A721" s="220"/>
      <c r="B721" s="221"/>
      <c r="C721" s="209"/>
      <c r="D721" s="209"/>
      <c r="E721" s="221"/>
      <c r="F721" s="220"/>
      <c r="G721" s="229"/>
    </row>
    <row r="722" spans="1:7" ht="15.75">
      <c r="A722" s="220"/>
      <c r="B722" s="221"/>
      <c r="C722" s="209"/>
      <c r="D722" s="209"/>
      <c r="E722" s="221"/>
      <c r="F722" s="220"/>
      <c r="G722" s="229"/>
    </row>
    <row r="723" spans="1:7" ht="15.75">
      <c r="A723" s="220"/>
      <c r="B723" s="221"/>
      <c r="C723" s="209"/>
      <c r="D723" s="209"/>
      <c r="E723" s="221"/>
      <c r="F723" s="220"/>
      <c r="G723" s="229"/>
    </row>
    <row r="724" spans="1:7" ht="15.75">
      <c r="A724" s="220"/>
      <c r="B724" s="221"/>
      <c r="C724" s="209"/>
      <c r="D724" s="209"/>
      <c r="E724" s="221"/>
      <c r="F724" s="220"/>
      <c r="G724" s="229"/>
    </row>
    <row r="725" spans="1:7" ht="15.75">
      <c r="A725" s="220"/>
      <c r="B725" s="221"/>
      <c r="C725" s="209"/>
      <c r="D725" s="209"/>
      <c r="E725" s="221"/>
      <c r="F725" s="220"/>
      <c r="G725" s="229"/>
    </row>
    <row r="726" spans="1:7" ht="15.75">
      <c r="A726" s="220"/>
      <c r="B726" s="221"/>
      <c r="C726" s="209"/>
      <c r="D726" s="209"/>
      <c r="E726" s="221"/>
      <c r="F726" s="220"/>
      <c r="G726" s="229"/>
    </row>
    <row r="727" spans="1:7" ht="15.75">
      <c r="A727" s="220"/>
      <c r="B727" s="221"/>
      <c r="C727" s="209"/>
      <c r="D727" s="209"/>
      <c r="E727" s="221"/>
      <c r="F727" s="220"/>
      <c r="G727" s="229"/>
    </row>
    <row r="728" spans="1:7" ht="15.75">
      <c r="A728" s="220"/>
      <c r="B728" s="221"/>
      <c r="C728" s="209"/>
      <c r="D728" s="209"/>
      <c r="E728" s="221"/>
      <c r="F728" s="220"/>
      <c r="G728" s="229"/>
    </row>
    <row r="729" spans="1:7" ht="15.75">
      <c r="A729" s="220"/>
      <c r="B729" s="221"/>
      <c r="C729" s="209"/>
      <c r="D729" s="209"/>
      <c r="E729" s="221"/>
      <c r="F729" s="220"/>
      <c r="G729" s="229"/>
    </row>
    <row r="730" spans="1:7" ht="15.75">
      <c r="A730" s="220"/>
      <c r="B730" s="221"/>
      <c r="C730" s="209"/>
      <c r="D730" s="209"/>
      <c r="E730" s="221"/>
      <c r="F730" s="220"/>
      <c r="G730" s="229"/>
    </row>
    <row r="731" spans="1:7" ht="15.75">
      <c r="A731" s="220"/>
      <c r="B731" s="221"/>
      <c r="C731" s="209"/>
      <c r="D731" s="209"/>
      <c r="E731" s="221"/>
      <c r="F731" s="220"/>
      <c r="G731" s="229"/>
    </row>
  </sheetData>
  <mergeCells count="1">
    <mergeCell ref="A1:K1"/>
  </mergeCells>
  <printOptions horizontalCentered="1"/>
  <pageMargins left="0.3937007874015748" right="0.3937007874015748" top="0.7874015748031497" bottom="0.3937007874015748" header="0.5905511811023623" footer="0.31496062992125984"/>
  <pageSetup horizontalDpi="360" verticalDpi="360" orientation="landscape" paperSize="9" scale="74" r:id="rId1"/>
  <headerFooter alignWithMargins="0">
    <oddFooter xml:space="preserve">&amp;R&amp;"Arial CE,tučné"&amp;14
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J740"/>
  <sheetViews>
    <sheetView defaultGridColor="0" zoomScale="70" zoomScaleNormal="70" colorId="22" workbookViewId="0" topLeftCell="A1">
      <selection activeCell="A2" sqref="A2"/>
    </sheetView>
  </sheetViews>
  <sheetFormatPr defaultColWidth="9.125" defaultRowHeight="12.75" outlineLevelRow="2"/>
  <cols>
    <col min="1" max="1" width="10.00390625" style="166" customWidth="1"/>
    <col min="2" max="2" width="14.125" style="165" customWidth="1"/>
    <col min="3" max="3" width="11.00390625" style="167" customWidth="1"/>
    <col min="4" max="4" width="60.125" style="166" customWidth="1"/>
    <col min="5" max="5" width="11.25390625" style="168" bestFit="1" customWidth="1"/>
    <col min="6" max="6" width="11.625" style="169" bestFit="1" customWidth="1"/>
    <col min="7" max="7" width="9.625" style="165" bestFit="1" customWidth="1"/>
    <col min="8" max="8" width="13.125" style="165" bestFit="1" customWidth="1"/>
    <col min="9" max="9" width="12.625" style="165" bestFit="1" customWidth="1"/>
    <col min="10" max="16384" width="9.125" style="165" customWidth="1"/>
  </cols>
  <sheetData>
    <row r="1" spans="1:9" ht="20.25">
      <c r="A1" s="163" t="s">
        <v>264</v>
      </c>
      <c r="B1" s="164"/>
      <c r="C1" s="164"/>
      <c r="D1" s="164"/>
      <c r="E1" s="164"/>
      <c r="F1" s="164"/>
      <c r="G1" s="164"/>
      <c r="H1" s="164"/>
      <c r="I1" s="164"/>
    </row>
    <row r="2" ht="16.5" thickBot="1"/>
    <row r="3" spans="1:9" ht="19.5" thickBot="1">
      <c r="A3" s="170" t="s">
        <v>0</v>
      </c>
      <c r="B3" s="171" t="s">
        <v>247</v>
      </c>
      <c r="C3" s="172" t="s">
        <v>16</v>
      </c>
      <c r="D3" s="173" t="s">
        <v>8</v>
      </c>
      <c r="E3" s="172" t="s">
        <v>9</v>
      </c>
      <c r="F3" s="174" t="s">
        <v>10</v>
      </c>
      <c r="G3" s="175" t="s">
        <v>11</v>
      </c>
      <c r="H3" s="174" t="s">
        <v>14</v>
      </c>
      <c r="I3" s="176" t="s">
        <v>13</v>
      </c>
    </row>
    <row r="4" spans="1:10" ht="15.75" outlineLevel="2">
      <c r="A4" s="177">
        <v>3700</v>
      </c>
      <c r="B4" s="254">
        <v>41</v>
      </c>
      <c r="C4" s="179">
        <v>4111</v>
      </c>
      <c r="D4" s="180" t="s">
        <v>24</v>
      </c>
      <c r="E4" s="181"/>
      <c r="F4" s="182">
        <v>101188</v>
      </c>
      <c r="G4" s="182">
        <v>101188</v>
      </c>
      <c r="H4" s="292"/>
      <c r="I4" s="293">
        <f>+G4/F4*100</f>
        <v>100</v>
      </c>
      <c r="J4" s="304"/>
    </row>
    <row r="5" spans="1:10" ht="16.5" customHeight="1" outlineLevel="2">
      <c r="A5" s="185">
        <v>3700</v>
      </c>
      <c r="B5" s="194">
        <v>41</v>
      </c>
      <c r="C5" s="187">
        <v>4112</v>
      </c>
      <c r="D5" s="188" t="s">
        <v>267</v>
      </c>
      <c r="E5" s="189">
        <v>417249</v>
      </c>
      <c r="F5" s="190">
        <v>417249</v>
      </c>
      <c r="G5" s="190">
        <v>417249</v>
      </c>
      <c r="H5" s="294">
        <f>+G5/E5*100</f>
        <v>100</v>
      </c>
      <c r="I5" s="295">
        <f>+G5/F5*100</f>
        <v>100</v>
      </c>
      <c r="J5" s="304"/>
    </row>
    <row r="6" spans="1:10" ht="16.5" customHeight="1" outlineLevel="2">
      <c r="A6" s="185">
        <v>3700</v>
      </c>
      <c r="B6" s="194">
        <v>41</v>
      </c>
      <c r="C6" s="187">
        <v>4116</v>
      </c>
      <c r="D6" s="188" t="s">
        <v>25</v>
      </c>
      <c r="E6" s="189"/>
      <c r="F6" s="190">
        <v>18774</v>
      </c>
      <c r="G6" s="190">
        <v>18851</v>
      </c>
      <c r="H6" s="294"/>
      <c r="I6" s="295">
        <f aca="true" t="shared" si="0" ref="I6:I20">+G6/F6*100</f>
        <v>100.41014168530947</v>
      </c>
      <c r="J6" s="304"/>
    </row>
    <row r="7" spans="1:10" ht="16.5" customHeight="1" outlineLevel="2">
      <c r="A7" s="185">
        <v>5400</v>
      </c>
      <c r="B7" s="194">
        <v>41</v>
      </c>
      <c r="C7" s="187">
        <v>4121</v>
      </c>
      <c r="D7" s="188" t="s">
        <v>268</v>
      </c>
      <c r="E7" s="189">
        <v>3798</v>
      </c>
      <c r="F7" s="190">
        <v>3798</v>
      </c>
      <c r="G7" s="190">
        <v>5759.917</v>
      </c>
      <c r="H7" s="294">
        <f>+G7/E7*100</f>
        <v>151.65658241179568</v>
      </c>
      <c r="I7" s="295">
        <f t="shared" si="0"/>
        <v>151.65658241179568</v>
      </c>
      <c r="J7" s="304"/>
    </row>
    <row r="8" spans="1:10" ht="16.5" customHeight="1" outlineLevel="2">
      <c r="A8" s="185">
        <v>3700</v>
      </c>
      <c r="B8" s="194">
        <v>41</v>
      </c>
      <c r="C8" s="187">
        <v>4131</v>
      </c>
      <c r="D8" s="188" t="s">
        <v>265</v>
      </c>
      <c r="E8" s="189"/>
      <c r="F8" s="190">
        <v>786</v>
      </c>
      <c r="G8" s="190">
        <v>9139</v>
      </c>
      <c r="H8" s="294"/>
      <c r="I8" s="295">
        <f t="shared" si="0"/>
        <v>1162.7226463104325</v>
      </c>
      <c r="J8" s="304"/>
    </row>
    <row r="9" spans="1:10" ht="16.5" customHeight="1" outlineLevel="2">
      <c r="A9" s="204">
        <v>6300</v>
      </c>
      <c r="B9" s="194">
        <v>41</v>
      </c>
      <c r="C9" s="205">
        <v>4131</v>
      </c>
      <c r="D9" s="188" t="s">
        <v>265</v>
      </c>
      <c r="E9" s="207"/>
      <c r="F9" s="208">
        <v>21767</v>
      </c>
      <c r="G9" s="208">
        <v>21768</v>
      </c>
      <c r="H9" s="294"/>
      <c r="I9" s="295">
        <f t="shared" si="0"/>
        <v>100.00459411035052</v>
      </c>
      <c r="J9" s="304"/>
    </row>
    <row r="10" spans="1:10" ht="16.5" customHeight="1" outlineLevel="2">
      <c r="A10" s="185">
        <v>6600</v>
      </c>
      <c r="B10" s="194">
        <v>41</v>
      </c>
      <c r="C10" s="187">
        <v>4131</v>
      </c>
      <c r="D10" s="188" t="s">
        <v>266</v>
      </c>
      <c r="E10" s="189"/>
      <c r="F10" s="190">
        <v>35030</v>
      </c>
      <c r="G10" s="190">
        <v>35030</v>
      </c>
      <c r="H10" s="294"/>
      <c r="I10" s="295">
        <f t="shared" si="0"/>
        <v>100</v>
      </c>
      <c r="J10" s="304"/>
    </row>
    <row r="11" spans="1:10" ht="16.5" customHeight="1" outlineLevel="2">
      <c r="A11" s="185">
        <v>3700</v>
      </c>
      <c r="B11" s="194">
        <v>41</v>
      </c>
      <c r="C11" s="187">
        <v>4151</v>
      </c>
      <c r="D11" s="188" t="s">
        <v>270</v>
      </c>
      <c r="E11" s="189"/>
      <c r="F11" s="190">
        <v>2432</v>
      </c>
      <c r="G11" s="190">
        <v>2432</v>
      </c>
      <c r="H11" s="294"/>
      <c r="I11" s="295">
        <f t="shared" si="0"/>
        <v>100</v>
      </c>
      <c r="J11" s="304"/>
    </row>
    <row r="12" spans="1:10" ht="16.5" customHeight="1" outlineLevel="2">
      <c r="A12" s="204">
        <v>6300</v>
      </c>
      <c r="B12" s="194">
        <v>41</v>
      </c>
      <c r="C12" s="205">
        <v>4152</v>
      </c>
      <c r="D12" s="188" t="s">
        <v>269</v>
      </c>
      <c r="E12" s="207"/>
      <c r="F12" s="208">
        <f>0+35</f>
        <v>35</v>
      </c>
      <c r="G12" s="208">
        <v>35</v>
      </c>
      <c r="H12" s="294"/>
      <c r="I12" s="295">
        <f t="shared" si="0"/>
        <v>100</v>
      </c>
      <c r="J12" s="304"/>
    </row>
    <row r="13" spans="1:10" ht="16.5" customHeight="1" outlineLevel="1">
      <c r="A13" s="204"/>
      <c r="B13" s="193" t="s">
        <v>600</v>
      </c>
      <c r="C13" s="205"/>
      <c r="D13" s="206"/>
      <c r="E13" s="305">
        <f>SUBTOTAL(9,E4:E12)</f>
        <v>421047</v>
      </c>
      <c r="F13" s="305">
        <f>SUBTOTAL(9,F4:F12)</f>
        <v>601059</v>
      </c>
      <c r="G13" s="305">
        <f>SUBTOTAL(9,G4:G12)</f>
        <v>611451.917</v>
      </c>
      <c r="H13" s="298">
        <f>+G13/E13*100</f>
        <v>145.22177262870892</v>
      </c>
      <c r="I13" s="299">
        <f t="shared" si="0"/>
        <v>101.72910097012107</v>
      </c>
      <c r="J13" s="304"/>
    </row>
    <row r="14" spans="1:10" ht="16.5" customHeight="1" outlineLevel="1">
      <c r="A14" s="204"/>
      <c r="B14" s="300"/>
      <c r="C14" s="205"/>
      <c r="D14" s="206"/>
      <c r="E14" s="207"/>
      <c r="F14" s="208"/>
      <c r="G14" s="208"/>
      <c r="H14" s="294"/>
      <c r="I14" s="295"/>
      <c r="J14" s="304"/>
    </row>
    <row r="15" spans="1:10" ht="16.5" customHeight="1" outlineLevel="2">
      <c r="A15" s="185">
        <v>3700</v>
      </c>
      <c r="B15" s="194">
        <v>42</v>
      </c>
      <c r="C15" s="187">
        <v>4211</v>
      </c>
      <c r="D15" s="188" t="s">
        <v>26</v>
      </c>
      <c r="E15" s="189"/>
      <c r="F15" s="190">
        <v>21200</v>
      </c>
      <c r="G15" s="189">
        <v>26193</v>
      </c>
      <c r="H15" s="294"/>
      <c r="I15" s="295">
        <f t="shared" si="0"/>
        <v>123.55188679245283</v>
      </c>
      <c r="J15" s="304"/>
    </row>
    <row r="16" spans="1:10" ht="16.5" customHeight="1" outlineLevel="2">
      <c r="A16" s="185">
        <v>3700</v>
      </c>
      <c r="B16" s="194">
        <v>42</v>
      </c>
      <c r="C16" s="187">
        <v>4216</v>
      </c>
      <c r="D16" s="188" t="s">
        <v>27</v>
      </c>
      <c r="E16" s="189"/>
      <c r="F16" s="190">
        <v>108355</v>
      </c>
      <c r="G16" s="189">
        <v>108998</v>
      </c>
      <c r="H16" s="294"/>
      <c r="I16" s="295">
        <f t="shared" si="0"/>
        <v>100.59341977758294</v>
      </c>
      <c r="J16" s="304"/>
    </row>
    <row r="17" spans="1:10" ht="16.5" customHeight="1" outlineLevel="2">
      <c r="A17" s="185">
        <v>3700</v>
      </c>
      <c r="B17" s="194">
        <v>42</v>
      </c>
      <c r="C17" s="187">
        <v>4221</v>
      </c>
      <c r="D17" s="188" t="s">
        <v>271</v>
      </c>
      <c r="E17" s="189">
        <v>493</v>
      </c>
      <c r="F17" s="190">
        <v>493</v>
      </c>
      <c r="G17" s="190">
        <v>620</v>
      </c>
      <c r="H17" s="294">
        <f>+G17/E17*100</f>
        <v>125.76064908722108</v>
      </c>
      <c r="I17" s="295">
        <f t="shared" si="0"/>
        <v>125.76064908722108</v>
      </c>
      <c r="J17" s="304"/>
    </row>
    <row r="18" spans="1:10" ht="16.5" customHeight="1" outlineLevel="1">
      <c r="A18" s="185"/>
      <c r="B18" s="195" t="s">
        <v>262</v>
      </c>
      <c r="C18" s="187"/>
      <c r="D18" s="188"/>
      <c r="E18" s="296">
        <f>SUBTOTAL(9,E15:E17)</f>
        <v>493</v>
      </c>
      <c r="F18" s="297">
        <f>SUBTOTAL(9,F15:F17)</f>
        <v>130048</v>
      </c>
      <c r="G18" s="297">
        <f>SUBTOTAL(9,G15:G17)</f>
        <v>135811</v>
      </c>
      <c r="H18" s="298">
        <f>+G18/E18*100</f>
        <v>27547.870182555784</v>
      </c>
      <c r="I18" s="299">
        <f t="shared" si="0"/>
        <v>104.43144069881889</v>
      </c>
      <c r="J18" s="304"/>
    </row>
    <row r="19" spans="1:10" ht="16.5" customHeight="1" outlineLevel="1">
      <c r="A19" s="185"/>
      <c r="B19" s="267"/>
      <c r="C19" s="187"/>
      <c r="D19" s="188"/>
      <c r="E19" s="189"/>
      <c r="F19" s="190"/>
      <c r="G19" s="190"/>
      <c r="H19" s="294"/>
      <c r="I19" s="295"/>
      <c r="J19" s="304"/>
    </row>
    <row r="20" spans="1:10" ht="16.5" customHeight="1" thickBot="1">
      <c r="A20" s="212"/>
      <c r="B20" s="213" t="s">
        <v>263</v>
      </c>
      <c r="C20" s="251"/>
      <c r="D20" s="215"/>
      <c r="E20" s="216">
        <f>SUBTOTAL(9,E4:E17)</f>
        <v>421540</v>
      </c>
      <c r="F20" s="217">
        <f>SUBTOTAL(9,F4:F17)</f>
        <v>731107</v>
      </c>
      <c r="G20" s="217">
        <f>SUBTOTAL(9,G4:G17)</f>
        <v>747262.917</v>
      </c>
      <c r="H20" s="301">
        <f>+G20/E20*100</f>
        <v>177.26975304834653</v>
      </c>
      <c r="I20" s="302">
        <f t="shared" si="0"/>
        <v>102.20978830732028</v>
      </c>
      <c r="J20" s="304"/>
    </row>
    <row r="21" spans="1:10" ht="15.75">
      <c r="A21" s="220"/>
      <c r="B21" s="209"/>
      <c r="C21" s="221"/>
      <c r="D21" s="220"/>
      <c r="E21" s="222"/>
      <c r="G21" s="169"/>
      <c r="H21" s="303"/>
      <c r="I21" s="303"/>
      <c r="J21" s="304"/>
    </row>
    <row r="22" spans="1:10" ht="15.75">
      <c r="A22" s="306" t="s">
        <v>599</v>
      </c>
      <c r="B22" s="307"/>
      <c r="C22" s="308"/>
      <c r="D22" s="309"/>
      <c r="E22" s="310"/>
      <c r="F22" s="311"/>
      <c r="G22" s="311"/>
      <c r="H22" s="312"/>
      <c r="I22" s="312"/>
      <c r="J22" s="304"/>
    </row>
    <row r="23" spans="1:10" ht="15.75">
      <c r="A23" s="309" t="s">
        <v>631</v>
      </c>
      <c r="B23" s="313"/>
      <c r="C23" s="314"/>
      <c r="D23" s="315"/>
      <c r="E23" s="310"/>
      <c r="F23" s="311"/>
      <c r="G23" s="311"/>
      <c r="H23" s="312"/>
      <c r="I23" s="312"/>
      <c r="J23" s="304"/>
    </row>
    <row r="24" spans="1:9" ht="15.75">
      <c r="A24" s="309" t="s">
        <v>632</v>
      </c>
      <c r="B24" s="313"/>
      <c r="C24" s="314"/>
      <c r="D24" s="315"/>
      <c r="E24" s="310"/>
      <c r="F24" s="311"/>
      <c r="G24" s="311"/>
      <c r="H24" s="311"/>
      <c r="I24" s="311"/>
    </row>
    <row r="25" spans="1:9" ht="15.75">
      <c r="A25" s="309" t="s">
        <v>633</v>
      </c>
      <c r="B25" s="313"/>
      <c r="C25" s="314"/>
      <c r="D25" s="315"/>
      <c r="E25" s="310"/>
      <c r="F25" s="311"/>
      <c r="G25" s="311"/>
      <c r="H25" s="311"/>
      <c r="I25" s="311"/>
    </row>
    <row r="26" spans="1:9" ht="15.75">
      <c r="A26" s="309" t="s">
        <v>634</v>
      </c>
      <c r="B26" s="313"/>
      <c r="C26" s="314"/>
      <c r="D26" s="315"/>
      <c r="E26" s="310"/>
      <c r="F26" s="311"/>
      <c r="G26" s="311"/>
      <c r="H26" s="311"/>
      <c r="I26" s="311"/>
    </row>
    <row r="27" spans="1:9" ht="15.75">
      <c r="A27" s="315" t="s">
        <v>601</v>
      </c>
      <c r="B27" s="313"/>
      <c r="C27" s="314"/>
      <c r="D27" s="315"/>
      <c r="E27" s="310"/>
      <c r="F27" s="311"/>
      <c r="G27" s="311"/>
      <c r="H27" s="311"/>
      <c r="I27" s="311"/>
    </row>
    <row r="28" spans="1:9" ht="15.75">
      <c r="A28" s="309" t="s">
        <v>635</v>
      </c>
      <c r="B28" s="313"/>
      <c r="C28" s="314"/>
      <c r="D28" s="315"/>
      <c r="E28" s="310"/>
      <c r="F28" s="311"/>
      <c r="G28" s="311"/>
      <c r="H28" s="311"/>
      <c r="I28" s="311"/>
    </row>
    <row r="29" spans="1:9" ht="15.75">
      <c r="A29" s="315" t="s">
        <v>602</v>
      </c>
      <c r="B29" s="313"/>
      <c r="C29" s="314"/>
      <c r="D29" s="315"/>
      <c r="E29" s="310"/>
      <c r="F29" s="311"/>
      <c r="G29" s="311"/>
      <c r="H29" s="311"/>
      <c r="I29" s="311"/>
    </row>
    <row r="30" spans="1:9" ht="15.75">
      <c r="A30" s="315" t="s">
        <v>603</v>
      </c>
      <c r="B30" s="313"/>
      <c r="C30" s="314"/>
      <c r="D30" s="315"/>
      <c r="E30" s="310"/>
      <c r="F30" s="311"/>
      <c r="G30" s="311"/>
      <c r="H30" s="311"/>
      <c r="I30" s="311"/>
    </row>
    <row r="31" spans="1:9" ht="15.75">
      <c r="A31" s="315" t="s">
        <v>606</v>
      </c>
      <c r="B31" s="313"/>
      <c r="C31" s="314"/>
      <c r="D31" s="315"/>
      <c r="E31" s="310"/>
      <c r="F31" s="311"/>
      <c r="G31" s="311"/>
      <c r="H31" s="311"/>
      <c r="I31" s="311"/>
    </row>
    <row r="32" spans="1:9" ht="15.75">
      <c r="A32" s="315" t="s">
        <v>607</v>
      </c>
      <c r="B32" s="313"/>
      <c r="C32" s="314"/>
      <c r="D32" s="315"/>
      <c r="E32" s="310"/>
      <c r="F32" s="311"/>
      <c r="G32" s="311"/>
      <c r="H32" s="311"/>
      <c r="I32" s="311"/>
    </row>
    <row r="33" spans="1:9" ht="15.75">
      <c r="A33" s="309" t="s">
        <v>636</v>
      </c>
      <c r="B33" s="313"/>
      <c r="C33" s="314"/>
      <c r="D33" s="315"/>
      <c r="E33" s="310"/>
      <c r="F33" s="311"/>
      <c r="G33" s="311"/>
      <c r="H33" s="311"/>
      <c r="I33" s="311"/>
    </row>
    <row r="34" spans="1:9" ht="15.75">
      <c r="A34" s="315"/>
      <c r="B34" s="313"/>
      <c r="C34" s="314"/>
      <c r="D34" s="315"/>
      <c r="E34" s="310"/>
      <c r="F34" s="311"/>
      <c r="G34" s="311"/>
      <c r="H34" s="311"/>
      <c r="I34" s="311"/>
    </row>
    <row r="35" spans="1:9" ht="15.75">
      <c r="A35" s="315" t="s">
        <v>605</v>
      </c>
      <c r="B35" s="313"/>
      <c r="C35" s="314"/>
      <c r="D35" s="315"/>
      <c r="E35" s="310"/>
      <c r="F35" s="311"/>
      <c r="G35" s="311"/>
      <c r="H35" s="311"/>
      <c r="I35" s="311"/>
    </row>
    <row r="36" spans="1:9" ht="15.75">
      <c r="A36" s="315" t="s">
        <v>604</v>
      </c>
      <c r="B36" s="209"/>
      <c r="C36" s="221"/>
      <c r="D36" s="220"/>
      <c r="E36" s="222"/>
      <c r="G36" s="169"/>
      <c r="H36" s="169"/>
      <c r="I36" s="169"/>
    </row>
    <row r="37" spans="1:9" ht="15.75">
      <c r="A37" s="220"/>
      <c r="B37" s="209"/>
      <c r="C37" s="221"/>
      <c r="D37" s="220"/>
      <c r="E37" s="222"/>
      <c r="G37" s="169"/>
      <c r="H37" s="169"/>
      <c r="I37" s="169"/>
    </row>
    <row r="38" spans="1:9" ht="15.75">
      <c r="A38" s="220"/>
      <c r="B38" s="209"/>
      <c r="C38" s="221"/>
      <c r="D38" s="220"/>
      <c r="E38" s="222"/>
      <c r="G38" s="169"/>
      <c r="H38" s="169"/>
      <c r="I38" s="169"/>
    </row>
    <row r="39" spans="1:9" ht="15.75">
      <c r="A39" s="220"/>
      <c r="B39" s="209"/>
      <c r="C39" s="221"/>
      <c r="D39" s="220"/>
      <c r="E39" s="222"/>
      <c r="G39" s="169"/>
      <c r="H39" s="169"/>
      <c r="I39" s="169"/>
    </row>
    <row r="40" spans="1:9" ht="15.75">
      <c r="A40" s="220"/>
      <c r="B40" s="209"/>
      <c r="C40" s="221"/>
      <c r="D40" s="220"/>
      <c r="E40" s="222"/>
      <c r="G40" s="169"/>
      <c r="H40" s="169"/>
      <c r="I40" s="169"/>
    </row>
    <row r="41" spans="1:9" ht="15.75">
      <c r="A41" s="220"/>
      <c r="B41" s="209"/>
      <c r="C41" s="221"/>
      <c r="D41" s="220"/>
      <c r="E41" s="222"/>
      <c r="G41" s="169"/>
      <c r="H41" s="169"/>
      <c r="I41" s="169"/>
    </row>
    <row r="42" spans="1:9" ht="15.75">
      <c r="A42" s="220"/>
      <c r="B42" s="209"/>
      <c r="C42" s="221"/>
      <c r="D42" s="220"/>
      <c r="E42" s="222"/>
      <c r="G42" s="169"/>
      <c r="H42" s="169"/>
      <c r="I42" s="169"/>
    </row>
    <row r="43" spans="1:9" ht="15.75">
      <c r="A43" s="220"/>
      <c r="B43" s="209"/>
      <c r="C43" s="221"/>
      <c r="D43" s="220"/>
      <c r="E43" s="222"/>
      <c r="G43" s="169"/>
      <c r="H43" s="169"/>
      <c r="I43" s="169"/>
    </row>
    <row r="44" spans="1:9" ht="15.75">
      <c r="A44" s="220"/>
      <c r="B44" s="209"/>
      <c r="C44" s="221"/>
      <c r="D44" s="220"/>
      <c r="E44" s="222"/>
      <c r="G44" s="169"/>
      <c r="H44" s="169"/>
      <c r="I44" s="169"/>
    </row>
    <row r="45" spans="1:9" ht="15.75">
      <c r="A45" s="220"/>
      <c r="B45" s="209"/>
      <c r="C45" s="221"/>
      <c r="D45" s="220"/>
      <c r="E45" s="222"/>
      <c r="G45" s="169"/>
      <c r="H45" s="169"/>
      <c r="I45" s="169"/>
    </row>
    <row r="46" spans="1:9" ht="15.75">
      <c r="A46" s="220"/>
      <c r="B46" s="209"/>
      <c r="C46" s="221"/>
      <c r="D46" s="220"/>
      <c r="E46" s="222"/>
      <c r="G46" s="169"/>
      <c r="H46" s="169"/>
      <c r="I46" s="169"/>
    </row>
    <row r="47" spans="1:9" ht="15.75">
      <c r="A47" s="220"/>
      <c r="B47" s="209"/>
      <c r="C47" s="221"/>
      <c r="D47" s="220"/>
      <c r="E47" s="222"/>
      <c r="G47" s="169"/>
      <c r="H47" s="169"/>
      <c r="I47" s="169"/>
    </row>
    <row r="48" spans="1:9" ht="15.75">
      <c r="A48" s="220"/>
      <c r="B48" s="209"/>
      <c r="C48" s="221"/>
      <c r="D48" s="220"/>
      <c r="E48" s="222"/>
      <c r="G48" s="169"/>
      <c r="H48" s="169"/>
      <c r="I48" s="169"/>
    </row>
    <row r="49" spans="1:9" ht="15.75">
      <c r="A49" s="220"/>
      <c r="B49" s="209"/>
      <c r="C49" s="221"/>
      <c r="D49" s="220"/>
      <c r="E49" s="222"/>
      <c r="G49" s="169"/>
      <c r="H49" s="169"/>
      <c r="I49" s="169"/>
    </row>
    <row r="50" spans="1:9" ht="15.75">
      <c r="A50" s="220"/>
      <c r="B50" s="209"/>
      <c r="C50" s="221"/>
      <c r="D50" s="220"/>
      <c r="E50" s="222"/>
      <c r="G50" s="169"/>
      <c r="H50" s="169"/>
      <c r="I50" s="169"/>
    </row>
    <row r="51" spans="1:9" ht="15.75">
      <c r="A51" s="220"/>
      <c r="B51" s="209"/>
      <c r="C51" s="221"/>
      <c r="D51" s="220"/>
      <c r="E51" s="222"/>
      <c r="G51" s="169"/>
      <c r="H51" s="169"/>
      <c r="I51" s="169"/>
    </row>
    <row r="52" spans="1:9" ht="15.75">
      <c r="A52" s="220"/>
      <c r="B52" s="209"/>
      <c r="C52" s="221"/>
      <c r="D52" s="220"/>
      <c r="E52" s="222"/>
      <c r="G52" s="169"/>
      <c r="H52" s="169"/>
      <c r="I52" s="169"/>
    </row>
    <row r="53" spans="1:9" ht="15.75">
      <c r="A53" s="220"/>
      <c r="B53" s="209"/>
      <c r="C53" s="221"/>
      <c r="D53" s="220"/>
      <c r="E53" s="222"/>
      <c r="G53" s="169"/>
      <c r="H53" s="169"/>
      <c r="I53" s="169"/>
    </row>
    <row r="54" spans="1:9" ht="15.75">
      <c r="A54" s="220"/>
      <c r="B54" s="209"/>
      <c r="C54" s="221"/>
      <c r="D54" s="220"/>
      <c r="E54" s="222"/>
      <c r="G54" s="169"/>
      <c r="H54" s="169"/>
      <c r="I54" s="169"/>
    </row>
    <row r="55" spans="1:9" ht="15.75">
      <c r="A55" s="220"/>
      <c r="B55" s="209"/>
      <c r="C55" s="221"/>
      <c r="D55" s="220"/>
      <c r="E55" s="222"/>
      <c r="G55" s="169"/>
      <c r="H55" s="169"/>
      <c r="I55" s="169"/>
    </row>
    <row r="56" spans="1:9" ht="15.75">
      <c r="A56" s="220"/>
      <c r="B56" s="209"/>
      <c r="C56" s="221"/>
      <c r="D56" s="220"/>
      <c r="E56" s="222"/>
      <c r="G56" s="169"/>
      <c r="H56" s="169"/>
      <c r="I56" s="169"/>
    </row>
    <row r="57" spans="1:9" ht="15.75">
      <c r="A57" s="220"/>
      <c r="B57" s="209"/>
      <c r="C57" s="221"/>
      <c r="D57" s="220"/>
      <c r="E57" s="222"/>
      <c r="G57" s="169"/>
      <c r="H57" s="169"/>
      <c r="I57" s="169"/>
    </row>
    <row r="58" spans="1:9" ht="15.75">
      <c r="A58" s="220"/>
      <c r="B58" s="209"/>
      <c r="C58" s="221"/>
      <c r="D58" s="220"/>
      <c r="E58" s="222"/>
      <c r="G58" s="169"/>
      <c r="H58" s="169"/>
      <c r="I58" s="169"/>
    </row>
    <row r="59" spans="1:9" ht="15.75">
      <c r="A59" s="220"/>
      <c r="B59" s="209"/>
      <c r="C59" s="221"/>
      <c r="D59" s="220"/>
      <c r="E59" s="222"/>
      <c r="G59" s="169"/>
      <c r="H59" s="169"/>
      <c r="I59" s="169"/>
    </row>
    <row r="60" spans="1:9" ht="15.75">
      <c r="A60" s="220"/>
      <c r="B60" s="209"/>
      <c r="C60" s="221"/>
      <c r="D60" s="220"/>
      <c r="E60" s="222"/>
      <c r="G60" s="169"/>
      <c r="H60" s="169"/>
      <c r="I60" s="169"/>
    </row>
    <row r="61" spans="1:9" ht="15.75">
      <c r="A61" s="220"/>
      <c r="B61" s="209"/>
      <c r="C61" s="221"/>
      <c r="D61" s="220"/>
      <c r="E61" s="222"/>
      <c r="G61" s="169"/>
      <c r="H61" s="169"/>
      <c r="I61" s="169"/>
    </row>
    <row r="62" spans="1:9" ht="15.75">
      <c r="A62" s="220"/>
      <c r="B62" s="209"/>
      <c r="C62" s="221"/>
      <c r="D62" s="220"/>
      <c r="E62" s="222"/>
      <c r="G62" s="169"/>
      <c r="H62" s="169"/>
      <c r="I62" s="169"/>
    </row>
    <row r="63" spans="1:9" ht="15.75">
      <c r="A63" s="220"/>
      <c r="B63" s="209"/>
      <c r="C63" s="221"/>
      <c r="D63" s="220"/>
      <c r="E63" s="222"/>
      <c r="G63" s="169"/>
      <c r="H63" s="169"/>
      <c r="I63" s="169"/>
    </row>
    <row r="64" spans="1:9" ht="15.75">
      <c r="A64" s="220"/>
      <c r="B64" s="209"/>
      <c r="C64" s="221"/>
      <c r="D64" s="220"/>
      <c r="E64" s="222"/>
      <c r="G64" s="169"/>
      <c r="H64" s="169"/>
      <c r="I64" s="169"/>
    </row>
    <row r="65" spans="1:9" ht="15.75">
      <c r="A65" s="220"/>
      <c r="B65" s="209"/>
      <c r="C65" s="221"/>
      <c r="D65" s="220"/>
      <c r="E65" s="222"/>
      <c r="G65" s="169"/>
      <c r="H65" s="169"/>
      <c r="I65" s="169"/>
    </row>
    <row r="66" spans="1:9" ht="15.75">
      <c r="A66" s="220"/>
      <c r="B66" s="209"/>
      <c r="C66" s="221"/>
      <c r="D66" s="220"/>
      <c r="E66" s="222"/>
      <c r="G66" s="169"/>
      <c r="H66" s="169"/>
      <c r="I66" s="169"/>
    </row>
    <row r="67" spans="1:9" ht="15.75">
      <c r="A67" s="220"/>
      <c r="B67" s="209"/>
      <c r="C67" s="221"/>
      <c r="D67" s="220"/>
      <c r="E67" s="222"/>
      <c r="G67" s="169"/>
      <c r="H67" s="169"/>
      <c r="I67" s="169"/>
    </row>
    <row r="68" spans="1:9" ht="15.75">
      <c r="A68" s="220"/>
      <c r="B68" s="209"/>
      <c r="C68" s="221"/>
      <c r="D68" s="220"/>
      <c r="E68" s="222"/>
      <c r="G68" s="169"/>
      <c r="H68" s="169"/>
      <c r="I68" s="169"/>
    </row>
    <row r="69" spans="1:9" ht="15.75">
      <c r="A69" s="220"/>
      <c r="B69" s="209"/>
      <c r="C69" s="221"/>
      <c r="D69" s="220"/>
      <c r="E69" s="222"/>
      <c r="G69" s="169"/>
      <c r="H69" s="169"/>
      <c r="I69" s="169"/>
    </row>
    <row r="70" spans="1:9" ht="15.75">
      <c r="A70" s="220"/>
      <c r="B70" s="209"/>
      <c r="C70" s="221"/>
      <c r="D70" s="220"/>
      <c r="E70" s="222"/>
      <c r="G70" s="169"/>
      <c r="H70" s="169"/>
      <c r="I70" s="169"/>
    </row>
    <row r="71" spans="1:9" ht="15.75">
      <c r="A71" s="220"/>
      <c r="B71" s="209"/>
      <c r="C71" s="221"/>
      <c r="D71" s="220"/>
      <c r="E71" s="222"/>
      <c r="G71" s="169"/>
      <c r="H71" s="169"/>
      <c r="I71" s="169"/>
    </row>
    <row r="72" spans="1:9" ht="15.75">
      <c r="A72" s="220"/>
      <c r="B72" s="209"/>
      <c r="C72" s="221"/>
      <c r="D72" s="220"/>
      <c r="E72" s="222"/>
      <c r="G72" s="169"/>
      <c r="H72" s="169"/>
      <c r="I72" s="169"/>
    </row>
    <row r="73" spans="1:9" ht="15.75">
      <c r="A73" s="220"/>
      <c r="B73" s="209"/>
      <c r="C73" s="221"/>
      <c r="D73" s="220"/>
      <c r="E73" s="222"/>
      <c r="G73" s="169"/>
      <c r="H73" s="169"/>
      <c r="I73" s="169"/>
    </row>
    <row r="74" spans="1:9" ht="15.75">
      <c r="A74" s="220"/>
      <c r="B74" s="209"/>
      <c r="C74" s="221"/>
      <c r="D74" s="220"/>
      <c r="E74" s="222"/>
      <c r="G74" s="169"/>
      <c r="H74" s="169"/>
      <c r="I74" s="169"/>
    </row>
    <row r="75" spans="1:9" ht="15.75">
      <c r="A75" s="220"/>
      <c r="B75" s="209"/>
      <c r="C75" s="221"/>
      <c r="D75" s="220"/>
      <c r="E75" s="222"/>
      <c r="G75" s="169"/>
      <c r="H75" s="169"/>
      <c r="I75" s="169"/>
    </row>
    <row r="76" spans="1:9" ht="15.75">
      <c r="A76" s="220"/>
      <c r="B76" s="209"/>
      <c r="C76" s="221"/>
      <c r="D76" s="220"/>
      <c r="E76" s="222"/>
      <c r="G76" s="169"/>
      <c r="H76" s="169"/>
      <c r="I76" s="169"/>
    </row>
    <row r="77" spans="1:9" ht="15.75">
      <c r="A77" s="220"/>
      <c r="B77" s="209"/>
      <c r="C77" s="221"/>
      <c r="D77" s="220"/>
      <c r="E77" s="222"/>
      <c r="G77" s="169"/>
      <c r="H77" s="169"/>
      <c r="I77" s="169"/>
    </row>
    <row r="78" spans="1:9" ht="15.75">
      <c r="A78" s="220"/>
      <c r="B78" s="209"/>
      <c r="C78" s="221"/>
      <c r="D78" s="220"/>
      <c r="E78" s="222"/>
      <c r="G78" s="169"/>
      <c r="H78" s="169"/>
      <c r="I78" s="169"/>
    </row>
    <row r="79" spans="1:9" ht="15.75">
      <c r="A79" s="220"/>
      <c r="B79" s="209"/>
      <c r="C79" s="221"/>
      <c r="D79" s="220"/>
      <c r="E79" s="222"/>
      <c r="G79" s="169"/>
      <c r="H79" s="169"/>
      <c r="I79" s="169"/>
    </row>
    <row r="80" spans="1:9" ht="15.75">
      <c r="A80" s="220"/>
      <c r="B80" s="209"/>
      <c r="C80" s="221"/>
      <c r="D80" s="220"/>
      <c r="E80" s="222"/>
      <c r="G80" s="169"/>
      <c r="H80" s="169"/>
      <c r="I80" s="169"/>
    </row>
    <row r="81" spans="1:9" ht="15.75">
      <c r="A81" s="220"/>
      <c r="B81" s="209"/>
      <c r="C81" s="221"/>
      <c r="D81" s="220"/>
      <c r="E81" s="222"/>
      <c r="G81" s="169"/>
      <c r="H81" s="169"/>
      <c r="I81" s="169"/>
    </row>
    <row r="82" spans="1:9" ht="15.75">
      <c r="A82" s="220"/>
      <c r="B82" s="209"/>
      <c r="C82" s="221"/>
      <c r="D82" s="220"/>
      <c r="E82" s="222"/>
      <c r="G82" s="169"/>
      <c r="H82" s="169"/>
      <c r="I82" s="169"/>
    </row>
    <row r="83" spans="1:9" ht="15.75">
      <c r="A83" s="220"/>
      <c r="B83" s="209"/>
      <c r="C83" s="221"/>
      <c r="D83" s="220"/>
      <c r="E83" s="222"/>
      <c r="G83" s="169"/>
      <c r="H83" s="169"/>
      <c r="I83" s="169"/>
    </row>
    <row r="84" spans="1:9" ht="15.75">
      <c r="A84" s="220"/>
      <c r="B84" s="209"/>
      <c r="C84" s="221"/>
      <c r="D84" s="220"/>
      <c r="E84" s="222"/>
      <c r="G84" s="169"/>
      <c r="H84" s="169"/>
      <c r="I84" s="169"/>
    </row>
    <row r="85" spans="1:9" ht="15.75">
      <c r="A85" s="220"/>
      <c r="B85" s="209"/>
      <c r="C85" s="221"/>
      <c r="D85" s="220"/>
      <c r="E85" s="222"/>
      <c r="G85" s="169"/>
      <c r="H85" s="169"/>
      <c r="I85" s="169"/>
    </row>
    <row r="86" spans="1:9" ht="15.75">
      <c r="A86" s="220"/>
      <c r="B86" s="209"/>
      <c r="C86" s="221"/>
      <c r="D86" s="220"/>
      <c r="E86" s="222"/>
      <c r="G86" s="169"/>
      <c r="H86" s="169"/>
      <c r="I86" s="169"/>
    </row>
    <row r="87" spans="1:9" ht="15.75">
      <c r="A87" s="220"/>
      <c r="B87" s="209"/>
      <c r="C87" s="221"/>
      <c r="D87" s="220"/>
      <c r="E87" s="222"/>
      <c r="G87" s="169"/>
      <c r="H87" s="169"/>
      <c r="I87" s="169"/>
    </row>
    <row r="88" spans="1:9" ht="15.75">
      <c r="A88" s="220"/>
      <c r="B88" s="209"/>
      <c r="C88" s="221"/>
      <c r="D88" s="220"/>
      <c r="E88" s="222"/>
      <c r="G88" s="169"/>
      <c r="H88" s="169"/>
      <c r="I88" s="169"/>
    </row>
    <row r="89" spans="1:9" ht="15.75">
      <c r="A89" s="220"/>
      <c r="B89" s="209"/>
      <c r="C89" s="221"/>
      <c r="D89" s="220"/>
      <c r="E89" s="222"/>
      <c r="G89" s="169"/>
      <c r="H89" s="169"/>
      <c r="I89" s="169"/>
    </row>
    <row r="90" spans="1:9" ht="15.75">
      <c r="A90" s="220"/>
      <c r="B90" s="209"/>
      <c r="C90" s="221"/>
      <c r="D90" s="220"/>
      <c r="E90" s="222"/>
      <c r="G90" s="169"/>
      <c r="H90" s="169"/>
      <c r="I90" s="169"/>
    </row>
    <row r="91" spans="1:9" ht="15.75">
      <c r="A91" s="220"/>
      <c r="B91" s="209"/>
      <c r="C91" s="221"/>
      <c r="D91" s="220"/>
      <c r="E91" s="222"/>
      <c r="G91" s="169"/>
      <c r="H91" s="169"/>
      <c r="I91" s="169"/>
    </row>
    <row r="92" spans="1:9" ht="15.75">
      <c r="A92" s="220"/>
      <c r="B92" s="209"/>
      <c r="C92" s="221"/>
      <c r="D92" s="220"/>
      <c r="E92" s="222"/>
      <c r="G92" s="169"/>
      <c r="H92" s="169"/>
      <c r="I92" s="169"/>
    </row>
    <row r="93" spans="1:9" ht="15.75">
      <c r="A93" s="220"/>
      <c r="B93" s="209"/>
      <c r="C93" s="221"/>
      <c r="D93" s="220"/>
      <c r="E93" s="222"/>
      <c r="G93" s="169"/>
      <c r="H93" s="169"/>
      <c r="I93" s="169"/>
    </row>
    <row r="94" spans="1:9" ht="15.75">
      <c r="A94" s="220"/>
      <c r="B94" s="209"/>
      <c r="C94" s="221"/>
      <c r="D94" s="220"/>
      <c r="E94" s="222"/>
      <c r="G94" s="169"/>
      <c r="H94" s="169"/>
      <c r="I94" s="169"/>
    </row>
    <row r="95" spans="1:9" ht="15.75">
      <c r="A95" s="220"/>
      <c r="B95" s="209"/>
      <c r="C95" s="221"/>
      <c r="D95" s="220"/>
      <c r="E95" s="222"/>
      <c r="G95" s="169"/>
      <c r="H95" s="169"/>
      <c r="I95" s="169"/>
    </row>
    <row r="96" spans="1:9" ht="15.75">
      <c r="A96" s="220"/>
      <c r="B96" s="209"/>
      <c r="C96" s="221"/>
      <c r="D96" s="220"/>
      <c r="E96" s="222"/>
      <c r="G96" s="169"/>
      <c r="H96" s="169"/>
      <c r="I96" s="169"/>
    </row>
    <row r="97" spans="1:9" ht="15.75">
      <c r="A97" s="220"/>
      <c r="B97" s="209"/>
      <c r="C97" s="221"/>
      <c r="D97" s="220"/>
      <c r="E97" s="222"/>
      <c r="G97" s="169"/>
      <c r="H97" s="169"/>
      <c r="I97" s="169"/>
    </row>
    <row r="98" spans="1:9" ht="15.75">
      <c r="A98" s="220"/>
      <c r="B98" s="209"/>
      <c r="C98" s="221"/>
      <c r="D98" s="220"/>
      <c r="E98" s="222"/>
      <c r="G98" s="169"/>
      <c r="H98" s="169"/>
      <c r="I98" s="169"/>
    </row>
    <row r="99" spans="1:9" ht="15.75">
      <c r="A99" s="220"/>
      <c r="B99" s="209"/>
      <c r="C99" s="221"/>
      <c r="D99" s="220"/>
      <c r="E99" s="222"/>
      <c r="G99" s="169"/>
      <c r="H99" s="169"/>
      <c r="I99" s="169"/>
    </row>
    <row r="100" spans="1:9" ht="15.75">
      <c r="A100" s="220"/>
      <c r="B100" s="209"/>
      <c r="C100" s="221"/>
      <c r="D100" s="220"/>
      <c r="E100" s="222"/>
      <c r="G100" s="169"/>
      <c r="H100" s="169"/>
      <c r="I100" s="169"/>
    </row>
    <row r="101" spans="1:9" ht="15.75">
      <c r="A101" s="220"/>
      <c r="B101" s="209"/>
      <c r="C101" s="221"/>
      <c r="D101" s="220"/>
      <c r="E101" s="222"/>
      <c r="G101" s="169"/>
      <c r="H101" s="169"/>
      <c r="I101" s="169"/>
    </row>
    <row r="102" spans="1:9" ht="15.75">
      <c r="A102" s="220"/>
      <c r="B102" s="209"/>
      <c r="C102" s="221"/>
      <c r="D102" s="220"/>
      <c r="E102" s="222"/>
      <c r="G102" s="169"/>
      <c r="H102" s="169"/>
      <c r="I102" s="169"/>
    </row>
    <row r="103" spans="1:9" ht="15.75">
      <c r="A103" s="220"/>
      <c r="B103" s="209"/>
      <c r="C103" s="221"/>
      <c r="D103" s="220"/>
      <c r="E103" s="222"/>
      <c r="G103" s="169"/>
      <c r="H103" s="169"/>
      <c r="I103" s="169"/>
    </row>
    <row r="104" spans="1:9" ht="15.75">
      <c r="A104" s="220"/>
      <c r="B104" s="209"/>
      <c r="C104" s="221"/>
      <c r="D104" s="220"/>
      <c r="E104" s="222"/>
      <c r="G104" s="169"/>
      <c r="H104" s="169"/>
      <c r="I104" s="169"/>
    </row>
    <row r="105" spans="1:9" ht="15.75">
      <c r="A105" s="220"/>
      <c r="B105" s="209"/>
      <c r="C105" s="221"/>
      <c r="D105" s="220"/>
      <c r="E105" s="222"/>
      <c r="G105" s="169"/>
      <c r="H105" s="169"/>
      <c r="I105" s="169"/>
    </row>
    <row r="106" spans="1:9" ht="15.75">
      <c r="A106" s="220"/>
      <c r="B106" s="209"/>
      <c r="C106" s="221"/>
      <c r="D106" s="220"/>
      <c r="E106" s="222"/>
      <c r="G106" s="169"/>
      <c r="H106" s="169"/>
      <c r="I106" s="169"/>
    </row>
    <row r="107" spans="1:9" ht="15.75">
      <c r="A107" s="220"/>
      <c r="B107" s="209"/>
      <c r="C107" s="221"/>
      <c r="D107" s="220"/>
      <c r="E107" s="222"/>
      <c r="G107" s="169"/>
      <c r="H107" s="169"/>
      <c r="I107" s="169"/>
    </row>
    <row r="108" spans="1:9" ht="15.75">
      <c r="A108" s="220"/>
      <c r="B108" s="209"/>
      <c r="C108" s="221"/>
      <c r="D108" s="220"/>
      <c r="E108" s="222"/>
      <c r="G108" s="169"/>
      <c r="H108" s="169"/>
      <c r="I108" s="169"/>
    </row>
    <row r="109" spans="1:9" ht="15.75">
      <c r="A109" s="220"/>
      <c r="B109" s="209"/>
      <c r="C109" s="221"/>
      <c r="D109" s="220"/>
      <c r="E109" s="222"/>
      <c r="G109" s="169"/>
      <c r="H109" s="169"/>
      <c r="I109" s="169"/>
    </row>
    <row r="110" spans="1:9" ht="15.75">
      <c r="A110" s="220"/>
      <c r="B110" s="209"/>
      <c r="C110" s="221"/>
      <c r="D110" s="220"/>
      <c r="E110" s="222"/>
      <c r="G110" s="169"/>
      <c r="H110" s="169"/>
      <c r="I110" s="169"/>
    </row>
    <row r="111" spans="1:9" ht="15.75">
      <c r="A111" s="220"/>
      <c r="B111" s="209"/>
      <c r="C111" s="221"/>
      <c r="D111" s="220"/>
      <c r="E111" s="222"/>
      <c r="G111" s="169"/>
      <c r="H111" s="169"/>
      <c r="I111" s="169"/>
    </row>
    <row r="112" spans="1:9" ht="15.75">
      <c r="A112" s="220"/>
      <c r="B112" s="209"/>
      <c r="C112" s="221"/>
      <c r="D112" s="220"/>
      <c r="E112" s="222"/>
      <c r="G112" s="169"/>
      <c r="H112" s="169"/>
      <c r="I112" s="169"/>
    </row>
    <row r="113" spans="1:9" ht="15.75">
      <c r="A113" s="220"/>
      <c r="B113" s="209"/>
      <c r="C113" s="221"/>
      <c r="D113" s="220"/>
      <c r="E113" s="222"/>
      <c r="G113" s="169"/>
      <c r="H113" s="169"/>
      <c r="I113" s="169"/>
    </row>
    <row r="114" spans="1:9" ht="15.75">
      <c r="A114" s="220"/>
      <c r="B114" s="209"/>
      <c r="C114" s="221"/>
      <c r="D114" s="220"/>
      <c r="E114" s="222"/>
      <c r="G114" s="169"/>
      <c r="H114" s="169"/>
      <c r="I114" s="169"/>
    </row>
    <row r="115" spans="1:9" ht="15.75">
      <c r="A115" s="220"/>
      <c r="B115" s="209"/>
      <c r="C115" s="221"/>
      <c r="D115" s="220"/>
      <c r="E115" s="222"/>
      <c r="G115" s="169"/>
      <c r="H115" s="169"/>
      <c r="I115" s="169"/>
    </row>
    <row r="116" spans="1:9" ht="15.75">
      <c r="A116" s="220"/>
      <c r="B116" s="209"/>
      <c r="C116" s="221"/>
      <c r="D116" s="220"/>
      <c r="E116" s="222"/>
      <c r="G116" s="169"/>
      <c r="H116" s="169"/>
      <c r="I116" s="169"/>
    </row>
    <row r="117" spans="1:5" ht="15.75">
      <c r="A117" s="220"/>
      <c r="B117" s="209"/>
      <c r="C117" s="221"/>
      <c r="D117" s="220"/>
      <c r="E117" s="229"/>
    </row>
    <row r="118" spans="1:5" ht="15.75">
      <c r="A118" s="220"/>
      <c r="B118" s="209"/>
      <c r="C118" s="221"/>
      <c r="D118" s="220"/>
      <c r="E118" s="229"/>
    </row>
    <row r="119" spans="1:5" ht="15.75">
      <c r="A119" s="220"/>
      <c r="B119" s="209"/>
      <c r="C119" s="221"/>
      <c r="D119" s="220"/>
      <c r="E119" s="229"/>
    </row>
    <row r="120" spans="1:5" ht="15.75">
      <c r="A120" s="220"/>
      <c r="B120" s="209"/>
      <c r="C120" s="221"/>
      <c r="D120" s="220"/>
      <c r="E120" s="229"/>
    </row>
    <row r="121" spans="1:5" ht="15.75">
      <c r="A121" s="220"/>
      <c r="B121" s="209"/>
      <c r="C121" s="221"/>
      <c r="D121" s="220"/>
      <c r="E121" s="229"/>
    </row>
    <row r="122" spans="1:5" ht="15.75">
      <c r="A122" s="220"/>
      <c r="B122" s="209"/>
      <c r="C122" s="221"/>
      <c r="D122" s="220"/>
      <c r="E122" s="229"/>
    </row>
    <row r="123" spans="1:5" ht="15.75">
      <c r="A123" s="220"/>
      <c r="B123" s="209"/>
      <c r="C123" s="221"/>
      <c r="D123" s="220"/>
      <c r="E123" s="229"/>
    </row>
    <row r="124" spans="1:5" ht="15.75">
      <c r="A124" s="220"/>
      <c r="B124" s="209"/>
      <c r="C124" s="221"/>
      <c r="D124" s="220"/>
      <c r="E124" s="229"/>
    </row>
    <row r="125" spans="1:5" ht="15.75">
      <c r="A125" s="220"/>
      <c r="B125" s="209"/>
      <c r="C125" s="221"/>
      <c r="D125" s="220"/>
      <c r="E125" s="229"/>
    </row>
    <row r="126" spans="1:5" ht="15.75">
      <c r="A126" s="220"/>
      <c r="B126" s="209"/>
      <c r="C126" s="221"/>
      <c r="D126" s="220"/>
      <c r="E126" s="229"/>
    </row>
    <row r="127" spans="1:5" ht="15.75">
      <c r="A127" s="220"/>
      <c r="B127" s="209"/>
      <c r="C127" s="221"/>
      <c r="D127" s="220"/>
      <c r="E127" s="229"/>
    </row>
    <row r="128" spans="1:5" ht="15.75">
      <c r="A128" s="220"/>
      <c r="B128" s="209"/>
      <c r="C128" s="221"/>
      <c r="D128" s="220"/>
      <c r="E128" s="229"/>
    </row>
    <row r="129" spans="1:5" ht="15.75">
      <c r="A129" s="220"/>
      <c r="B129" s="209"/>
      <c r="C129" s="221"/>
      <c r="D129" s="220"/>
      <c r="E129" s="229"/>
    </row>
    <row r="130" spans="1:5" ht="15.75">
      <c r="A130" s="220"/>
      <c r="B130" s="209"/>
      <c r="C130" s="221"/>
      <c r="D130" s="220"/>
      <c r="E130" s="229"/>
    </row>
    <row r="131" spans="1:5" ht="15.75">
      <c r="A131" s="220"/>
      <c r="B131" s="209"/>
      <c r="C131" s="221"/>
      <c r="D131" s="220"/>
      <c r="E131" s="229"/>
    </row>
    <row r="132" spans="1:5" ht="15.75">
      <c r="A132" s="220"/>
      <c r="B132" s="209"/>
      <c r="C132" s="221"/>
      <c r="D132" s="220"/>
      <c r="E132" s="229"/>
    </row>
    <row r="133" spans="1:5" ht="15.75">
      <c r="A133" s="220"/>
      <c r="B133" s="209"/>
      <c r="C133" s="221"/>
      <c r="D133" s="220"/>
      <c r="E133" s="229"/>
    </row>
    <row r="134" spans="1:5" ht="15.75">
      <c r="A134" s="220"/>
      <c r="B134" s="209"/>
      <c r="C134" s="221"/>
      <c r="D134" s="220"/>
      <c r="E134" s="229"/>
    </row>
    <row r="135" spans="1:5" ht="15.75">
      <c r="A135" s="220"/>
      <c r="B135" s="209"/>
      <c r="C135" s="221"/>
      <c r="D135" s="220"/>
      <c r="E135" s="229"/>
    </row>
    <row r="136" spans="1:5" ht="15.75">
      <c r="A136" s="220"/>
      <c r="B136" s="209"/>
      <c r="C136" s="221"/>
      <c r="D136" s="220"/>
      <c r="E136" s="229"/>
    </row>
    <row r="137" spans="1:5" ht="15.75">
      <c r="A137" s="220"/>
      <c r="B137" s="209"/>
      <c r="C137" s="221"/>
      <c r="D137" s="220"/>
      <c r="E137" s="229"/>
    </row>
    <row r="138" spans="1:5" ht="15.75">
      <c r="A138" s="220"/>
      <c r="B138" s="209"/>
      <c r="C138" s="221"/>
      <c r="D138" s="220"/>
      <c r="E138" s="229"/>
    </row>
    <row r="139" spans="1:5" ht="15.75">
      <c r="A139" s="220"/>
      <c r="B139" s="209"/>
      <c r="C139" s="221"/>
      <c r="D139" s="220"/>
      <c r="E139" s="229"/>
    </row>
    <row r="140" spans="1:5" ht="15.75">
      <c r="A140" s="220"/>
      <c r="B140" s="209"/>
      <c r="C140" s="221"/>
      <c r="D140" s="220"/>
      <c r="E140" s="229"/>
    </row>
    <row r="141" spans="1:5" ht="15.75">
      <c r="A141" s="220"/>
      <c r="B141" s="209"/>
      <c r="C141" s="221"/>
      <c r="D141" s="220"/>
      <c r="E141" s="229"/>
    </row>
    <row r="142" spans="1:5" ht="15.75">
      <c r="A142" s="220"/>
      <c r="B142" s="209"/>
      <c r="C142" s="221"/>
      <c r="D142" s="220"/>
      <c r="E142" s="229"/>
    </row>
    <row r="143" spans="1:5" ht="15.75">
      <c r="A143" s="220"/>
      <c r="B143" s="209"/>
      <c r="C143" s="221"/>
      <c r="D143" s="220"/>
      <c r="E143" s="229"/>
    </row>
    <row r="144" spans="1:5" ht="15.75">
      <c r="A144" s="220"/>
      <c r="B144" s="209"/>
      <c r="C144" s="221"/>
      <c r="D144" s="220"/>
      <c r="E144" s="229"/>
    </row>
    <row r="145" spans="1:5" ht="15.75">
      <c r="A145" s="220"/>
      <c r="B145" s="209"/>
      <c r="C145" s="221"/>
      <c r="D145" s="220"/>
      <c r="E145" s="229"/>
    </row>
    <row r="146" spans="1:5" ht="15.75">
      <c r="A146" s="220"/>
      <c r="B146" s="209"/>
      <c r="C146" s="221"/>
      <c r="D146" s="220"/>
      <c r="E146" s="229"/>
    </row>
    <row r="147" spans="1:5" ht="15.75">
      <c r="A147" s="220"/>
      <c r="B147" s="209"/>
      <c r="C147" s="221"/>
      <c r="D147" s="220"/>
      <c r="E147" s="229"/>
    </row>
    <row r="148" spans="1:5" ht="15.75">
      <c r="A148" s="220"/>
      <c r="B148" s="209"/>
      <c r="C148" s="221"/>
      <c r="D148" s="220"/>
      <c r="E148" s="229"/>
    </row>
    <row r="149" spans="1:5" ht="15.75">
      <c r="A149" s="220"/>
      <c r="B149" s="209"/>
      <c r="C149" s="221"/>
      <c r="D149" s="220"/>
      <c r="E149" s="229"/>
    </row>
    <row r="150" spans="1:5" ht="15.75">
      <c r="A150" s="220"/>
      <c r="B150" s="209"/>
      <c r="C150" s="221"/>
      <c r="D150" s="220"/>
      <c r="E150" s="229"/>
    </row>
    <row r="151" spans="1:5" ht="15.75">
      <c r="A151" s="220"/>
      <c r="B151" s="209"/>
      <c r="C151" s="221"/>
      <c r="D151" s="220"/>
      <c r="E151" s="229"/>
    </row>
    <row r="152" spans="1:5" ht="15.75">
      <c r="A152" s="220"/>
      <c r="B152" s="209"/>
      <c r="C152" s="221"/>
      <c r="D152" s="220"/>
      <c r="E152" s="229"/>
    </row>
    <row r="153" spans="1:5" ht="15.75">
      <c r="A153" s="220"/>
      <c r="B153" s="209"/>
      <c r="C153" s="221"/>
      <c r="D153" s="220"/>
      <c r="E153" s="229"/>
    </row>
    <row r="154" spans="1:5" ht="15.75">
      <c r="A154" s="220"/>
      <c r="B154" s="209"/>
      <c r="C154" s="221"/>
      <c r="D154" s="220"/>
      <c r="E154" s="229"/>
    </row>
    <row r="155" spans="1:5" ht="15.75">
      <c r="A155" s="220"/>
      <c r="B155" s="209"/>
      <c r="C155" s="221"/>
      <c r="D155" s="220"/>
      <c r="E155" s="229"/>
    </row>
    <row r="156" spans="1:5" ht="15.75">
      <c r="A156" s="220"/>
      <c r="B156" s="209"/>
      <c r="C156" s="221"/>
      <c r="D156" s="220"/>
      <c r="E156" s="229"/>
    </row>
    <row r="157" spans="1:5" ht="15.75">
      <c r="A157" s="220"/>
      <c r="B157" s="209"/>
      <c r="C157" s="221"/>
      <c r="D157" s="220"/>
      <c r="E157" s="229"/>
    </row>
    <row r="158" spans="1:5" ht="15.75">
      <c r="A158" s="220"/>
      <c r="B158" s="209"/>
      <c r="C158" s="221"/>
      <c r="D158" s="220"/>
      <c r="E158" s="229"/>
    </row>
    <row r="159" spans="1:5" ht="15.75">
      <c r="A159" s="220"/>
      <c r="B159" s="209"/>
      <c r="C159" s="221"/>
      <c r="D159" s="220"/>
      <c r="E159" s="229"/>
    </row>
    <row r="160" spans="1:5" ht="15.75">
      <c r="A160" s="220"/>
      <c r="B160" s="209"/>
      <c r="C160" s="221"/>
      <c r="D160" s="220"/>
      <c r="E160" s="229"/>
    </row>
    <row r="161" spans="1:5" ht="15.75">
      <c r="A161" s="220"/>
      <c r="B161" s="209"/>
      <c r="C161" s="221"/>
      <c r="D161" s="220"/>
      <c r="E161" s="229"/>
    </row>
    <row r="162" spans="1:5" ht="15.75">
      <c r="A162" s="220"/>
      <c r="B162" s="209"/>
      <c r="C162" s="221"/>
      <c r="D162" s="220"/>
      <c r="E162" s="229"/>
    </row>
    <row r="163" spans="1:5" ht="15.75">
      <c r="A163" s="220"/>
      <c r="B163" s="209"/>
      <c r="C163" s="221"/>
      <c r="D163" s="220"/>
      <c r="E163" s="229"/>
    </row>
    <row r="164" spans="1:5" ht="15.75">
      <c r="A164" s="220"/>
      <c r="B164" s="209"/>
      <c r="C164" s="221"/>
      <c r="D164" s="220"/>
      <c r="E164" s="229"/>
    </row>
    <row r="165" spans="1:5" ht="15.75">
      <c r="A165" s="220"/>
      <c r="B165" s="209"/>
      <c r="C165" s="221"/>
      <c r="D165" s="220"/>
      <c r="E165" s="229"/>
    </row>
    <row r="166" spans="1:5" ht="15.75">
      <c r="A166" s="220"/>
      <c r="B166" s="209"/>
      <c r="C166" s="221"/>
      <c r="D166" s="220"/>
      <c r="E166" s="229"/>
    </row>
    <row r="167" spans="1:5" ht="15.75">
      <c r="A167" s="220"/>
      <c r="B167" s="209"/>
      <c r="C167" s="221"/>
      <c r="D167" s="220"/>
      <c r="E167" s="229"/>
    </row>
    <row r="168" spans="1:5" ht="15.75">
      <c r="A168" s="220"/>
      <c r="B168" s="209"/>
      <c r="C168" s="221"/>
      <c r="D168" s="220"/>
      <c r="E168" s="229"/>
    </row>
    <row r="169" spans="1:5" ht="15.75">
      <c r="A169" s="220"/>
      <c r="B169" s="209"/>
      <c r="C169" s="221"/>
      <c r="D169" s="220"/>
      <c r="E169" s="229"/>
    </row>
    <row r="170" spans="1:5" ht="15.75">
      <c r="A170" s="220"/>
      <c r="B170" s="209"/>
      <c r="C170" s="221"/>
      <c r="D170" s="220"/>
      <c r="E170" s="229"/>
    </row>
    <row r="171" spans="1:5" ht="15.75">
      <c r="A171" s="220"/>
      <c r="B171" s="209"/>
      <c r="C171" s="221"/>
      <c r="D171" s="220"/>
      <c r="E171" s="229"/>
    </row>
    <row r="172" spans="1:5" ht="15.75">
      <c r="A172" s="220"/>
      <c r="B172" s="209"/>
      <c r="C172" s="221"/>
      <c r="D172" s="220"/>
      <c r="E172" s="229"/>
    </row>
    <row r="173" spans="1:5" ht="15.75">
      <c r="A173" s="220"/>
      <c r="B173" s="209"/>
      <c r="C173" s="221"/>
      <c r="D173" s="220"/>
      <c r="E173" s="229"/>
    </row>
    <row r="174" spans="1:5" ht="15.75">
      <c r="A174" s="220"/>
      <c r="B174" s="209"/>
      <c r="C174" s="221"/>
      <c r="D174" s="220"/>
      <c r="E174" s="229"/>
    </row>
    <row r="175" spans="1:5" ht="15.75">
      <c r="A175" s="220"/>
      <c r="B175" s="209"/>
      <c r="C175" s="221"/>
      <c r="D175" s="220"/>
      <c r="E175" s="229"/>
    </row>
    <row r="176" spans="1:5" ht="15.75">
      <c r="A176" s="220"/>
      <c r="B176" s="209"/>
      <c r="C176" s="221"/>
      <c r="D176" s="220"/>
      <c r="E176" s="229"/>
    </row>
    <row r="177" spans="1:5" ht="15.75">
      <c r="A177" s="220"/>
      <c r="B177" s="209"/>
      <c r="C177" s="221"/>
      <c r="D177" s="220"/>
      <c r="E177" s="229"/>
    </row>
    <row r="178" spans="1:5" ht="15.75">
      <c r="A178" s="220"/>
      <c r="B178" s="209"/>
      <c r="C178" s="221"/>
      <c r="D178" s="220"/>
      <c r="E178" s="229"/>
    </row>
    <row r="179" spans="1:5" ht="15.75">
      <c r="A179" s="220"/>
      <c r="B179" s="209"/>
      <c r="C179" s="221"/>
      <c r="D179" s="220"/>
      <c r="E179" s="229"/>
    </row>
    <row r="180" spans="1:5" ht="15.75">
      <c r="A180" s="220"/>
      <c r="B180" s="209"/>
      <c r="C180" s="221"/>
      <c r="D180" s="220"/>
      <c r="E180" s="229"/>
    </row>
    <row r="181" spans="1:5" ht="15.75">
      <c r="A181" s="220"/>
      <c r="B181" s="209"/>
      <c r="C181" s="221"/>
      <c r="D181" s="220"/>
      <c r="E181" s="229"/>
    </row>
    <row r="182" spans="1:5" ht="15.75">
      <c r="A182" s="220"/>
      <c r="B182" s="209"/>
      <c r="C182" s="221"/>
      <c r="D182" s="220"/>
      <c r="E182" s="229"/>
    </row>
    <row r="183" spans="1:5" ht="15.75">
      <c r="A183" s="220"/>
      <c r="B183" s="209"/>
      <c r="C183" s="221"/>
      <c r="D183" s="220"/>
      <c r="E183" s="229"/>
    </row>
    <row r="184" spans="1:5" ht="15.75">
      <c r="A184" s="220"/>
      <c r="B184" s="209"/>
      <c r="C184" s="221"/>
      <c r="D184" s="220"/>
      <c r="E184" s="229"/>
    </row>
    <row r="185" spans="1:5" ht="15.75">
      <c r="A185" s="220"/>
      <c r="B185" s="209"/>
      <c r="C185" s="221"/>
      <c r="D185" s="220"/>
      <c r="E185" s="229"/>
    </row>
    <row r="186" spans="1:5" ht="15.75">
      <c r="A186" s="220"/>
      <c r="B186" s="209"/>
      <c r="C186" s="221"/>
      <c r="D186" s="220"/>
      <c r="E186" s="229"/>
    </row>
    <row r="187" spans="1:5" ht="15.75">
      <c r="A187" s="220"/>
      <c r="B187" s="209"/>
      <c r="C187" s="221"/>
      <c r="D187" s="220"/>
      <c r="E187" s="229"/>
    </row>
    <row r="188" spans="1:5" ht="15.75">
      <c r="A188" s="220"/>
      <c r="B188" s="209"/>
      <c r="C188" s="221"/>
      <c r="D188" s="220"/>
      <c r="E188" s="229"/>
    </row>
    <row r="189" spans="1:5" ht="15.75">
      <c r="A189" s="220"/>
      <c r="B189" s="209"/>
      <c r="C189" s="221"/>
      <c r="D189" s="220"/>
      <c r="E189" s="229"/>
    </row>
    <row r="190" spans="1:5" ht="15.75">
      <c r="A190" s="220"/>
      <c r="B190" s="209"/>
      <c r="C190" s="221"/>
      <c r="D190" s="220"/>
      <c r="E190" s="229"/>
    </row>
    <row r="191" spans="1:5" ht="15.75">
      <c r="A191" s="220"/>
      <c r="B191" s="209"/>
      <c r="C191" s="221"/>
      <c r="D191" s="220"/>
      <c r="E191" s="229"/>
    </row>
    <row r="192" spans="1:5" ht="15.75">
      <c r="A192" s="220"/>
      <c r="B192" s="209"/>
      <c r="C192" s="221"/>
      <c r="D192" s="220"/>
      <c r="E192" s="229"/>
    </row>
    <row r="193" spans="1:5" ht="15.75">
      <c r="A193" s="220"/>
      <c r="B193" s="209"/>
      <c r="C193" s="221"/>
      <c r="D193" s="220"/>
      <c r="E193" s="229"/>
    </row>
    <row r="194" spans="1:5" ht="15.75">
      <c r="A194" s="220"/>
      <c r="B194" s="209"/>
      <c r="C194" s="221"/>
      <c r="D194" s="220"/>
      <c r="E194" s="229"/>
    </row>
    <row r="195" spans="1:5" ht="15.75">
      <c r="A195" s="220"/>
      <c r="B195" s="209"/>
      <c r="C195" s="221"/>
      <c r="D195" s="220"/>
      <c r="E195" s="229"/>
    </row>
    <row r="196" spans="1:5" ht="15.75">
      <c r="A196" s="220"/>
      <c r="B196" s="209"/>
      <c r="C196" s="221"/>
      <c r="D196" s="220"/>
      <c r="E196" s="229"/>
    </row>
    <row r="197" spans="1:5" ht="15.75">
      <c r="A197" s="220"/>
      <c r="B197" s="209"/>
      <c r="C197" s="221"/>
      <c r="D197" s="220"/>
      <c r="E197" s="229"/>
    </row>
    <row r="198" spans="1:5" ht="15.75">
      <c r="A198" s="220"/>
      <c r="B198" s="209"/>
      <c r="C198" s="221"/>
      <c r="D198" s="220"/>
      <c r="E198" s="229"/>
    </row>
    <row r="199" spans="1:5" ht="15.75">
      <c r="A199" s="220"/>
      <c r="B199" s="209"/>
      <c r="C199" s="221"/>
      <c r="D199" s="220"/>
      <c r="E199" s="229"/>
    </row>
    <row r="200" spans="1:5" ht="15.75">
      <c r="A200" s="220"/>
      <c r="B200" s="209"/>
      <c r="C200" s="221"/>
      <c r="D200" s="220"/>
      <c r="E200" s="229"/>
    </row>
    <row r="201" spans="1:5" ht="15.75">
      <c r="A201" s="220"/>
      <c r="B201" s="209"/>
      <c r="C201" s="221"/>
      <c r="D201" s="220"/>
      <c r="E201" s="229"/>
    </row>
    <row r="202" spans="1:5" ht="15.75">
      <c r="A202" s="220"/>
      <c r="B202" s="209"/>
      <c r="C202" s="221"/>
      <c r="D202" s="220"/>
      <c r="E202" s="229"/>
    </row>
    <row r="203" spans="1:5" ht="15.75">
      <c r="A203" s="220"/>
      <c r="B203" s="209"/>
      <c r="C203" s="221"/>
      <c r="D203" s="220"/>
      <c r="E203" s="229"/>
    </row>
    <row r="204" spans="1:5" ht="15.75">
      <c r="A204" s="220"/>
      <c r="B204" s="209"/>
      <c r="C204" s="221"/>
      <c r="D204" s="220"/>
      <c r="E204" s="229"/>
    </row>
    <row r="205" spans="1:5" ht="15.75">
      <c r="A205" s="220"/>
      <c r="B205" s="209"/>
      <c r="C205" s="221"/>
      <c r="D205" s="220"/>
      <c r="E205" s="229"/>
    </row>
    <row r="206" spans="1:5" ht="15.75">
      <c r="A206" s="220"/>
      <c r="B206" s="209"/>
      <c r="C206" s="221"/>
      <c r="D206" s="220"/>
      <c r="E206" s="229"/>
    </row>
    <row r="207" spans="1:5" ht="15.75">
      <c r="A207" s="220"/>
      <c r="B207" s="209"/>
      <c r="C207" s="221"/>
      <c r="D207" s="220"/>
      <c r="E207" s="229"/>
    </row>
    <row r="208" spans="1:5" ht="15.75">
      <c r="A208" s="220"/>
      <c r="B208" s="209"/>
      <c r="C208" s="221"/>
      <c r="D208" s="220"/>
      <c r="E208" s="229"/>
    </row>
    <row r="209" spans="1:5" ht="15.75">
      <c r="A209" s="220"/>
      <c r="B209" s="209"/>
      <c r="C209" s="221"/>
      <c r="D209" s="220"/>
      <c r="E209" s="229"/>
    </row>
    <row r="210" spans="1:5" ht="15.75">
      <c r="A210" s="220"/>
      <c r="B210" s="209"/>
      <c r="C210" s="221"/>
      <c r="D210" s="220"/>
      <c r="E210" s="229"/>
    </row>
    <row r="211" spans="1:5" ht="15.75">
      <c r="A211" s="220"/>
      <c r="B211" s="209"/>
      <c r="C211" s="221"/>
      <c r="D211" s="220"/>
      <c r="E211" s="229"/>
    </row>
    <row r="212" spans="1:5" ht="15.75">
      <c r="A212" s="220"/>
      <c r="B212" s="209"/>
      <c r="C212" s="221"/>
      <c r="D212" s="220"/>
      <c r="E212" s="229"/>
    </row>
    <row r="213" spans="1:5" ht="15.75">
      <c r="A213" s="220"/>
      <c r="B213" s="209"/>
      <c r="C213" s="221"/>
      <c r="D213" s="220"/>
      <c r="E213" s="229"/>
    </row>
    <row r="214" spans="1:5" ht="15.75">
      <c r="A214" s="220"/>
      <c r="B214" s="209"/>
      <c r="C214" s="221"/>
      <c r="D214" s="220"/>
      <c r="E214" s="229"/>
    </row>
    <row r="215" spans="1:5" ht="15.75">
      <c r="A215" s="220"/>
      <c r="B215" s="209"/>
      <c r="C215" s="221"/>
      <c r="D215" s="220"/>
      <c r="E215" s="229"/>
    </row>
    <row r="216" spans="1:5" ht="15.75">
      <c r="A216" s="220"/>
      <c r="B216" s="209"/>
      <c r="C216" s="221"/>
      <c r="D216" s="220"/>
      <c r="E216" s="229"/>
    </row>
    <row r="217" spans="1:5" ht="15.75">
      <c r="A217" s="220"/>
      <c r="B217" s="209"/>
      <c r="C217" s="221"/>
      <c r="D217" s="220"/>
      <c r="E217" s="229"/>
    </row>
    <row r="218" spans="1:5" ht="15.75">
      <c r="A218" s="220"/>
      <c r="B218" s="209"/>
      <c r="C218" s="221"/>
      <c r="D218" s="220"/>
      <c r="E218" s="229"/>
    </row>
    <row r="219" spans="1:5" ht="15.75">
      <c r="A219" s="220"/>
      <c r="B219" s="209"/>
      <c r="C219" s="221"/>
      <c r="D219" s="220"/>
      <c r="E219" s="229"/>
    </row>
    <row r="220" spans="1:5" ht="15.75">
      <c r="A220" s="220"/>
      <c r="B220" s="209"/>
      <c r="C220" s="221"/>
      <c r="D220" s="220"/>
      <c r="E220" s="229"/>
    </row>
    <row r="221" spans="1:5" ht="15.75">
      <c r="A221" s="220"/>
      <c r="B221" s="209"/>
      <c r="C221" s="221"/>
      <c r="D221" s="220"/>
      <c r="E221" s="229"/>
    </row>
    <row r="222" spans="1:5" ht="15.75">
      <c r="A222" s="220"/>
      <c r="B222" s="209"/>
      <c r="C222" s="221"/>
      <c r="D222" s="220"/>
      <c r="E222" s="229"/>
    </row>
    <row r="223" spans="1:5" ht="15.75">
      <c r="A223" s="220"/>
      <c r="B223" s="209"/>
      <c r="C223" s="221"/>
      <c r="D223" s="220"/>
      <c r="E223" s="229"/>
    </row>
    <row r="224" spans="1:5" ht="15.75">
      <c r="A224" s="220"/>
      <c r="B224" s="209"/>
      <c r="C224" s="221"/>
      <c r="D224" s="220"/>
      <c r="E224" s="229"/>
    </row>
    <row r="225" spans="1:5" ht="15.75">
      <c r="A225" s="220"/>
      <c r="B225" s="209"/>
      <c r="C225" s="221"/>
      <c r="D225" s="220"/>
      <c r="E225" s="229"/>
    </row>
    <row r="226" spans="1:5" ht="15.75">
      <c r="A226" s="220"/>
      <c r="B226" s="209"/>
      <c r="C226" s="221"/>
      <c r="D226" s="220"/>
      <c r="E226" s="229"/>
    </row>
    <row r="227" spans="1:5" ht="15.75">
      <c r="A227" s="220"/>
      <c r="B227" s="209"/>
      <c r="C227" s="221"/>
      <c r="D227" s="220"/>
      <c r="E227" s="229"/>
    </row>
    <row r="228" spans="1:5" ht="15.75">
      <c r="A228" s="220"/>
      <c r="B228" s="209"/>
      <c r="C228" s="221"/>
      <c r="D228" s="220"/>
      <c r="E228" s="229"/>
    </row>
    <row r="229" spans="1:5" ht="15.75">
      <c r="A229" s="220"/>
      <c r="B229" s="209"/>
      <c r="C229" s="221"/>
      <c r="D229" s="220"/>
      <c r="E229" s="229"/>
    </row>
    <row r="230" spans="1:5" ht="15.75">
      <c r="A230" s="220"/>
      <c r="B230" s="209"/>
      <c r="C230" s="221"/>
      <c r="D230" s="220"/>
      <c r="E230" s="229"/>
    </row>
    <row r="231" spans="1:5" ht="15.75">
      <c r="A231" s="220"/>
      <c r="B231" s="209"/>
      <c r="C231" s="221"/>
      <c r="D231" s="220"/>
      <c r="E231" s="229"/>
    </row>
    <row r="232" spans="1:5" ht="15.75">
      <c r="A232" s="220"/>
      <c r="B232" s="209"/>
      <c r="C232" s="221"/>
      <c r="D232" s="220"/>
      <c r="E232" s="229"/>
    </row>
    <row r="233" spans="1:5" ht="15.75">
      <c r="A233" s="220"/>
      <c r="B233" s="209"/>
      <c r="C233" s="221"/>
      <c r="D233" s="220"/>
      <c r="E233" s="229"/>
    </row>
    <row r="234" spans="1:5" ht="15.75">
      <c r="A234" s="220"/>
      <c r="B234" s="209"/>
      <c r="C234" s="221"/>
      <c r="D234" s="220"/>
      <c r="E234" s="229"/>
    </row>
    <row r="235" spans="1:5" ht="15.75">
      <c r="A235" s="220"/>
      <c r="B235" s="209"/>
      <c r="C235" s="221"/>
      <c r="D235" s="220"/>
      <c r="E235" s="229"/>
    </row>
    <row r="236" spans="1:5" ht="15.75">
      <c r="A236" s="220"/>
      <c r="B236" s="209"/>
      <c r="C236" s="221"/>
      <c r="D236" s="220"/>
      <c r="E236" s="229"/>
    </row>
    <row r="237" spans="1:5" ht="15.75">
      <c r="A237" s="220"/>
      <c r="B237" s="209"/>
      <c r="C237" s="221"/>
      <c r="D237" s="220"/>
      <c r="E237" s="229"/>
    </row>
    <row r="238" spans="1:5" ht="15.75">
      <c r="A238" s="220"/>
      <c r="B238" s="209"/>
      <c r="C238" s="221"/>
      <c r="D238" s="220"/>
      <c r="E238" s="229"/>
    </row>
    <row r="239" spans="1:5" ht="15.75">
      <c r="A239" s="220"/>
      <c r="B239" s="209"/>
      <c r="C239" s="221"/>
      <c r="D239" s="220"/>
      <c r="E239" s="229"/>
    </row>
    <row r="240" spans="1:5" ht="15.75">
      <c r="A240" s="220"/>
      <c r="B240" s="209"/>
      <c r="C240" s="221"/>
      <c r="D240" s="220"/>
      <c r="E240" s="229"/>
    </row>
    <row r="241" spans="1:5" ht="15.75">
      <c r="A241" s="220"/>
      <c r="B241" s="209"/>
      <c r="C241" s="221"/>
      <c r="D241" s="220"/>
      <c r="E241" s="229"/>
    </row>
    <row r="242" spans="1:5" ht="15.75">
      <c r="A242" s="220"/>
      <c r="B242" s="209"/>
      <c r="C242" s="221"/>
      <c r="D242" s="220"/>
      <c r="E242" s="229"/>
    </row>
    <row r="243" spans="1:5" ht="15.75">
      <c r="A243" s="220"/>
      <c r="B243" s="209"/>
      <c r="C243" s="221"/>
      <c r="D243" s="220"/>
      <c r="E243" s="229"/>
    </row>
    <row r="244" spans="1:5" ht="15.75">
      <c r="A244" s="220"/>
      <c r="B244" s="209"/>
      <c r="C244" s="221"/>
      <c r="D244" s="220"/>
      <c r="E244" s="229"/>
    </row>
    <row r="245" spans="1:5" ht="15.75">
      <c r="A245" s="220"/>
      <c r="B245" s="209"/>
      <c r="C245" s="221"/>
      <c r="D245" s="220"/>
      <c r="E245" s="229"/>
    </row>
    <row r="246" spans="1:5" ht="15.75">
      <c r="A246" s="220"/>
      <c r="B246" s="209"/>
      <c r="C246" s="221"/>
      <c r="D246" s="220"/>
      <c r="E246" s="229"/>
    </row>
    <row r="247" spans="1:5" ht="15.75">
      <c r="A247" s="220"/>
      <c r="B247" s="209"/>
      <c r="C247" s="221"/>
      <c r="D247" s="220"/>
      <c r="E247" s="229"/>
    </row>
    <row r="248" spans="1:5" ht="15.75">
      <c r="A248" s="220"/>
      <c r="B248" s="209"/>
      <c r="C248" s="221"/>
      <c r="D248" s="220"/>
      <c r="E248" s="229"/>
    </row>
    <row r="249" spans="1:5" ht="15.75">
      <c r="A249" s="220"/>
      <c r="B249" s="209"/>
      <c r="C249" s="221"/>
      <c r="D249" s="220"/>
      <c r="E249" s="229"/>
    </row>
    <row r="250" spans="1:5" ht="15.75">
      <c r="A250" s="220"/>
      <c r="B250" s="209"/>
      <c r="C250" s="221"/>
      <c r="D250" s="220"/>
      <c r="E250" s="229"/>
    </row>
    <row r="251" spans="1:5" ht="15.75">
      <c r="A251" s="220"/>
      <c r="B251" s="209"/>
      <c r="C251" s="221"/>
      <c r="D251" s="220"/>
      <c r="E251" s="229"/>
    </row>
    <row r="252" spans="1:5" ht="15.75">
      <c r="A252" s="220"/>
      <c r="B252" s="209"/>
      <c r="C252" s="221"/>
      <c r="D252" s="220"/>
      <c r="E252" s="229"/>
    </row>
    <row r="253" spans="1:5" ht="15.75">
      <c r="A253" s="220"/>
      <c r="B253" s="209"/>
      <c r="C253" s="221"/>
      <c r="D253" s="220"/>
      <c r="E253" s="229"/>
    </row>
    <row r="254" spans="1:5" ht="15.75">
      <c r="A254" s="220"/>
      <c r="B254" s="209"/>
      <c r="C254" s="221"/>
      <c r="D254" s="220"/>
      <c r="E254" s="229"/>
    </row>
    <row r="255" spans="1:5" ht="15.75">
      <c r="A255" s="220"/>
      <c r="B255" s="209"/>
      <c r="C255" s="221"/>
      <c r="D255" s="220"/>
      <c r="E255" s="229"/>
    </row>
    <row r="256" spans="1:5" ht="15.75">
      <c r="A256" s="220"/>
      <c r="B256" s="209"/>
      <c r="C256" s="221"/>
      <c r="D256" s="220"/>
      <c r="E256" s="229"/>
    </row>
    <row r="257" spans="1:5" ht="15.75">
      <c r="A257" s="220"/>
      <c r="B257" s="209"/>
      <c r="C257" s="221"/>
      <c r="D257" s="220"/>
      <c r="E257" s="229"/>
    </row>
    <row r="258" spans="1:5" ht="15.75">
      <c r="A258" s="220"/>
      <c r="B258" s="209"/>
      <c r="C258" s="221"/>
      <c r="D258" s="220"/>
      <c r="E258" s="229"/>
    </row>
    <row r="259" spans="1:5" ht="15.75">
      <c r="A259" s="220"/>
      <c r="B259" s="209"/>
      <c r="C259" s="221"/>
      <c r="D259" s="220"/>
      <c r="E259" s="229"/>
    </row>
    <row r="260" spans="1:5" ht="15.75">
      <c r="A260" s="220"/>
      <c r="B260" s="209"/>
      <c r="C260" s="221"/>
      <c r="D260" s="220"/>
      <c r="E260" s="229"/>
    </row>
    <row r="261" spans="1:5" ht="15.75">
      <c r="A261" s="220"/>
      <c r="B261" s="209"/>
      <c r="C261" s="221"/>
      <c r="D261" s="220"/>
      <c r="E261" s="229"/>
    </row>
    <row r="262" spans="1:5" ht="15.75">
      <c r="A262" s="220"/>
      <c r="B262" s="209"/>
      <c r="C262" s="221"/>
      <c r="D262" s="220"/>
      <c r="E262" s="229"/>
    </row>
    <row r="263" spans="1:5" ht="15.75">
      <c r="A263" s="220"/>
      <c r="B263" s="209"/>
      <c r="C263" s="221"/>
      <c r="D263" s="220"/>
      <c r="E263" s="229"/>
    </row>
    <row r="264" spans="1:5" ht="15.75">
      <c r="A264" s="220"/>
      <c r="B264" s="209"/>
      <c r="C264" s="221"/>
      <c r="D264" s="220"/>
      <c r="E264" s="229"/>
    </row>
    <row r="265" spans="1:5" ht="15.75">
      <c r="A265" s="220"/>
      <c r="B265" s="209"/>
      <c r="C265" s="221"/>
      <c r="D265" s="220"/>
      <c r="E265" s="229"/>
    </row>
    <row r="266" spans="1:5" ht="15.75">
      <c r="A266" s="220"/>
      <c r="B266" s="209"/>
      <c r="C266" s="221"/>
      <c r="D266" s="220"/>
      <c r="E266" s="229"/>
    </row>
    <row r="267" spans="1:5" ht="15.75">
      <c r="A267" s="220"/>
      <c r="B267" s="209"/>
      <c r="C267" s="221"/>
      <c r="D267" s="220"/>
      <c r="E267" s="229"/>
    </row>
    <row r="268" spans="1:5" ht="15.75">
      <c r="A268" s="220"/>
      <c r="B268" s="209"/>
      <c r="C268" s="221"/>
      <c r="D268" s="220"/>
      <c r="E268" s="229"/>
    </row>
    <row r="269" spans="1:5" ht="15.75">
      <c r="A269" s="220"/>
      <c r="B269" s="209"/>
      <c r="C269" s="221"/>
      <c r="D269" s="220"/>
      <c r="E269" s="229"/>
    </row>
    <row r="270" spans="1:5" ht="15.75">
      <c r="A270" s="220"/>
      <c r="B270" s="209"/>
      <c r="C270" s="221"/>
      <c r="D270" s="220"/>
      <c r="E270" s="229"/>
    </row>
    <row r="271" spans="1:5" ht="15.75">
      <c r="A271" s="220"/>
      <c r="B271" s="209"/>
      <c r="C271" s="221"/>
      <c r="D271" s="220"/>
      <c r="E271" s="229"/>
    </row>
    <row r="272" spans="1:5" ht="15.75">
      <c r="A272" s="220"/>
      <c r="B272" s="209"/>
      <c r="C272" s="221"/>
      <c r="D272" s="220"/>
      <c r="E272" s="229"/>
    </row>
    <row r="273" spans="1:5" ht="15.75">
      <c r="A273" s="220"/>
      <c r="B273" s="209"/>
      <c r="C273" s="221"/>
      <c r="D273" s="220"/>
      <c r="E273" s="229"/>
    </row>
    <row r="274" spans="1:5" ht="15.75">
      <c r="A274" s="220"/>
      <c r="B274" s="209"/>
      <c r="C274" s="221"/>
      <c r="D274" s="220"/>
      <c r="E274" s="229"/>
    </row>
    <row r="275" spans="1:5" ht="15.75">
      <c r="A275" s="220"/>
      <c r="B275" s="209"/>
      <c r="C275" s="221"/>
      <c r="D275" s="220"/>
      <c r="E275" s="229"/>
    </row>
    <row r="276" spans="1:5" ht="15.75">
      <c r="A276" s="220"/>
      <c r="B276" s="209"/>
      <c r="C276" s="221"/>
      <c r="D276" s="220"/>
      <c r="E276" s="229"/>
    </row>
    <row r="277" spans="1:5" ht="15.75">
      <c r="A277" s="220"/>
      <c r="B277" s="209"/>
      <c r="C277" s="221"/>
      <c r="D277" s="220"/>
      <c r="E277" s="229"/>
    </row>
    <row r="278" spans="1:5" ht="15.75">
      <c r="A278" s="220"/>
      <c r="B278" s="209"/>
      <c r="C278" s="221"/>
      <c r="D278" s="220"/>
      <c r="E278" s="229"/>
    </row>
    <row r="279" spans="1:5" ht="15.75">
      <c r="A279" s="220"/>
      <c r="B279" s="209"/>
      <c r="C279" s="221"/>
      <c r="D279" s="220"/>
      <c r="E279" s="229"/>
    </row>
    <row r="280" spans="1:5" ht="15.75">
      <c r="A280" s="220"/>
      <c r="B280" s="209"/>
      <c r="C280" s="221"/>
      <c r="D280" s="220"/>
      <c r="E280" s="229"/>
    </row>
    <row r="281" spans="1:5" ht="15.75">
      <c r="A281" s="220"/>
      <c r="B281" s="209"/>
      <c r="C281" s="221"/>
      <c r="D281" s="220"/>
      <c r="E281" s="229"/>
    </row>
    <row r="282" spans="1:5" ht="15.75">
      <c r="A282" s="220"/>
      <c r="B282" s="209"/>
      <c r="C282" s="221"/>
      <c r="D282" s="220"/>
      <c r="E282" s="229"/>
    </row>
    <row r="283" spans="1:5" ht="15.75">
      <c r="A283" s="220"/>
      <c r="B283" s="209"/>
      <c r="C283" s="221"/>
      <c r="D283" s="220"/>
      <c r="E283" s="229"/>
    </row>
    <row r="284" spans="1:5" ht="15.75">
      <c r="A284" s="220"/>
      <c r="B284" s="209"/>
      <c r="C284" s="221"/>
      <c r="D284" s="220"/>
      <c r="E284" s="229"/>
    </row>
    <row r="285" spans="1:5" ht="15.75">
      <c r="A285" s="220"/>
      <c r="B285" s="209"/>
      <c r="C285" s="221"/>
      <c r="D285" s="220"/>
      <c r="E285" s="229"/>
    </row>
    <row r="286" spans="1:5" ht="15.75">
      <c r="A286" s="220"/>
      <c r="B286" s="209"/>
      <c r="C286" s="221"/>
      <c r="D286" s="220"/>
      <c r="E286" s="229"/>
    </row>
    <row r="287" spans="1:5" ht="15.75">
      <c r="A287" s="220"/>
      <c r="B287" s="209"/>
      <c r="C287" s="221"/>
      <c r="D287" s="220"/>
      <c r="E287" s="229"/>
    </row>
    <row r="288" spans="1:5" ht="15.75">
      <c r="A288" s="220"/>
      <c r="B288" s="209"/>
      <c r="C288" s="221"/>
      <c r="D288" s="220"/>
      <c r="E288" s="229"/>
    </row>
    <row r="289" spans="1:5" ht="15.75">
      <c r="A289" s="220"/>
      <c r="B289" s="209"/>
      <c r="C289" s="221"/>
      <c r="D289" s="220"/>
      <c r="E289" s="229"/>
    </row>
    <row r="290" spans="1:5" ht="15.75">
      <c r="A290" s="220"/>
      <c r="B290" s="209"/>
      <c r="C290" s="221"/>
      <c r="D290" s="220"/>
      <c r="E290" s="229"/>
    </row>
    <row r="291" spans="1:5" ht="15.75">
      <c r="A291" s="220"/>
      <c r="B291" s="209"/>
      <c r="C291" s="221"/>
      <c r="D291" s="220"/>
      <c r="E291" s="229"/>
    </row>
    <row r="292" spans="1:5" ht="15.75">
      <c r="A292" s="220"/>
      <c r="B292" s="209"/>
      <c r="C292" s="221"/>
      <c r="D292" s="220"/>
      <c r="E292" s="229"/>
    </row>
    <row r="293" spans="1:5" ht="15.75">
      <c r="A293" s="220"/>
      <c r="B293" s="209"/>
      <c r="C293" s="221"/>
      <c r="D293" s="220"/>
      <c r="E293" s="229"/>
    </row>
    <row r="294" spans="1:5" ht="15.75">
      <c r="A294" s="220"/>
      <c r="B294" s="209"/>
      <c r="C294" s="221"/>
      <c r="D294" s="220"/>
      <c r="E294" s="229"/>
    </row>
    <row r="295" spans="1:5" ht="15.75">
      <c r="A295" s="220"/>
      <c r="B295" s="209"/>
      <c r="C295" s="221"/>
      <c r="D295" s="220"/>
      <c r="E295" s="229"/>
    </row>
    <row r="296" spans="1:5" ht="15.75">
      <c r="A296" s="220"/>
      <c r="B296" s="209"/>
      <c r="C296" s="221"/>
      <c r="D296" s="220"/>
      <c r="E296" s="229"/>
    </row>
    <row r="297" spans="1:5" ht="15.75">
      <c r="A297" s="220"/>
      <c r="B297" s="209"/>
      <c r="C297" s="221"/>
      <c r="D297" s="220"/>
      <c r="E297" s="229"/>
    </row>
    <row r="298" spans="1:5" ht="15.75">
      <c r="A298" s="220"/>
      <c r="B298" s="209"/>
      <c r="C298" s="221"/>
      <c r="D298" s="220"/>
      <c r="E298" s="229"/>
    </row>
    <row r="299" spans="1:5" ht="15.75">
      <c r="A299" s="220"/>
      <c r="B299" s="209"/>
      <c r="C299" s="221"/>
      <c r="D299" s="220"/>
      <c r="E299" s="229"/>
    </row>
    <row r="300" spans="1:5" ht="15.75">
      <c r="A300" s="220"/>
      <c r="B300" s="209"/>
      <c r="C300" s="221"/>
      <c r="D300" s="220"/>
      <c r="E300" s="229"/>
    </row>
    <row r="301" spans="1:5" ht="15.75">
      <c r="A301" s="220"/>
      <c r="B301" s="209"/>
      <c r="C301" s="221"/>
      <c r="D301" s="220"/>
      <c r="E301" s="229"/>
    </row>
    <row r="302" spans="1:5" ht="15.75">
      <c r="A302" s="220"/>
      <c r="B302" s="209"/>
      <c r="C302" s="221"/>
      <c r="D302" s="220"/>
      <c r="E302" s="229"/>
    </row>
    <row r="303" spans="1:5" ht="15.75">
      <c r="A303" s="220"/>
      <c r="B303" s="209"/>
      <c r="C303" s="221"/>
      <c r="D303" s="220"/>
      <c r="E303" s="229"/>
    </row>
    <row r="304" spans="1:5" ht="15.75">
      <c r="A304" s="220"/>
      <c r="B304" s="209"/>
      <c r="C304" s="221"/>
      <c r="D304" s="220"/>
      <c r="E304" s="229"/>
    </row>
    <row r="305" spans="1:5" ht="15.75">
      <c r="A305" s="220"/>
      <c r="B305" s="209"/>
      <c r="C305" s="221"/>
      <c r="D305" s="220"/>
      <c r="E305" s="229"/>
    </row>
    <row r="306" spans="1:5" ht="15.75">
      <c r="A306" s="220"/>
      <c r="B306" s="209"/>
      <c r="C306" s="221"/>
      <c r="D306" s="220"/>
      <c r="E306" s="229"/>
    </row>
    <row r="307" spans="1:5" ht="15.75">
      <c r="A307" s="220"/>
      <c r="B307" s="209"/>
      <c r="C307" s="221"/>
      <c r="D307" s="220"/>
      <c r="E307" s="229"/>
    </row>
    <row r="308" spans="1:5" ht="15.75">
      <c r="A308" s="220"/>
      <c r="B308" s="209"/>
      <c r="C308" s="221"/>
      <c r="D308" s="220"/>
      <c r="E308" s="229"/>
    </row>
    <row r="309" spans="1:5" ht="15.75">
      <c r="A309" s="220"/>
      <c r="B309" s="209"/>
      <c r="C309" s="221"/>
      <c r="D309" s="220"/>
      <c r="E309" s="229"/>
    </row>
    <row r="310" spans="1:5" ht="15.75">
      <c r="A310" s="220"/>
      <c r="B310" s="209"/>
      <c r="C310" s="221"/>
      <c r="D310" s="220"/>
      <c r="E310" s="229"/>
    </row>
    <row r="311" spans="1:5" ht="15.75">
      <c r="A311" s="220"/>
      <c r="B311" s="209"/>
      <c r="C311" s="221"/>
      <c r="D311" s="220"/>
      <c r="E311" s="229"/>
    </row>
    <row r="312" spans="1:5" ht="15.75">
      <c r="A312" s="220"/>
      <c r="B312" s="209"/>
      <c r="C312" s="221"/>
      <c r="D312" s="220"/>
      <c r="E312" s="229"/>
    </row>
    <row r="313" spans="1:5" ht="15.75">
      <c r="A313" s="220"/>
      <c r="B313" s="209"/>
      <c r="C313" s="221"/>
      <c r="D313" s="220"/>
      <c r="E313" s="229"/>
    </row>
    <row r="314" spans="1:5" ht="15.75">
      <c r="A314" s="220"/>
      <c r="B314" s="209"/>
      <c r="C314" s="221"/>
      <c r="D314" s="220"/>
      <c r="E314" s="229"/>
    </row>
    <row r="315" spans="1:5" ht="15.75">
      <c r="A315" s="220"/>
      <c r="B315" s="209"/>
      <c r="C315" s="221"/>
      <c r="D315" s="220"/>
      <c r="E315" s="229"/>
    </row>
    <row r="316" spans="1:5" ht="15.75">
      <c r="A316" s="220"/>
      <c r="B316" s="209"/>
      <c r="C316" s="221"/>
      <c r="D316" s="220"/>
      <c r="E316" s="229"/>
    </row>
    <row r="317" spans="1:5" ht="15.75">
      <c r="A317" s="220"/>
      <c r="B317" s="209"/>
      <c r="C317" s="221"/>
      <c r="D317" s="220"/>
      <c r="E317" s="229"/>
    </row>
    <row r="318" spans="1:5" ht="15.75">
      <c r="A318" s="220"/>
      <c r="B318" s="209"/>
      <c r="C318" s="221"/>
      <c r="D318" s="220"/>
      <c r="E318" s="229"/>
    </row>
    <row r="319" spans="1:5" ht="15.75">
      <c r="A319" s="220"/>
      <c r="B319" s="209"/>
      <c r="C319" s="221"/>
      <c r="D319" s="220"/>
      <c r="E319" s="229"/>
    </row>
    <row r="320" spans="1:5" ht="15.75">
      <c r="A320" s="220"/>
      <c r="B320" s="209"/>
      <c r="C320" s="221"/>
      <c r="D320" s="220"/>
      <c r="E320" s="229"/>
    </row>
    <row r="321" spans="1:5" ht="15.75">
      <c r="A321" s="220"/>
      <c r="B321" s="209"/>
      <c r="C321" s="221"/>
      <c r="D321" s="220"/>
      <c r="E321" s="229"/>
    </row>
    <row r="322" spans="1:5" ht="15.75">
      <c r="A322" s="220"/>
      <c r="B322" s="209"/>
      <c r="C322" s="221"/>
      <c r="D322" s="220"/>
      <c r="E322" s="229"/>
    </row>
    <row r="323" spans="1:5" ht="15.75">
      <c r="A323" s="220"/>
      <c r="B323" s="209"/>
      <c r="C323" s="221"/>
      <c r="D323" s="220"/>
      <c r="E323" s="229"/>
    </row>
    <row r="324" spans="1:5" ht="15.75">
      <c r="A324" s="220"/>
      <c r="B324" s="209"/>
      <c r="C324" s="221"/>
      <c r="D324" s="220"/>
      <c r="E324" s="229"/>
    </row>
    <row r="325" spans="1:5" ht="15.75">
      <c r="A325" s="220"/>
      <c r="B325" s="209"/>
      <c r="C325" s="221"/>
      <c r="D325" s="220"/>
      <c r="E325" s="229"/>
    </row>
    <row r="326" spans="1:5" ht="15.75">
      <c r="A326" s="220"/>
      <c r="B326" s="209"/>
      <c r="C326" s="221"/>
      <c r="D326" s="220"/>
      <c r="E326" s="229"/>
    </row>
    <row r="327" spans="1:5" ht="15.75">
      <c r="A327" s="220"/>
      <c r="B327" s="209"/>
      <c r="C327" s="221"/>
      <c r="D327" s="220"/>
      <c r="E327" s="229"/>
    </row>
    <row r="328" spans="1:5" ht="15.75">
      <c r="A328" s="220"/>
      <c r="B328" s="209"/>
      <c r="C328" s="221"/>
      <c r="D328" s="220"/>
      <c r="E328" s="229"/>
    </row>
    <row r="329" spans="1:5" ht="15.75">
      <c r="A329" s="220"/>
      <c r="B329" s="209"/>
      <c r="C329" s="221"/>
      <c r="D329" s="220"/>
      <c r="E329" s="229"/>
    </row>
    <row r="330" spans="1:5" ht="15.75">
      <c r="A330" s="220"/>
      <c r="B330" s="209"/>
      <c r="C330" s="221"/>
      <c r="D330" s="220"/>
      <c r="E330" s="229"/>
    </row>
    <row r="331" spans="1:5" ht="15.75">
      <c r="A331" s="220"/>
      <c r="B331" s="209"/>
      <c r="C331" s="221"/>
      <c r="D331" s="220"/>
      <c r="E331" s="229"/>
    </row>
    <row r="332" spans="1:5" ht="15.75">
      <c r="A332" s="220"/>
      <c r="B332" s="209"/>
      <c r="C332" s="221"/>
      <c r="D332" s="220"/>
      <c r="E332" s="229"/>
    </row>
    <row r="333" spans="1:5" ht="15.75">
      <c r="A333" s="220"/>
      <c r="B333" s="209"/>
      <c r="C333" s="221"/>
      <c r="D333" s="220"/>
      <c r="E333" s="229"/>
    </row>
    <row r="334" spans="1:5" ht="15.75">
      <c r="A334" s="220"/>
      <c r="B334" s="209"/>
      <c r="C334" s="221"/>
      <c r="D334" s="220"/>
      <c r="E334" s="229"/>
    </row>
    <row r="335" spans="1:5" ht="15.75">
      <c r="A335" s="220"/>
      <c r="B335" s="209"/>
      <c r="C335" s="221"/>
      <c r="D335" s="220"/>
      <c r="E335" s="229"/>
    </row>
    <row r="336" spans="1:5" ht="15.75">
      <c r="A336" s="220"/>
      <c r="B336" s="209"/>
      <c r="C336" s="221"/>
      <c r="D336" s="220"/>
      <c r="E336" s="229"/>
    </row>
    <row r="337" spans="1:5" ht="15.75">
      <c r="A337" s="220"/>
      <c r="B337" s="209"/>
      <c r="C337" s="221"/>
      <c r="D337" s="220"/>
      <c r="E337" s="229"/>
    </row>
    <row r="338" spans="1:5" ht="15.75">
      <c r="A338" s="220"/>
      <c r="B338" s="209"/>
      <c r="C338" s="221"/>
      <c r="D338" s="220"/>
      <c r="E338" s="229"/>
    </row>
    <row r="339" spans="1:5" ht="15.75">
      <c r="A339" s="220"/>
      <c r="B339" s="209"/>
      <c r="C339" s="221"/>
      <c r="D339" s="220"/>
      <c r="E339" s="229"/>
    </row>
    <row r="340" spans="1:5" ht="15.75">
      <c r="A340" s="220"/>
      <c r="B340" s="209"/>
      <c r="C340" s="221"/>
      <c r="D340" s="220"/>
      <c r="E340" s="229"/>
    </row>
    <row r="341" spans="1:5" ht="15.75">
      <c r="A341" s="220"/>
      <c r="B341" s="209"/>
      <c r="C341" s="221"/>
      <c r="D341" s="220"/>
      <c r="E341" s="229"/>
    </row>
    <row r="342" spans="1:5" ht="15.75">
      <c r="A342" s="220"/>
      <c r="B342" s="209"/>
      <c r="C342" s="221"/>
      <c r="D342" s="220"/>
      <c r="E342" s="229"/>
    </row>
    <row r="343" spans="1:5" ht="15.75">
      <c r="A343" s="220"/>
      <c r="B343" s="209"/>
      <c r="C343" s="221"/>
      <c r="D343" s="220"/>
      <c r="E343" s="229"/>
    </row>
    <row r="344" spans="1:5" ht="15.75">
      <c r="A344" s="220"/>
      <c r="B344" s="209"/>
      <c r="C344" s="221"/>
      <c r="D344" s="220"/>
      <c r="E344" s="229"/>
    </row>
    <row r="345" spans="1:5" ht="15.75">
      <c r="A345" s="220"/>
      <c r="B345" s="209"/>
      <c r="C345" s="221"/>
      <c r="D345" s="220"/>
      <c r="E345" s="229"/>
    </row>
    <row r="346" spans="1:5" ht="15.75">
      <c r="A346" s="220"/>
      <c r="B346" s="209"/>
      <c r="C346" s="221"/>
      <c r="D346" s="220"/>
      <c r="E346" s="229"/>
    </row>
    <row r="347" spans="1:5" ht="15.75">
      <c r="A347" s="220"/>
      <c r="B347" s="209"/>
      <c r="C347" s="221"/>
      <c r="D347" s="220"/>
      <c r="E347" s="229"/>
    </row>
    <row r="348" spans="1:5" ht="15.75">
      <c r="A348" s="220"/>
      <c r="B348" s="209"/>
      <c r="C348" s="221"/>
      <c r="D348" s="220"/>
      <c r="E348" s="229"/>
    </row>
    <row r="349" spans="1:5" ht="15.75">
      <c r="A349" s="220"/>
      <c r="B349" s="209"/>
      <c r="C349" s="221"/>
      <c r="D349" s="220"/>
      <c r="E349" s="229"/>
    </row>
    <row r="350" spans="1:5" ht="15.75">
      <c r="A350" s="220"/>
      <c r="B350" s="209"/>
      <c r="C350" s="221"/>
      <c r="D350" s="220"/>
      <c r="E350" s="229"/>
    </row>
    <row r="351" spans="1:5" ht="15.75">
      <c r="A351" s="220"/>
      <c r="B351" s="209"/>
      <c r="C351" s="221"/>
      <c r="D351" s="220"/>
      <c r="E351" s="229"/>
    </row>
    <row r="352" spans="1:5" ht="15.75">
      <c r="A352" s="220"/>
      <c r="B352" s="209"/>
      <c r="C352" s="221"/>
      <c r="D352" s="220"/>
      <c r="E352" s="229"/>
    </row>
    <row r="353" spans="1:5" ht="15.75">
      <c r="A353" s="220"/>
      <c r="B353" s="209"/>
      <c r="C353" s="221"/>
      <c r="D353" s="220"/>
      <c r="E353" s="229"/>
    </row>
    <row r="354" spans="1:5" ht="15.75">
      <c r="A354" s="220"/>
      <c r="B354" s="209"/>
      <c r="C354" s="221"/>
      <c r="D354" s="220"/>
      <c r="E354" s="229"/>
    </row>
    <row r="355" spans="1:5" ht="15.75">
      <c r="A355" s="220"/>
      <c r="B355" s="209"/>
      <c r="C355" s="221"/>
      <c r="D355" s="220"/>
      <c r="E355" s="229"/>
    </row>
    <row r="356" spans="1:5" ht="15.75">
      <c r="A356" s="220"/>
      <c r="B356" s="209"/>
      <c r="C356" s="221"/>
      <c r="D356" s="220"/>
      <c r="E356" s="229"/>
    </row>
    <row r="357" spans="1:5" ht="15.75">
      <c r="A357" s="220"/>
      <c r="B357" s="209"/>
      <c r="C357" s="221"/>
      <c r="D357" s="220"/>
      <c r="E357" s="229"/>
    </row>
    <row r="358" spans="1:5" ht="15.75">
      <c r="A358" s="220"/>
      <c r="B358" s="209"/>
      <c r="C358" s="221"/>
      <c r="D358" s="220"/>
      <c r="E358" s="229"/>
    </row>
    <row r="359" spans="1:5" ht="15.75">
      <c r="A359" s="220"/>
      <c r="B359" s="209"/>
      <c r="C359" s="221"/>
      <c r="D359" s="220"/>
      <c r="E359" s="229"/>
    </row>
    <row r="360" spans="1:5" ht="15.75">
      <c r="A360" s="220"/>
      <c r="B360" s="209"/>
      <c r="C360" s="221"/>
      <c r="D360" s="220"/>
      <c r="E360" s="229"/>
    </row>
    <row r="361" spans="1:5" ht="15.75">
      <c r="A361" s="220"/>
      <c r="B361" s="209"/>
      <c r="C361" s="221"/>
      <c r="D361" s="220"/>
      <c r="E361" s="229"/>
    </row>
    <row r="362" spans="1:5" ht="15.75">
      <c r="A362" s="220"/>
      <c r="B362" s="209"/>
      <c r="C362" s="221"/>
      <c r="D362" s="220"/>
      <c r="E362" s="229"/>
    </row>
    <row r="363" spans="1:5" ht="15.75">
      <c r="A363" s="220"/>
      <c r="B363" s="209"/>
      <c r="C363" s="221"/>
      <c r="D363" s="220"/>
      <c r="E363" s="229"/>
    </row>
    <row r="364" spans="1:5" ht="15.75">
      <c r="A364" s="220"/>
      <c r="B364" s="209"/>
      <c r="C364" s="221"/>
      <c r="D364" s="220"/>
      <c r="E364" s="229"/>
    </row>
    <row r="365" spans="1:5" ht="15.75">
      <c r="A365" s="220"/>
      <c r="B365" s="209"/>
      <c r="C365" s="221"/>
      <c r="D365" s="220"/>
      <c r="E365" s="229"/>
    </row>
    <row r="366" spans="1:5" ht="15.75">
      <c r="A366" s="220"/>
      <c r="B366" s="209"/>
      <c r="C366" s="221"/>
      <c r="D366" s="220"/>
      <c r="E366" s="229"/>
    </row>
    <row r="367" spans="1:5" ht="15.75">
      <c r="A367" s="220"/>
      <c r="B367" s="209"/>
      <c r="C367" s="221"/>
      <c r="D367" s="220"/>
      <c r="E367" s="229"/>
    </row>
    <row r="368" spans="1:5" ht="15.75">
      <c r="A368" s="220"/>
      <c r="B368" s="209"/>
      <c r="C368" s="221"/>
      <c r="D368" s="220"/>
      <c r="E368" s="229"/>
    </row>
    <row r="369" spans="1:5" ht="15.75">
      <c r="A369" s="220"/>
      <c r="B369" s="209"/>
      <c r="C369" s="221"/>
      <c r="D369" s="220"/>
      <c r="E369" s="229"/>
    </row>
    <row r="370" spans="1:5" ht="15.75">
      <c r="A370" s="220"/>
      <c r="B370" s="209"/>
      <c r="C370" s="221"/>
      <c r="D370" s="220"/>
      <c r="E370" s="229"/>
    </row>
    <row r="371" spans="1:5" ht="15.75">
      <c r="A371" s="220"/>
      <c r="B371" s="209"/>
      <c r="C371" s="221"/>
      <c r="D371" s="220"/>
      <c r="E371" s="229"/>
    </row>
    <row r="372" spans="1:5" ht="15.75">
      <c r="A372" s="220"/>
      <c r="B372" s="209"/>
      <c r="C372" s="221"/>
      <c r="D372" s="220"/>
      <c r="E372" s="229"/>
    </row>
    <row r="373" spans="1:5" ht="15.75">
      <c r="A373" s="220"/>
      <c r="B373" s="209"/>
      <c r="C373" s="221"/>
      <c r="D373" s="220"/>
      <c r="E373" s="229"/>
    </row>
    <row r="374" spans="1:5" ht="15.75">
      <c r="A374" s="220"/>
      <c r="B374" s="209"/>
      <c r="C374" s="221"/>
      <c r="D374" s="220"/>
      <c r="E374" s="229"/>
    </row>
    <row r="375" spans="1:5" ht="15.75">
      <c r="A375" s="220"/>
      <c r="B375" s="209"/>
      <c r="C375" s="221"/>
      <c r="D375" s="220"/>
      <c r="E375" s="229"/>
    </row>
    <row r="376" spans="1:5" ht="15.75">
      <c r="A376" s="220"/>
      <c r="B376" s="209"/>
      <c r="C376" s="221"/>
      <c r="D376" s="220"/>
      <c r="E376" s="229"/>
    </row>
    <row r="377" spans="1:5" ht="15.75">
      <c r="A377" s="220"/>
      <c r="B377" s="209"/>
      <c r="C377" s="221"/>
      <c r="D377" s="220"/>
      <c r="E377" s="229"/>
    </row>
    <row r="378" spans="1:5" ht="15.75">
      <c r="A378" s="220"/>
      <c r="B378" s="209"/>
      <c r="C378" s="221"/>
      <c r="D378" s="220"/>
      <c r="E378" s="229"/>
    </row>
    <row r="379" spans="1:5" ht="15.75">
      <c r="A379" s="220"/>
      <c r="B379" s="209"/>
      <c r="C379" s="221"/>
      <c r="D379" s="220"/>
      <c r="E379" s="229"/>
    </row>
    <row r="380" spans="1:5" ht="15.75">
      <c r="A380" s="220"/>
      <c r="B380" s="209"/>
      <c r="C380" s="221"/>
      <c r="D380" s="220"/>
      <c r="E380" s="229"/>
    </row>
    <row r="381" spans="1:5" ht="15.75">
      <c r="A381" s="220"/>
      <c r="B381" s="209"/>
      <c r="C381" s="221"/>
      <c r="D381" s="220"/>
      <c r="E381" s="229"/>
    </row>
    <row r="382" spans="1:5" ht="15.75">
      <c r="A382" s="220"/>
      <c r="B382" s="209"/>
      <c r="C382" s="221"/>
      <c r="D382" s="220"/>
      <c r="E382" s="229"/>
    </row>
    <row r="383" spans="1:5" ht="15.75">
      <c r="A383" s="220"/>
      <c r="B383" s="209"/>
      <c r="C383" s="221"/>
      <c r="D383" s="220"/>
      <c r="E383" s="229"/>
    </row>
    <row r="384" spans="1:5" ht="15.75">
      <c r="A384" s="220"/>
      <c r="B384" s="209"/>
      <c r="C384" s="221"/>
      <c r="D384" s="220"/>
      <c r="E384" s="229"/>
    </row>
    <row r="385" spans="1:5" ht="15.75">
      <c r="A385" s="220"/>
      <c r="B385" s="209"/>
      <c r="C385" s="221"/>
      <c r="D385" s="220"/>
      <c r="E385" s="229"/>
    </row>
    <row r="386" spans="1:5" ht="15.75">
      <c r="A386" s="220"/>
      <c r="B386" s="209"/>
      <c r="C386" s="221"/>
      <c r="D386" s="220"/>
      <c r="E386" s="229"/>
    </row>
    <row r="387" spans="1:5" ht="15.75">
      <c r="A387" s="220"/>
      <c r="B387" s="209"/>
      <c r="C387" s="221"/>
      <c r="D387" s="220"/>
      <c r="E387" s="229"/>
    </row>
    <row r="388" spans="1:5" ht="15.75">
      <c r="A388" s="220"/>
      <c r="B388" s="209"/>
      <c r="C388" s="221"/>
      <c r="D388" s="220"/>
      <c r="E388" s="229"/>
    </row>
    <row r="389" spans="1:5" ht="15.75">
      <c r="A389" s="220"/>
      <c r="B389" s="209"/>
      <c r="C389" s="221"/>
      <c r="D389" s="220"/>
      <c r="E389" s="229"/>
    </row>
    <row r="390" spans="1:5" ht="15.75">
      <c r="A390" s="220"/>
      <c r="B390" s="209"/>
      <c r="C390" s="221"/>
      <c r="D390" s="220"/>
      <c r="E390" s="229"/>
    </row>
    <row r="391" spans="1:5" ht="15.75">
      <c r="A391" s="220"/>
      <c r="B391" s="209"/>
      <c r="C391" s="221"/>
      <c r="D391" s="220"/>
      <c r="E391" s="229"/>
    </row>
    <row r="392" spans="1:5" ht="15.75">
      <c r="A392" s="220"/>
      <c r="B392" s="209"/>
      <c r="C392" s="221"/>
      <c r="D392" s="220"/>
      <c r="E392" s="229"/>
    </row>
    <row r="393" spans="1:5" ht="15.75">
      <c r="A393" s="220"/>
      <c r="B393" s="209"/>
      <c r="C393" s="221"/>
      <c r="D393" s="220"/>
      <c r="E393" s="229"/>
    </row>
    <row r="394" spans="1:5" ht="15.75">
      <c r="A394" s="220"/>
      <c r="B394" s="209"/>
      <c r="C394" s="221"/>
      <c r="D394" s="220"/>
      <c r="E394" s="229"/>
    </row>
    <row r="395" spans="1:5" ht="15.75">
      <c r="A395" s="220"/>
      <c r="B395" s="209"/>
      <c r="C395" s="221"/>
      <c r="D395" s="220"/>
      <c r="E395" s="229"/>
    </row>
    <row r="396" spans="1:5" ht="15.75">
      <c r="A396" s="220"/>
      <c r="B396" s="209"/>
      <c r="C396" s="221"/>
      <c r="D396" s="220"/>
      <c r="E396" s="229"/>
    </row>
    <row r="397" spans="1:5" ht="15.75">
      <c r="A397" s="220"/>
      <c r="B397" s="209"/>
      <c r="C397" s="221"/>
      <c r="D397" s="220"/>
      <c r="E397" s="229"/>
    </row>
    <row r="398" spans="1:5" ht="15.75">
      <c r="A398" s="220"/>
      <c r="B398" s="209"/>
      <c r="C398" s="221"/>
      <c r="D398" s="220"/>
      <c r="E398" s="229"/>
    </row>
    <row r="399" spans="1:5" ht="15.75">
      <c r="A399" s="220"/>
      <c r="B399" s="209"/>
      <c r="C399" s="221"/>
      <c r="D399" s="220"/>
      <c r="E399" s="229"/>
    </row>
    <row r="400" spans="1:5" ht="15.75">
      <c r="A400" s="220"/>
      <c r="B400" s="209"/>
      <c r="C400" s="221"/>
      <c r="D400" s="220"/>
      <c r="E400" s="229"/>
    </row>
    <row r="401" spans="1:5" ht="15.75">
      <c r="A401" s="220"/>
      <c r="B401" s="209"/>
      <c r="C401" s="221"/>
      <c r="D401" s="220"/>
      <c r="E401" s="229"/>
    </row>
    <row r="402" spans="1:5" ht="15.75">
      <c r="A402" s="220"/>
      <c r="B402" s="209"/>
      <c r="C402" s="221"/>
      <c r="D402" s="220"/>
      <c r="E402" s="229"/>
    </row>
    <row r="403" spans="1:5" ht="15.75">
      <c r="A403" s="220"/>
      <c r="B403" s="209"/>
      <c r="C403" s="221"/>
      <c r="D403" s="220"/>
      <c r="E403" s="229"/>
    </row>
    <row r="404" spans="1:5" ht="15.75">
      <c r="A404" s="220"/>
      <c r="B404" s="209"/>
      <c r="C404" s="221"/>
      <c r="D404" s="220"/>
      <c r="E404" s="229"/>
    </row>
    <row r="405" spans="1:5" ht="15.75">
      <c r="A405" s="220"/>
      <c r="B405" s="209"/>
      <c r="C405" s="221"/>
      <c r="D405" s="220"/>
      <c r="E405" s="229"/>
    </row>
    <row r="406" spans="1:5" ht="15.75">
      <c r="A406" s="220"/>
      <c r="B406" s="209"/>
      <c r="C406" s="221"/>
      <c r="D406" s="220"/>
      <c r="E406" s="229"/>
    </row>
    <row r="407" spans="1:5" ht="15.75">
      <c r="A407" s="220"/>
      <c r="B407" s="209"/>
      <c r="C407" s="221"/>
      <c r="D407" s="220"/>
      <c r="E407" s="229"/>
    </row>
    <row r="408" spans="1:5" ht="15.75">
      <c r="A408" s="220"/>
      <c r="B408" s="209"/>
      <c r="C408" s="221"/>
      <c r="D408" s="220"/>
      <c r="E408" s="229"/>
    </row>
    <row r="409" spans="1:5" ht="15.75">
      <c r="A409" s="220"/>
      <c r="B409" s="209"/>
      <c r="C409" s="221"/>
      <c r="D409" s="220"/>
      <c r="E409" s="229"/>
    </row>
    <row r="410" spans="1:5" ht="15.75">
      <c r="A410" s="220"/>
      <c r="B410" s="209"/>
      <c r="C410" s="221"/>
      <c r="D410" s="220"/>
      <c r="E410" s="229"/>
    </row>
    <row r="411" spans="1:5" ht="15.75">
      <c r="A411" s="220"/>
      <c r="B411" s="209"/>
      <c r="C411" s="221"/>
      <c r="D411" s="220"/>
      <c r="E411" s="229"/>
    </row>
    <row r="412" spans="1:5" ht="15.75">
      <c r="A412" s="220"/>
      <c r="B412" s="209"/>
      <c r="C412" s="221"/>
      <c r="D412" s="220"/>
      <c r="E412" s="229"/>
    </row>
    <row r="413" spans="1:5" ht="15.75">
      <c r="A413" s="220"/>
      <c r="B413" s="209"/>
      <c r="C413" s="221"/>
      <c r="D413" s="220"/>
      <c r="E413" s="229"/>
    </row>
    <row r="414" spans="1:5" ht="15.75">
      <c r="A414" s="220"/>
      <c r="B414" s="209"/>
      <c r="C414" s="221"/>
      <c r="D414" s="220"/>
      <c r="E414" s="229"/>
    </row>
    <row r="415" spans="1:5" ht="15.75">
      <c r="A415" s="220"/>
      <c r="B415" s="209"/>
      <c r="C415" s="221"/>
      <c r="D415" s="220"/>
      <c r="E415" s="229"/>
    </row>
    <row r="416" spans="1:5" ht="15.75">
      <c r="A416" s="220"/>
      <c r="B416" s="209"/>
      <c r="C416" s="221"/>
      <c r="D416" s="220"/>
      <c r="E416" s="229"/>
    </row>
    <row r="417" spans="1:5" ht="15.75">
      <c r="A417" s="220"/>
      <c r="B417" s="209"/>
      <c r="C417" s="221"/>
      <c r="D417" s="220"/>
      <c r="E417" s="229"/>
    </row>
    <row r="418" spans="1:5" ht="15.75">
      <c r="A418" s="220"/>
      <c r="B418" s="209"/>
      <c r="C418" s="221"/>
      <c r="D418" s="220"/>
      <c r="E418" s="229"/>
    </row>
    <row r="419" spans="1:5" ht="15.75">
      <c r="A419" s="220"/>
      <c r="B419" s="209"/>
      <c r="C419" s="221"/>
      <c r="D419" s="220"/>
      <c r="E419" s="229"/>
    </row>
    <row r="420" spans="1:5" ht="15.75">
      <c r="A420" s="220"/>
      <c r="B420" s="209"/>
      <c r="C420" s="221"/>
      <c r="D420" s="220"/>
      <c r="E420" s="229"/>
    </row>
    <row r="421" spans="1:5" ht="15.75">
      <c r="A421" s="220"/>
      <c r="B421" s="209"/>
      <c r="C421" s="221"/>
      <c r="D421" s="220"/>
      <c r="E421" s="229"/>
    </row>
    <row r="422" spans="1:5" ht="15.75">
      <c r="A422" s="220"/>
      <c r="B422" s="209"/>
      <c r="C422" s="221"/>
      <c r="D422" s="220"/>
      <c r="E422" s="229"/>
    </row>
    <row r="423" spans="1:5" ht="15.75">
      <c r="A423" s="220"/>
      <c r="B423" s="209"/>
      <c r="C423" s="221"/>
      <c r="D423" s="220"/>
      <c r="E423" s="229"/>
    </row>
    <row r="424" spans="1:5" ht="15.75">
      <c r="A424" s="220"/>
      <c r="B424" s="209"/>
      <c r="C424" s="221"/>
      <c r="D424" s="220"/>
      <c r="E424" s="229"/>
    </row>
    <row r="425" spans="1:5" ht="15.75">
      <c r="A425" s="220"/>
      <c r="B425" s="209"/>
      <c r="C425" s="221"/>
      <c r="D425" s="220"/>
      <c r="E425" s="229"/>
    </row>
    <row r="426" spans="1:5" ht="15.75">
      <c r="A426" s="220"/>
      <c r="B426" s="209"/>
      <c r="C426" s="221"/>
      <c r="D426" s="220"/>
      <c r="E426" s="229"/>
    </row>
    <row r="427" spans="1:5" ht="15.75">
      <c r="A427" s="220"/>
      <c r="B427" s="209"/>
      <c r="C427" s="221"/>
      <c r="D427" s="220"/>
      <c r="E427" s="229"/>
    </row>
    <row r="428" spans="1:5" ht="15.75">
      <c r="A428" s="220"/>
      <c r="B428" s="209"/>
      <c r="C428" s="221"/>
      <c r="D428" s="220"/>
      <c r="E428" s="229"/>
    </row>
    <row r="429" spans="1:5" ht="15.75">
      <c r="A429" s="220"/>
      <c r="B429" s="209"/>
      <c r="C429" s="221"/>
      <c r="D429" s="220"/>
      <c r="E429" s="229"/>
    </row>
    <row r="430" spans="1:5" ht="15.75">
      <c r="A430" s="220"/>
      <c r="B430" s="209"/>
      <c r="C430" s="221"/>
      <c r="D430" s="220"/>
      <c r="E430" s="229"/>
    </row>
    <row r="431" spans="1:5" ht="15.75">
      <c r="A431" s="220"/>
      <c r="B431" s="209"/>
      <c r="C431" s="221"/>
      <c r="D431" s="220"/>
      <c r="E431" s="229"/>
    </row>
    <row r="432" spans="1:5" ht="15.75">
      <c r="A432" s="220"/>
      <c r="B432" s="209"/>
      <c r="C432" s="221"/>
      <c r="D432" s="220"/>
      <c r="E432" s="229"/>
    </row>
    <row r="433" spans="1:5" ht="15.75">
      <c r="A433" s="220"/>
      <c r="B433" s="209"/>
      <c r="C433" s="221"/>
      <c r="D433" s="220"/>
      <c r="E433" s="229"/>
    </row>
    <row r="434" spans="1:5" ht="15.75">
      <c r="A434" s="220"/>
      <c r="B434" s="209"/>
      <c r="C434" s="221"/>
      <c r="D434" s="220"/>
      <c r="E434" s="229"/>
    </row>
    <row r="435" spans="1:5" ht="15.75">
      <c r="A435" s="220"/>
      <c r="B435" s="209"/>
      <c r="C435" s="221"/>
      <c r="D435" s="220"/>
      <c r="E435" s="229"/>
    </row>
    <row r="436" spans="1:5" ht="15.75">
      <c r="A436" s="220"/>
      <c r="B436" s="209"/>
      <c r="C436" s="221"/>
      <c r="D436" s="220"/>
      <c r="E436" s="229"/>
    </row>
    <row r="437" spans="1:5" ht="15.75">
      <c r="A437" s="220"/>
      <c r="B437" s="209"/>
      <c r="C437" s="221"/>
      <c r="D437" s="220"/>
      <c r="E437" s="229"/>
    </row>
    <row r="438" spans="1:5" ht="15.75">
      <c r="A438" s="220"/>
      <c r="B438" s="209"/>
      <c r="C438" s="221"/>
      <c r="D438" s="220"/>
      <c r="E438" s="229"/>
    </row>
    <row r="439" spans="1:5" ht="15.75">
      <c r="A439" s="220"/>
      <c r="B439" s="209"/>
      <c r="C439" s="221"/>
      <c r="D439" s="220"/>
      <c r="E439" s="229"/>
    </row>
    <row r="440" spans="1:5" ht="15.75">
      <c r="A440" s="220"/>
      <c r="B440" s="209"/>
      <c r="C440" s="221"/>
      <c r="D440" s="220"/>
      <c r="E440" s="229"/>
    </row>
    <row r="441" spans="1:5" ht="15.75">
      <c r="A441" s="220"/>
      <c r="B441" s="209"/>
      <c r="C441" s="221"/>
      <c r="D441" s="220"/>
      <c r="E441" s="229"/>
    </row>
    <row r="442" spans="1:5" ht="15.75">
      <c r="A442" s="220"/>
      <c r="B442" s="209"/>
      <c r="C442" s="221"/>
      <c r="D442" s="220"/>
      <c r="E442" s="229"/>
    </row>
    <row r="443" spans="1:5" ht="15.75">
      <c r="A443" s="220"/>
      <c r="B443" s="209"/>
      <c r="C443" s="221"/>
      <c r="D443" s="220"/>
      <c r="E443" s="229"/>
    </row>
    <row r="444" spans="1:5" ht="15.75">
      <c r="A444" s="220"/>
      <c r="B444" s="209"/>
      <c r="C444" s="221"/>
      <c r="D444" s="220"/>
      <c r="E444" s="229"/>
    </row>
    <row r="445" spans="1:5" ht="15.75">
      <c r="A445" s="220"/>
      <c r="B445" s="209"/>
      <c r="C445" s="221"/>
      <c r="D445" s="220"/>
      <c r="E445" s="229"/>
    </row>
    <row r="446" spans="1:5" ht="15.75">
      <c r="A446" s="220"/>
      <c r="B446" s="209"/>
      <c r="C446" s="221"/>
      <c r="D446" s="220"/>
      <c r="E446" s="229"/>
    </row>
    <row r="447" spans="1:5" ht="15.75">
      <c r="A447" s="220"/>
      <c r="B447" s="209"/>
      <c r="C447" s="221"/>
      <c r="D447" s="220"/>
      <c r="E447" s="229"/>
    </row>
    <row r="448" spans="1:5" ht="15.75">
      <c r="A448" s="220"/>
      <c r="B448" s="209"/>
      <c r="C448" s="221"/>
      <c r="D448" s="220"/>
      <c r="E448" s="229"/>
    </row>
    <row r="449" spans="1:5" ht="15.75">
      <c r="A449" s="220"/>
      <c r="B449" s="209"/>
      <c r="C449" s="221"/>
      <c r="D449" s="220"/>
      <c r="E449" s="229"/>
    </row>
    <row r="450" spans="1:5" ht="15.75">
      <c r="A450" s="220"/>
      <c r="B450" s="209"/>
      <c r="C450" s="221"/>
      <c r="D450" s="220"/>
      <c r="E450" s="229"/>
    </row>
    <row r="451" spans="1:5" ht="15.75">
      <c r="A451" s="220"/>
      <c r="B451" s="209"/>
      <c r="C451" s="221"/>
      <c r="D451" s="220"/>
      <c r="E451" s="229"/>
    </row>
    <row r="452" spans="1:5" ht="15.75">
      <c r="A452" s="220"/>
      <c r="B452" s="209"/>
      <c r="C452" s="221"/>
      <c r="D452" s="220"/>
      <c r="E452" s="229"/>
    </row>
    <row r="453" spans="1:5" ht="15.75">
      <c r="A453" s="220"/>
      <c r="B453" s="209"/>
      <c r="C453" s="221"/>
      <c r="D453" s="220"/>
      <c r="E453" s="229"/>
    </row>
    <row r="454" spans="1:5" ht="15.75">
      <c r="A454" s="220"/>
      <c r="B454" s="209"/>
      <c r="C454" s="221"/>
      <c r="D454" s="220"/>
      <c r="E454" s="229"/>
    </row>
    <row r="455" spans="1:5" ht="15.75">
      <c r="A455" s="220"/>
      <c r="B455" s="209"/>
      <c r="C455" s="221"/>
      <c r="D455" s="220"/>
      <c r="E455" s="229"/>
    </row>
    <row r="456" spans="1:5" ht="15.75">
      <c r="A456" s="220"/>
      <c r="B456" s="209"/>
      <c r="C456" s="221"/>
      <c r="D456" s="220"/>
      <c r="E456" s="229"/>
    </row>
    <row r="457" spans="1:5" ht="15.75">
      <c r="A457" s="220"/>
      <c r="B457" s="209"/>
      <c r="C457" s="221"/>
      <c r="D457" s="220"/>
      <c r="E457" s="229"/>
    </row>
    <row r="458" spans="1:5" ht="15.75">
      <c r="A458" s="220"/>
      <c r="B458" s="209"/>
      <c r="C458" s="221"/>
      <c r="D458" s="220"/>
      <c r="E458" s="229"/>
    </row>
    <row r="459" spans="1:5" ht="15.75">
      <c r="A459" s="220"/>
      <c r="B459" s="209"/>
      <c r="C459" s="221"/>
      <c r="D459" s="220"/>
      <c r="E459" s="229"/>
    </row>
    <row r="460" spans="1:5" ht="15.75">
      <c r="A460" s="220"/>
      <c r="B460" s="209"/>
      <c r="C460" s="221"/>
      <c r="D460" s="220"/>
      <c r="E460" s="229"/>
    </row>
    <row r="461" spans="1:5" ht="15.75">
      <c r="A461" s="220"/>
      <c r="B461" s="209"/>
      <c r="C461" s="221"/>
      <c r="D461" s="220"/>
      <c r="E461" s="229"/>
    </row>
    <row r="462" spans="1:5" ht="15.75">
      <c r="A462" s="220"/>
      <c r="B462" s="209"/>
      <c r="C462" s="221"/>
      <c r="D462" s="220"/>
      <c r="E462" s="229"/>
    </row>
    <row r="463" spans="1:5" ht="15.75">
      <c r="A463" s="220"/>
      <c r="B463" s="209"/>
      <c r="C463" s="221"/>
      <c r="D463" s="220"/>
      <c r="E463" s="229"/>
    </row>
    <row r="464" spans="1:5" ht="15.75">
      <c r="A464" s="220"/>
      <c r="B464" s="209"/>
      <c r="C464" s="221"/>
      <c r="D464" s="220"/>
      <c r="E464" s="229"/>
    </row>
    <row r="465" spans="1:5" ht="15.75">
      <c r="A465" s="220"/>
      <c r="B465" s="209"/>
      <c r="C465" s="221"/>
      <c r="D465" s="220"/>
      <c r="E465" s="229"/>
    </row>
    <row r="466" spans="1:5" ht="15.75">
      <c r="A466" s="220"/>
      <c r="B466" s="209"/>
      <c r="C466" s="221"/>
      <c r="D466" s="220"/>
      <c r="E466" s="229"/>
    </row>
    <row r="467" spans="1:5" ht="15.75">
      <c r="A467" s="220"/>
      <c r="B467" s="209"/>
      <c r="C467" s="221"/>
      <c r="D467" s="220"/>
      <c r="E467" s="229"/>
    </row>
    <row r="468" spans="1:5" ht="15.75">
      <c r="A468" s="220"/>
      <c r="B468" s="209"/>
      <c r="C468" s="221"/>
      <c r="D468" s="220"/>
      <c r="E468" s="229"/>
    </row>
    <row r="469" spans="1:5" ht="15.75">
      <c r="A469" s="220"/>
      <c r="B469" s="209"/>
      <c r="C469" s="221"/>
      <c r="D469" s="220"/>
      <c r="E469" s="229"/>
    </row>
    <row r="470" spans="1:5" ht="15.75">
      <c r="A470" s="220"/>
      <c r="B470" s="209"/>
      <c r="C470" s="221"/>
      <c r="D470" s="220"/>
      <c r="E470" s="229"/>
    </row>
    <row r="471" spans="1:5" ht="15.75">
      <c r="A471" s="220"/>
      <c r="B471" s="209"/>
      <c r="C471" s="221"/>
      <c r="D471" s="220"/>
      <c r="E471" s="229"/>
    </row>
    <row r="472" spans="1:5" ht="15.75">
      <c r="A472" s="220"/>
      <c r="B472" s="209"/>
      <c r="C472" s="221"/>
      <c r="D472" s="220"/>
      <c r="E472" s="229"/>
    </row>
    <row r="473" spans="1:5" ht="15.75">
      <c r="A473" s="220"/>
      <c r="B473" s="209"/>
      <c r="C473" s="221"/>
      <c r="D473" s="220"/>
      <c r="E473" s="229"/>
    </row>
    <row r="474" spans="1:5" ht="15.75">
      <c r="A474" s="220"/>
      <c r="B474" s="209"/>
      <c r="C474" s="221"/>
      <c r="D474" s="220"/>
      <c r="E474" s="229"/>
    </row>
    <row r="475" spans="1:5" ht="15.75">
      <c r="A475" s="220"/>
      <c r="B475" s="209"/>
      <c r="C475" s="221"/>
      <c r="D475" s="220"/>
      <c r="E475" s="229"/>
    </row>
    <row r="476" spans="1:5" ht="15.75">
      <c r="A476" s="220"/>
      <c r="B476" s="209"/>
      <c r="C476" s="221"/>
      <c r="D476" s="220"/>
      <c r="E476" s="229"/>
    </row>
    <row r="477" spans="1:5" ht="15.75">
      <c r="A477" s="220"/>
      <c r="B477" s="209"/>
      <c r="C477" s="221"/>
      <c r="D477" s="220"/>
      <c r="E477" s="229"/>
    </row>
    <row r="478" spans="1:5" ht="15.75">
      <c r="A478" s="220"/>
      <c r="B478" s="209"/>
      <c r="C478" s="221"/>
      <c r="D478" s="220"/>
      <c r="E478" s="229"/>
    </row>
    <row r="479" spans="1:5" ht="15.75">
      <c r="A479" s="220"/>
      <c r="B479" s="209"/>
      <c r="C479" s="221"/>
      <c r="D479" s="220"/>
      <c r="E479" s="229"/>
    </row>
    <row r="480" spans="1:5" ht="15.75">
      <c r="A480" s="220"/>
      <c r="B480" s="209"/>
      <c r="C480" s="221"/>
      <c r="D480" s="220"/>
      <c r="E480" s="229"/>
    </row>
    <row r="481" spans="1:5" ht="15.75">
      <c r="A481" s="220"/>
      <c r="B481" s="209"/>
      <c r="C481" s="221"/>
      <c r="D481" s="220"/>
      <c r="E481" s="229"/>
    </row>
    <row r="482" spans="1:5" ht="15.75">
      <c r="A482" s="220"/>
      <c r="B482" s="209"/>
      <c r="C482" s="221"/>
      <c r="D482" s="220"/>
      <c r="E482" s="229"/>
    </row>
    <row r="483" spans="1:5" ht="15.75">
      <c r="A483" s="220"/>
      <c r="B483" s="209"/>
      <c r="C483" s="221"/>
      <c r="D483" s="220"/>
      <c r="E483" s="229"/>
    </row>
    <row r="484" spans="1:5" ht="15.75">
      <c r="A484" s="220"/>
      <c r="B484" s="209"/>
      <c r="C484" s="221"/>
      <c r="D484" s="220"/>
      <c r="E484" s="229"/>
    </row>
    <row r="485" spans="1:5" ht="15.75">
      <c r="A485" s="220"/>
      <c r="B485" s="209"/>
      <c r="C485" s="221"/>
      <c r="D485" s="220"/>
      <c r="E485" s="229"/>
    </row>
    <row r="486" spans="1:5" ht="15.75">
      <c r="A486" s="220"/>
      <c r="B486" s="209"/>
      <c r="C486" s="221"/>
      <c r="D486" s="220"/>
      <c r="E486" s="229"/>
    </row>
    <row r="487" spans="1:5" ht="15.75">
      <c r="A487" s="220"/>
      <c r="B487" s="209"/>
      <c r="C487" s="221"/>
      <c r="D487" s="220"/>
      <c r="E487" s="229"/>
    </row>
    <row r="488" spans="1:5" ht="15.75">
      <c r="A488" s="220"/>
      <c r="B488" s="209"/>
      <c r="C488" s="221"/>
      <c r="D488" s="220"/>
      <c r="E488" s="229"/>
    </row>
    <row r="489" spans="1:5" ht="15.75">
      <c r="A489" s="220"/>
      <c r="B489" s="209"/>
      <c r="C489" s="221"/>
      <c r="D489" s="220"/>
      <c r="E489" s="229"/>
    </row>
    <row r="490" spans="1:5" ht="15.75">
      <c r="A490" s="220"/>
      <c r="B490" s="209"/>
      <c r="C490" s="221"/>
      <c r="D490" s="220"/>
      <c r="E490" s="229"/>
    </row>
    <row r="491" spans="1:5" ht="15.75">
      <c r="A491" s="220"/>
      <c r="B491" s="209"/>
      <c r="C491" s="221"/>
      <c r="D491" s="220"/>
      <c r="E491" s="229"/>
    </row>
    <row r="492" spans="1:5" ht="15.75">
      <c r="A492" s="220"/>
      <c r="B492" s="209"/>
      <c r="C492" s="221"/>
      <c r="D492" s="220"/>
      <c r="E492" s="229"/>
    </row>
    <row r="493" spans="1:5" ht="15.75">
      <c r="A493" s="220"/>
      <c r="B493" s="209"/>
      <c r="C493" s="221"/>
      <c r="D493" s="220"/>
      <c r="E493" s="229"/>
    </row>
    <row r="494" spans="1:5" ht="15.75">
      <c r="A494" s="220"/>
      <c r="B494" s="209"/>
      <c r="C494" s="221"/>
      <c r="D494" s="220"/>
      <c r="E494" s="229"/>
    </row>
    <row r="495" spans="1:5" ht="15.75">
      <c r="A495" s="220"/>
      <c r="B495" s="209"/>
      <c r="C495" s="221"/>
      <c r="D495" s="220"/>
      <c r="E495" s="229"/>
    </row>
    <row r="496" spans="1:5" ht="15.75">
      <c r="A496" s="220"/>
      <c r="B496" s="209"/>
      <c r="C496" s="221"/>
      <c r="D496" s="220"/>
      <c r="E496" s="229"/>
    </row>
    <row r="497" spans="1:5" ht="15.75">
      <c r="A497" s="220"/>
      <c r="B497" s="209"/>
      <c r="C497" s="221"/>
      <c r="D497" s="220"/>
      <c r="E497" s="229"/>
    </row>
    <row r="498" spans="1:5" ht="15.75">
      <c r="A498" s="220"/>
      <c r="B498" s="209"/>
      <c r="C498" s="221"/>
      <c r="D498" s="220"/>
      <c r="E498" s="229"/>
    </row>
    <row r="499" spans="1:5" ht="15.75">
      <c r="A499" s="220"/>
      <c r="B499" s="209"/>
      <c r="C499" s="221"/>
      <c r="D499" s="220"/>
      <c r="E499" s="229"/>
    </row>
    <row r="500" spans="1:5" ht="15.75">
      <c r="A500" s="220"/>
      <c r="B500" s="209"/>
      <c r="C500" s="221"/>
      <c r="D500" s="220"/>
      <c r="E500" s="229"/>
    </row>
    <row r="501" spans="1:5" ht="15.75">
      <c r="A501" s="220"/>
      <c r="B501" s="209"/>
      <c r="C501" s="221"/>
      <c r="D501" s="220"/>
      <c r="E501" s="229"/>
    </row>
    <row r="502" spans="1:5" ht="15.75">
      <c r="A502" s="220"/>
      <c r="B502" s="209"/>
      <c r="C502" s="221"/>
      <c r="D502" s="220"/>
      <c r="E502" s="229"/>
    </row>
    <row r="503" spans="1:5" ht="15.75">
      <c r="A503" s="220"/>
      <c r="B503" s="209"/>
      <c r="C503" s="221"/>
      <c r="D503" s="220"/>
      <c r="E503" s="229"/>
    </row>
    <row r="504" spans="1:5" ht="15.75">
      <c r="A504" s="220"/>
      <c r="B504" s="209"/>
      <c r="C504" s="221"/>
      <c r="D504" s="220"/>
      <c r="E504" s="229"/>
    </row>
    <row r="505" spans="1:5" ht="15.75">
      <c r="A505" s="220"/>
      <c r="B505" s="209"/>
      <c r="C505" s="221"/>
      <c r="D505" s="220"/>
      <c r="E505" s="229"/>
    </row>
    <row r="506" spans="1:5" ht="15.75">
      <c r="A506" s="220"/>
      <c r="B506" s="209"/>
      <c r="C506" s="221"/>
      <c r="D506" s="220"/>
      <c r="E506" s="229"/>
    </row>
    <row r="507" spans="1:5" ht="15.75">
      <c r="A507" s="220"/>
      <c r="B507" s="209"/>
      <c r="C507" s="221"/>
      <c r="D507" s="220"/>
      <c r="E507" s="229"/>
    </row>
    <row r="508" spans="1:5" ht="15.75">
      <c r="A508" s="220"/>
      <c r="B508" s="209"/>
      <c r="C508" s="221"/>
      <c r="D508" s="220"/>
      <c r="E508" s="229"/>
    </row>
    <row r="509" spans="1:5" ht="15.75">
      <c r="A509" s="220"/>
      <c r="B509" s="209"/>
      <c r="C509" s="221"/>
      <c r="D509" s="220"/>
      <c r="E509" s="229"/>
    </row>
    <row r="510" spans="1:5" ht="15.75">
      <c r="A510" s="220"/>
      <c r="B510" s="209"/>
      <c r="C510" s="221"/>
      <c r="D510" s="220"/>
      <c r="E510" s="229"/>
    </row>
    <row r="511" spans="1:5" ht="15.75">
      <c r="A511" s="220"/>
      <c r="B511" s="209"/>
      <c r="C511" s="221"/>
      <c r="D511" s="220"/>
      <c r="E511" s="229"/>
    </row>
    <row r="512" spans="1:5" ht="15.75">
      <c r="A512" s="220"/>
      <c r="B512" s="209"/>
      <c r="C512" s="221"/>
      <c r="D512" s="220"/>
      <c r="E512" s="229"/>
    </row>
    <row r="513" spans="1:5" ht="15.75">
      <c r="A513" s="220"/>
      <c r="B513" s="209"/>
      <c r="C513" s="221"/>
      <c r="D513" s="220"/>
      <c r="E513" s="229"/>
    </row>
    <row r="514" spans="1:5" ht="15.75">
      <c r="A514" s="220"/>
      <c r="B514" s="209"/>
      <c r="C514" s="221"/>
      <c r="D514" s="220"/>
      <c r="E514" s="229"/>
    </row>
    <row r="515" spans="1:5" ht="15.75">
      <c r="A515" s="220"/>
      <c r="B515" s="209"/>
      <c r="C515" s="221"/>
      <c r="D515" s="220"/>
      <c r="E515" s="229"/>
    </row>
    <row r="516" spans="1:5" ht="15.75">
      <c r="A516" s="220"/>
      <c r="B516" s="209"/>
      <c r="C516" s="221"/>
      <c r="D516" s="220"/>
      <c r="E516" s="229"/>
    </row>
    <row r="517" spans="1:5" ht="15.75">
      <c r="A517" s="220"/>
      <c r="B517" s="209"/>
      <c r="C517" s="221"/>
      <c r="D517" s="220"/>
      <c r="E517" s="229"/>
    </row>
    <row r="518" spans="1:5" ht="15.75">
      <c r="A518" s="220"/>
      <c r="B518" s="209"/>
      <c r="C518" s="221"/>
      <c r="D518" s="220"/>
      <c r="E518" s="229"/>
    </row>
    <row r="519" spans="1:5" ht="15.75">
      <c r="A519" s="220"/>
      <c r="B519" s="209"/>
      <c r="C519" s="221"/>
      <c r="D519" s="220"/>
      <c r="E519" s="229"/>
    </row>
    <row r="520" spans="1:5" ht="15.75">
      <c r="A520" s="220"/>
      <c r="B520" s="209"/>
      <c r="C520" s="221"/>
      <c r="D520" s="220"/>
      <c r="E520" s="229"/>
    </row>
    <row r="521" spans="1:5" ht="15.75">
      <c r="A521" s="220"/>
      <c r="B521" s="209"/>
      <c r="C521" s="221"/>
      <c r="D521" s="220"/>
      <c r="E521" s="229"/>
    </row>
    <row r="522" spans="1:5" ht="15.75">
      <c r="A522" s="220"/>
      <c r="B522" s="209"/>
      <c r="C522" s="221"/>
      <c r="D522" s="220"/>
      <c r="E522" s="229"/>
    </row>
    <row r="523" spans="1:5" ht="15.75">
      <c r="A523" s="220"/>
      <c r="B523" s="209"/>
      <c r="C523" s="221"/>
      <c r="D523" s="220"/>
      <c r="E523" s="229"/>
    </row>
    <row r="524" spans="1:5" ht="15.75">
      <c r="A524" s="220"/>
      <c r="B524" s="209"/>
      <c r="C524" s="221"/>
      <c r="D524" s="220"/>
      <c r="E524" s="229"/>
    </row>
    <row r="525" spans="1:5" ht="15.75">
      <c r="A525" s="220"/>
      <c r="B525" s="209"/>
      <c r="C525" s="221"/>
      <c r="D525" s="220"/>
      <c r="E525" s="229"/>
    </row>
    <row r="526" spans="1:5" ht="15.75">
      <c r="A526" s="220"/>
      <c r="B526" s="209"/>
      <c r="C526" s="221"/>
      <c r="D526" s="220"/>
      <c r="E526" s="229"/>
    </row>
    <row r="527" spans="1:5" ht="15.75">
      <c r="A527" s="220"/>
      <c r="B527" s="209"/>
      <c r="C527" s="221"/>
      <c r="D527" s="220"/>
      <c r="E527" s="229"/>
    </row>
    <row r="528" spans="1:5" ht="15.75">
      <c r="A528" s="220"/>
      <c r="B528" s="209"/>
      <c r="C528" s="221"/>
      <c r="D528" s="220"/>
      <c r="E528" s="229"/>
    </row>
    <row r="529" spans="1:5" ht="15.75">
      <c r="A529" s="220"/>
      <c r="B529" s="209"/>
      <c r="C529" s="221"/>
      <c r="D529" s="220"/>
      <c r="E529" s="229"/>
    </row>
    <row r="530" spans="1:5" ht="15.75">
      <c r="A530" s="220"/>
      <c r="B530" s="209"/>
      <c r="C530" s="221"/>
      <c r="D530" s="220"/>
      <c r="E530" s="229"/>
    </row>
    <row r="531" spans="1:5" ht="15.75">
      <c r="A531" s="220"/>
      <c r="B531" s="209"/>
      <c r="C531" s="221"/>
      <c r="D531" s="220"/>
      <c r="E531" s="229"/>
    </row>
    <row r="532" spans="1:5" ht="15.75">
      <c r="A532" s="220"/>
      <c r="B532" s="209"/>
      <c r="C532" s="221"/>
      <c r="D532" s="220"/>
      <c r="E532" s="229"/>
    </row>
    <row r="533" spans="1:5" ht="15.75">
      <c r="A533" s="220"/>
      <c r="B533" s="209"/>
      <c r="C533" s="221"/>
      <c r="D533" s="220"/>
      <c r="E533" s="229"/>
    </row>
    <row r="534" spans="1:5" ht="15.75">
      <c r="A534" s="220"/>
      <c r="B534" s="209"/>
      <c r="C534" s="221"/>
      <c r="D534" s="220"/>
      <c r="E534" s="229"/>
    </row>
    <row r="535" spans="1:5" ht="15.75">
      <c r="A535" s="220"/>
      <c r="B535" s="209"/>
      <c r="C535" s="221"/>
      <c r="D535" s="220"/>
      <c r="E535" s="229"/>
    </row>
    <row r="536" spans="1:5" ht="15.75">
      <c r="A536" s="220"/>
      <c r="B536" s="209"/>
      <c r="C536" s="221"/>
      <c r="D536" s="220"/>
      <c r="E536" s="229"/>
    </row>
    <row r="537" spans="1:5" ht="15.75">
      <c r="A537" s="220"/>
      <c r="B537" s="209"/>
      <c r="C537" s="221"/>
      <c r="D537" s="220"/>
      <c r="E537" s="229"/>
    </row>
    <row r="538" spans="1:5" ht="15.75">
      <c r="A538" s="220"/>
      <c r="B538" s="209"/>
      <c r="C538" s="221"/>
      <c r="D538" s="220"/>
      <c r="E538" s="229"/>
    </row>
    <row r="539" spans="1:5" ht="15.75">
      <c r="A539" s="220"/>
      <c r="B539" s="209"/>
      <c r="C539" s="221"/>
      <c r="D539" s="220"/>
      <c r="E539" s="229"/>
    </row>
    <row r="540" spans="1:5" ht="15.75">
      <c r="A540" s="220"/>
      <c r="B540" s="209"/>
      <c r="C540" s="221"/>
      <c r="D540" s="220"/>
      <c r="E540" s="229"/>
    </row>
    <row r="541" spans="1:5" ht="15.75">
      <c r="A541" s="220"/>
      <c r="B541" s="209"/>
      <c r="C541" s="221"/>
      <c r="D541" s="220"/>
      <c r="E541" s="229"/>
    </row>
    <row r="542" spans="1:5" ht="15.75">
      <c r="A542" s="220"/>
      <c r="B542" s="209"/>
      <c r="C542" s="221"/>
      <c r="D542" s="220"/>
      <c r="E542" s="229"/>
    </row>
    <row r="543" spans="1:5" ht="15.75">
      <c r="A543" s="220"/>
      <c r="B543" s="209"/>
      <c r="C543" s="221"/>
      <c r="D543" s="220"/>
      <c r="E543" s="229"/>
    </row>
    <row r="544" spans="1:5" ht="15.75">
      <c r="A544" s="220"/>
      <c r="B544" s="209"/>
      <c r="C544" s="221"/>
      <c r="D544" s="220"/>
      <c r="E544" s="229"/>
    </row>
    <row r="545" spans="1:5" ht="15.75">
      <c r="A545" s="220"/>
      <c r="B545" s="209"/>
      <c r="C545" s="221"/>
      <c r="D545" s="220"/>
      <c r="E545" s="229"/>
    </row>
    <row r="546" spans="1:5" ht="15.75">
      <c r="A546" s="220"/>
      <c r="B546" s="209"/>
      <c r="C546" s="221"/>
      <c r="D546" s="220"/>
      <c r="E546" s="229"/>
    </row>
    <row r="547" spans="1:5" ht="15.75">
      <c r="A547" s="220"/>
      <c r="B547" s="209"/>
      <c r="C547" s="221"/>
      <c r="D547" s="220"/>
      <c r="E547" s="229"/>
    </row>
    <row r="548" spans="1:5" ht="15.75">
      <c r="A548" s="220"/>
      <c r="B548" s="209"/>
      <c r="C548" s="221"/>
      <c r="D548" s="220"/>
      <c r="E548" s="229"/>
    </row>
    <row r="549" spans="1:5" ht="15.75">
      <c r="A549" s="220"/>
      <c r="B549" s="209"/>
      <c r="C549" s="221"/>
      <c r="D549" s="220"/>
      <c r="E549" s="229"/>
    </row>
    <row r="550" spans="1:5" ht="15.75">
      <c r="A550" s="220"/>
      <c r="B550" s="209"/>
      <c r="C550" s="221"/>
      <c r="D550" s="220"/>
      <c r="E550" s="229"/>
    </row>
    <row r="551" spans="1:5" ht="15.75">
      <c r="A551" s="220"/>
      <c r="B551" s="209"/>
      <c r="C551" s="221"/>
      <c r="D551" s="220"/>
      <c r="E551" s="229"/>
    </row>
    <row r="552" spans="1:5" ht="15.75">
      <c r="A552" s="220"/>
      <c r="B552" s="209"/>
      <c r="C552" s="221"/>
      <c r="D552" s="220"/>
      <c r="E552" s="229"/>
    </row>
    <row r="553" spans="1:5" ht="15.75">
      <c r="A553" s="220"/>
      <c r="B553" s="209"/>
      <c r="C553" s="221"/>
      <c r="D553" s="220"/>
      <c r="E553" s="229"/>
    </row>
    <row r="554" spans="1:5" ht="15.75">
      <c r="A554" s="220"/>
      <c r="B554" s="209"/>
      <c r="C554" s="221"/>
      <c r="D554" s="220"/>
      <c r="E554" s="229"/>
    </row>
    <row r="555" spans="1:5" ht="15.75">
      <c r="A555" s="220"/>
      <c r="B555" s="209"/>
      <c r="C555" s="221"/>
      <c r="D555" s="220"/>
      <c r="E555" s="229"/>
    </row>
    <row r="556" spans="1:5" ht="15.75">
      <c r="A556" s="220"/>
      <c r="B556" s="209"/>
      <c r="C556" s="221"/>
      <c r="D556" s="220"/>
      <c r="E556" s="229"/>
    </row>
    <row r="557" spans="1:5" ht="15.75">
      <c r="A557" s="220"/>
      <c r="B557" s="209"/>
      <c r="C557" s="221"/>
      <c r="D557" s="220"/>
      <c r="E557" s="229"/>
    </row>
    <row r="558" spans="1:5" ht="15.75">
      <c r="A558" s="220"/>
      <c r="B558" s="209"/>
      <c r="C558" s="221"/>
      <c r="D558" s="220"/>
      <c r="E558" s="229"/>
    </row>
    <row r="559" spans="1:5" ht="15.75">
      <c r="A559" s="220"/>
      <c r="B559" s="209"/>
      <c r="C559" s="221"/>
      <c r="D559" s="220"/>
      <c r="E559" s="229"/>
    </row>
    <row r="560" spans="1:5" ht="15.75">
      <c r="A560" s="220"/>
      <c r="B560" s="209"/>
      <c r="C560" s="221"/>
      <c r="D560" s="220"/>
      <c r="E560" s="229"/>
    </row>
    <row r="561" spans="1:5" ht="15.75">
      <c r="A561" s="220"/>
      <c r="B561" s="209"/>
      <c r="C561" s="221"/>
      <c r="D561" s="220"/>
      <c r="E561" s="229"/>
    </row>
    <row r="562" spans="1:5" ht="15.75">
      <c r="A562" s="220"/>
      <c r="B562" s="209"/>
      <c r="C562" s="221"/>
      <c r="D562" s="220"/>
      <c r="E562" s="229"/>
    </row>
    <row r="563" spans="1:5" ht="15.75">
      <c r="A563" s="220"/>
      <c r="B563" s="209"/>
      <c r="C563" s="221"/>
      <c r="D563" s="220"/>
      <c r="E563" s="229"/>
    </row>
    <row r="564" spans="1:5" ht="15.75">
      <c r="A564" s="220"/>
      <c r="B564" s="209"/>
      <c r="C564" s="221"/>
      <c r="D564" s="220"/>
      <c r="E564" s="229"/>
    </row>
    <row r="565" spans="1:5" ht="15.75">
      <c r="A565" s="220"/>
      <c r="B565" s="209"/>
      <c r="C565" s="221"/>
      <c r="D565" s="220"/>
      <c r="E565" s="229"/>
    </row>
    <row r="566" spans="1:5" ht="15.75">
      <c r="A566" s="220"/>
      <c r="B566" s="209"/>
      <c r="C566" s="221"/>
      <c r="D566" s="220"/>
      <c r="E566" s="229"/>
    </row>
    <row r="567" spans="1:5" ht="15.75">
      <c r="A567" s="220"/>
      <c r="B567" s="209"/>
      <c r="C567" s="221"/>
      <c r="D567" s="220"/>
      <c r="E567" s="229"/>
    </row>
    <row r="568" spans="1:5" ht="15.75">
      <c r="A568" s="220"/>
      <c r="B568" s="209"/>
      <c r="C568" s="221"/>
      <c r="D568" s="220"/>
      <c r="E568" s="229"/>
    </row>
    <row r="569" spans="1:5" ht="15.75">
      <c r="A569" s="220"/>
      <c r="B569" s="209"/>
      <c r="C569" s="221"/>
      <c r="D569" s="220"/>
      <c r="E569" s="229"/>
    </row>
    <row r="570" spans="1:5" ht="15.75">
      <c r="A570" s="220"/>
      <c r="B570" s="209"/>
      <c r="C570" s="221"/>
      <c r="D570" s="220"/>
      <c r="E570" s="229"/>
    </row>
    <row r="571" spans="1:5" ht="15.75">
      <c r="A571" s="220"/>
      <c r="B571" s="209"/>
      <c r="C571" s="221"/>
      <c r="D571" s="220"/>
      <c r="E571" s="229"/>
    </row>
    <row r="572" spans="1:5" ht="15.75">
      <c r="A572" s="220"/>
      <c r="B572" s="209"/>
      <c r="C572" s="221"/>
      <c r="D572" s="220"/>
      <c r="E572" s="229"/>
    </row>
    <row r="573" spans="1:5" ht="15.75">
      <c r="A573" s="220"/>
      <c r="B573" s="209"/>
      <c r="C573" s="221"/>
      <c r="D573" s="220"/>
      <c r="E573" s="229"/>
    </row>
    <row r="574" spans="1:5" ht="15.75">
      <c r="A574" s="220"/>
      <c r="B574" s="209"/>
      <c r="C574" s="221"/>
      <c r="D574" s="220"/>
      <c r="E574" s="229"/>
    </row>
    <row r="575" spans="1:5" ht="15.75">
      <c r="A575" s="220"/>
      <c r="B575" s="209"/>
      <c r="C575" s="221"/>
      <c r="D575" s="220"/>
      <c r="E575" s="229"/>
    </row>
    <row r="576" spans="1:5" ht="15.75">
      <c r="A576" s="220"/>
      <c r="B576" s="209"/>
      <c r="C576" s="221"/>
      <c r="D576" s="220"/>
      <c r="E576" s="229"/>
    </row>
    <row r="577" spans="1:5" ht="15.75">
      <c r="A577" s="220"/>
      <c r="B577" s="209"/>
      <c r="C577" s="221"/>
      <c r="D577" s="220"/>
      <c r="E577" s="229"/>
    </row>
    <row r="578" spans="1:5" ht="15.75">
      <c r="A578" s="220"/>
      <c r="B578" s="209"/>
      <c r="C578" s="221"/>
      <c r="D578" s="220"/>
      <c r="E578" s="229"/>
    </row>
    <row r="579" spans="1:5" ht="15.75">
      <c r="A579" s="220"/>
      <c r="B579" s="209"/>
      <c r="C579" s="221"/>
      <c r="D579" s="220"/>
      <c r="E579" s="229"/>
    </row>
    <row r="580" spans="1:5" ht="15.75">
      <c r="A580" s="220"/>
      <c r="B580" s="209"/>
      <c r="C580" s="221"/>
      <c r="D580" s="220"/>
      <c r="E580" s="229"/>
    </row>
    <row r="581" spans="1:5" ht="15.75">
      <c r="A581" s="220"/>
      <c r="B581" s="209"/>
      <c r="C581" s="221"/>
      <c r="D581" s="220"/>
      <c r="E581" s="229"/>
    </row>
    <row r="582" spans="1:5" ht="15.75">
      <c r="A582" s="220"/>
      <c r="B582" s="209"/>
      <c r="C582" s="221"/>
      <c r="D582" s="220"/>
      <c r="E582" s="229"/>
    </row>
    <row r="583" spans="1:5" ht="15.75">
      <c r="A583" s="220"/>
      <c r="B583" s="209"/>
      <c r="C583" s="221"/>
      <c r="D583" s="220"/>
      <c r="E583" s="229"/>
    </row>
    <row r="584" spans="1:5" ht="15.75">
      <c r="A584" s="220"/>
      <c r="B584" s="209"/>
      <c r="C584" s="221"/>
      <c r="D584" s="220"/>
      <c r="E584" s="229"/>
    </row>
    <row r="585" spans="1:5" ht="15.75">
      <c r="A585" s="220"/>
      <c r="B585" s="209"/>
      <c r="C585" s="221"/>
      <c r="D585" s="220"/>
      <c r="E585" s="229"/>
    </row>
    <row r="586" spans="1:5" ht="15.75">
      <c r="A586" s="220"/>
      <c r="B586" s="209"/>
      <c r="C586" s="221"/>
      <c r="D586" s="220"/>
      <c r="E586" s="229"/>
    </row>
    <row r="587" spans="1:5" ht="15.75">
      <c r="A587" s="220"/>
      <c r="B587" s="209"/>
      <c r="C587" s="221"/>
      <c r="D587" s="220"/>
      <c r="E587" s="229"/>
    </row>
    <row r="588" spans="1:5" ht="15.75">
      <c r="A588" s="220"/>
      <c r="B588" s="209"/>
      <c r="C588" s="221"/>
      <c r="D588" s="220"/>
      <c r="E588" s="229"/>
    </row>
    <row r="589" spans="1:5" ht="15.75">
      <c r="A589" s="220"/>
      <c r="B589" s="209"/>
      <c r="C589" s="221"/>
      <c r="D589" s="220"/>
      <c r="E589" s="229"/>
    </row>
    <row r="590" spans="1:5" ht="15.75">
      <c r="A590" s="220"/>
      <c r="B590" s="209"/>
      <c r="C590" s="221"/>
      <c r="D590" s="220"/>
      <c r="E590" s="229"/>
    </row>
    <row r="591" spans="1:5" ht="15.75">
      <c r="A591" s="220"/>
      <c r="B591" s="209"/>
      <c r="C591" s="221"/>
      <c r="D591" s="220"/>
      <c r="E591" s="229"/>
    </row>
    <row r="592" spans="1:5" ht="15.75">
      <c r="A592" s="220"/>
      <c r="B592" s="209"/>
      <c r="C592" s="221"/>
      <c r="D592" s="220"/>
      <c r="E592" s="229"/>
    </row>
    <row r="593" spans="1:5" ht="15.75">
      <c r="A593" s="220"/>
      <c r="B593" s="209"/>
      <c r="C593" s="221"/>
      <c r="D593" s="220"/>
      <c r="E593" s="229"/>
    </row>
    <row r="594" spans="1:5" ht="15.75">
      <c r="A594" s="220"/>
      <c r="B594" s="209"/>
      <c r="C594" s="221"/>
      <c r="D594" s="220"/>
      <c r="E594" s="229"/>
    </row>
    <row r="595" spans="1:5" ht="15.75">
      <c r="A595" s="220"/>
      <c r="B595" s="209"/>
      <c r="C595" s="221"/>
      <c r="D595" s="220"/>
      <c r="E595" s="229"/>
    </row>
    <row r="596" spans="1:5" ht="15.75">
      <c r="A596" s="220"/>
      <c r="B596" s="209"/>
      <c r="C596" s="221"/>
      <c r="D596" s="220"/>
      <c r="E596" s="229"/>
    </row>
    <row r="597" spans="1:5" ht="15.75">
      <c r="A597" s="220"/>
      <c r="B597" s="209"/>
      <c r="C597" s="221"/>
      <c r="D597" s="220"/>
      <c r="E597" s="229"/>
    </row>
    <row r="598" spans="1:5" ht="15.75">
      <c r="A598" s="220"/>
      <c r="B598" s="209"/>
      <c r="C598" s="221"/>
      <c r="D598" s="220"/>
      <c r="E598" s="229"/>
    </row>
    <row r="599" spans="1:5" ht="15.75">
      <c r="A599" s="220"/>
      <c r="B599" s="209"/>
      <c r="C599" s="221"/>
      <c r="D599" s="220"/>
      <c r="E599" s="229"/>
    </row>
    <row r="600" spans="1:5" ht="15.75">
      <c r="A600" s="220"/>
      <c r="B600" s="209"/>
      <c r="C600" s="221"/>
      <c r="D600" s="220"/>
      <c r="E600" s="229"/>
    </row>
    <row r="601" spans="1:5" ht="15.75">
      <c r="A601" s="220"/>
      <c r="B601" s="209"/>
      <c r="C601" s="221"/>
      <c r="D601" s="220"/>
      <c r="E601" s="229"/>
    </row>
    <row r="602" spans="1:5" ht="15.75">
      <c r="A602" s="220"/>
      <c r="B602" s="209"/>
      <c r="C602" s="221"/>
      <c r="D602" s="220"/>
      <c r="E602" s="229"/>
    </row>
    <row r="603" spans="1:5" ht="15.75">
      <c r="A603" s="220"/>
      <c r="B603" s="209"/>
      <c r="C603" s="221"/>
      <c r="D603" s="220"/>
      <c r="E603" s="229"/>
    </row>
    <row r="604" spans="1:5" ht="15.75">
      <c r="A604" s="220"/>
      <c r="B604" s="209"/>
      <c r="C604" s="221"/>
      <c r="D604" s="220"/>
      <c r="E604" s="229"/>
    </row>
    <row r="605" spans="1:5" ht="15.75">
      <c r="A605" s="220"/>
      <c r="B605" s="209"/>
      <c r="C605" s="221"/>
      <c r="D605" s="220"/>
      <c r="E605" s="229"/>
    </row>
    <row r="606" spans="1:5" ht="15.75">
      <c r="A606" s="220"/>
      <c r="B606" s="209"/>
      <c r="C606" s="221"/>
      <c r="D606" s="220"/>
      <c r="E606" s="229"/>
    </row>
    <row r="607" spans="1:5" ht="15.75">
      <c r="A607" s="220"/>
      <c r="B607" s="209"/>
      <c r="C607" s="221"/>
      <c r="D607" s="220"/>
      <c r="E607" s="229"/>
    </row>
    <row r="608" spans="1:5" ht="15.75">
      <c r="A608" s="220"/>
      <c r="B608" s="209"/>
      <c r="C608" s="221"/>
      <c r="D608" s="220"/>
      <c r="E608" s="229"/>
    </row>
    <row r="609" spans="1:5" ht="15.75">
      <c r="A609" s="220"/>
      <c r="B609" s="209"/>
      <c r="C609" s="221"/>
      <c r="D609" s="220"/>
      <c r="E609" s="229"/>
    </row>
    <row r="610" spans="1:5" ht="15.75">
      <c r="A610" s="220"/>
      <c r="B610" s="209"/>
      <c r="C610" s="221"/>
      <c r="D610" s="220"/>
      <c r="E610" s="229"/>
    </row>
    <row r="611" spans="1:5" ht="15.75">
      <c r="A611" s="220"/>
      <c r="B611" s="209"/>
      <c r="C611" s="221"/>
      <c r="D611" s="220"/>
      <c r="E611" s="229"/>
    </row>
    <row r="612" spans="1:5" ht="15.75">
      <c r="A612" s="220"/>
      <c r="B612" s="209"/>
      <c r="C612" s="221"/>
      <c r="D612" s="220"/>
      <c r="E612" s="229"/>
    </row>
    <row r="613" spans="1:5" ht="15.75">
      <c r="A613" s="220"/>
      <c r="B613" s="209"/>
      <c r="C613" s="221"/>
      <c r="D613" s="220"/>
      <c r="E613" s="229"/>
    </row>
    <row r="614" spans="1:5" ht="15.75">
      <c r="A614" s="220"/>
      <c r="B614" s="209"/>
      <c r="C614" s="221"/>
      <c r="D614" s="220"/>
      <c r="E614" s="229"/>
    </row>
    <row r="615" spans="1:5" ht="15.75">
      <c r="A615" s="220"/>
      <c r="B615" s="209"/>
      <c r="C615" s="221"/>
      <c r="D615" s="220"/>
      <c r="E615" s="229"/>
    </row>
    <row r="616" spans="1:5" ht="15.75">
      <c r="A616" s="220"/>
      <c r="B616" s="209"/>
      <c r="C616" s="221"/>
      <c r="D616" s="220"/>
      <c r="E616" s="229"/>
    </row>
    <row r="617" spans="1:5" ht="15.75">
      <c r="A617" s="220"/>
      <c r="B617" s="209"/>
      <c r="C617" s="221"/>
      <c r="D617" s="220"/>
      <c r="E617" s="229"/>
    </row>
    <row r="618" spans="1:5" ht="15.75">
      <c r="A618" s="220"/>
      <c r="B618" s="209"/>
      <c r="C618" s="221"/>
      <c r="D618" s="220"/>
      <c r="E618" s="229"/>
    </row>
    <row r="619" spans="1:5" ht="15.75">
      <c r="A619" s="220"/>
      <c r="B619" s="209"/>
      <c r="C619" s="221"/>
      <c r="D619" s="220"/>
      <c r="E619" s="229"/>
    </row>
    <row r="620" spans="1:5" ht="15.75">
      <c r="A620" s="220"/>
      <c r="B620" s="209"/>
      <c r="C620" s="221"/>
      <c r="D620" s="220"/>
      <c r="E620" s="229"/>
    </row>
    <row r="621" spans="1:5" ht="15.75">
      <c r="A621" s="220"/>
      <c r="B621" s="209"/>
      <c r="C621" s="221"/>
      <c r="D621" s="220"/>
      <c r="E621" s="229"/>
    </row>
    <row r="622" spans="1:5" ht="15.75">
      <c r="A622" s="220"/>
      <c r="B622" s="209"/>
      <c r="C622" s="221"/>
      <c r="D622" s="220"/>
      <c r="E622" s="229"/>
    </row>
    <row r="623" spans="1:5" ht="15.75">
      <c r="A623" s="220"/>
      <c r="B623" s="209"/>
      <c r="C623" s="221"/>
      <c r="D623" s="220"/>
      <c r="E623" s="229"/>
    </row>
    <row r="624" spans="1:5" ht="15.75">
      <c r="A624" s="220"/>
      <c r="B624" s="209"/>
      <c r="C624" s="221"/>
      <c r="D624" s="220"/>
      <c r="E624" s="229"/>
    </row>
    <row r="625" spans="1:5" ht="15.75">
      <c r="A625" s="220"/>
      <c r="B625" s="209"/>
      <c r="C625" s="221"/>
      <c r="D625" s="220"/>
      <c r="E625" s="229"/>
    </row>
    <row r="626" spans="1:5" ht="15.75">
      <c r="A626" s="220"/>
      <c r="B626" s="209"/>
      <c r="C626" s="221"/>
      <c r="D626" s="220"/>
      <c r="E626" s="229"/>
    </row>
    <row r="627" spans="1:5" ht="15.75">
      <c r="A627" s="220"/>
      <c r="B627" s="209"/>
      <c r="C627" s="221"/>
      <c r="D627" s="220"/>
      <c r="E627" s="229"/>
    </row>
    <row r="628" spans="1:5" ht="15.75">
      <c r="A628" s="220"/>
      <c r="B628" s="209"/>
      <c r="C628" s="221"/>
      <c r="D628" s="220"/>
      <c r="E628" s="229"/>
    </row>
    <row r="629" spans="1:5" ht="15.75">
      <c r="A629" s="220"/>
      <c r="B629" s="209"/>
      <c r="C629" s="221"/>
      <c r="D629" s="220"/>
      <c r="E629" s="229"/>
    </row>
    <row r="630" spans="1:5" ht="15.75">
      <c r="A630" s="220"/>
      <c r="B630" s="209"/>
      <c r="C630" s="221"/>
      <c r="D630" s="220"/>
      <c r="E630" s="229"/>
    </row>
    <row r="631" spans="1:5" ht="15.75">
      <c r="A631" s="220"/>
      <c r="B631" s="209"/>
      <c r="C631" s="221"/>
      <c r="D631" s="220"/>
      <c r="E631" s="229"/>
    </row>
    <row r="632" spans="1:5" ht="15.75">
      <c r="A632" s="220"/>
      <c r="B632" s="209"/>
      <c r="C632" s="221"/>
      <c r="D632" s="220"/>
      <c r="E632" s="229"/>
    </row>
    <row r="633" spans="1:5" ht="15.75">
      <c r="A633" s="220"/>
      <c r="B633" s="209"/>
      <c r="C633" s="221"/>
      <c r="D633" s="220"/>
      <c r="E633" s="229"/>
    </row>
    <row r="634" spans="1:5" ht="15.75">
      <c r="A634" s="220"/>
      <c r="B634" s="209"/>
      <c r="C634" s="221"/>
      <c r="D634" s="220"/>
      <c r="E634" s="229"/>
    </row>
    <row r="635" spans="1:5" ht="15.75">
      <c r="A635" s="220"/>
      <c r="B635" s="209"/>
      <c r="C635" s="221"/>
      <c r="D635" s="220"/>
      <c r="E635" s="229"/>
    </row>
    <row r="636" spans="1:5" ht="15.75">
      <c r="A636" s="220"/>
      <c r="B636" s="209"/>
      <c r="C636" s="221"/>
      <c r="D636" s="220"/>
      <c r="E636" s="229"/>
    </row>
    <row r="637" spans="1:5" ht="15.75">
      <c r="A637" s="220"/>
      <c r="B637" s="209"/>
      <c r="C637" s="221"/>
      <c r="D637" s="220"/>
      <c r="E637" s="229"/>
    </row>
    <row r="638" spans="1:5" ht="15.75">
      <c r="A638" s="220"/>
      <c r="B638" s="209"/>
      <c r="C638" s="221"/>
      <c r="D638" s="220"/>
      <c r="E638" s="229"/>
    </row>
    <row r="639" spans="1:5" ht="15.75">
      <c r="A639" s="220"/>
      <c r="B639" s="209"/>
      <c r="C639" s="221"/>
      <c r="D639" s="220"/>
      <c r="E639" s="229"/>
    </row>
    <row r="640" spans="1:5" ht="15.75">
      <c r="A640" s="220"/>
      <c r="B640" s="209"/>
      <c r="C640" s="221"/>
      <c r="D640" s="220"/>
      <c r="E640" s="229"/>
    </row>
    <row r="641" spans="1:5" ht="15.75">
      <c r="A641" s="220"/>
      <c r="B641" s="209"/>
      <c r="C641" s="221"/>
      <c r="D641" s="220"/>
      <c r="E641" s="229"/>
    </row>
    <row r="642" spans="1:5" ht="15.75">
      <c r="A642" s="220"/>
      <c r="B642" s="209"/>
      <c r="C642" s="221"/>
      <c r="D642" s="220"/>
      <c r="E642" s="229"/>
    </row>
    <row r="643" spans="1:5" ht="15.75">
      <c r="A643" s="220"/>
      <c r="B643" s="209"/>
      <c r="C643" s="221"/>
      <c r="D643" s="220"/>
      <c r="E643" s="229"/>
    </row>
    <row r="644" spans="1:5" ht="15.75">
      <c r="A644" s="220"/>
      <c r="B644" s="209"/>
      <c r="C644" s="221"/>
      <c r="D644" s="220"/>
      <c r="E644" s="229"/>
    </row>
    <row r="645" spans="1:5" ht="15.75">
      <c r="A645" s="220"/>
      <c r="B645" s="209"/>
      <c r="C645" s="221"/>
      <c r="D645" s="220"/>
      <c r="E645" s="229"/>
    </row>
    <row r="646" spans="1:5" ht="15.75">
      <c r="A646" s="220"/>
      <c r="B646" s="209"/>
      <c r="C646" s="221"/>
      <c r="D646" s="220"/>
      <c r="E646" s="229"/>
    </row>
    <row r="647" spans="1:5" ht="15.75">
      <c r="A647" s="220"/>
      <c r="B647" s="209"/>
      <c r="C647" s="221"/>
      <c r="D647" s="220"/>
      <c r="E647" s="229"/>
    </row>
    <row r="648" spans="1:5" ht="15.75">
      <c r="A648" s="220"/>
      <c r="B648" s="209"/>
      <c r="C648" s="221"/>
      <c r="D648" s="220"/>
      <c r="E648" s="229"/>
    </row>
    <row r="649" spans="1:5" ht="15.75">
      <c r="A649" s="220"/>
      <c r="B649" s="209"/>
      <c r="C649" s="221"/>
      <c r="D649" s="220"/>
      <c r="E649" s="229"/>
    </row>
    <row r="650" spans="1:5" ht="15.75">
      <c r="A650" s="220"/>
      <c r="B650" s="209"/>
      <c r="C650" s="221"/>
      <c r="D650" s="220"/>
      <c r="E650" s="229"/>
    </row>
    <row r="651" spans="1:5" ht="15.75">
      <c r="A651" s="220"/>
      <c r="B651" s="209"/>
      <c r="C651" s="221"/>
      <c r="D651" s="220"/>
      <c r="E651" s="229"/>
    </row>
    <row r="652" spans="1:5" ht="15.75">
      <c r="A652" s="220"/>
      <c r="B652" s="209"/>
      <c r="C652" s="221"/>
      <c r="D652" s="220"/>
      <c r="E652" s="229"/>
    </row>
    <row r="653" spans="1:5" ht="15.75">
      <c r="A653" s="220"/>
      <c r="B653" s="209"/>
      <c r="C653" s="221"/>
      <c r="D653" s="220"/>
      <c r="E653" s="229"/>
    </row>
    <row r="654" spans="1:5" ht="15.75">
      <c r="A654" s="220"/>
      <c r="B654" s="209"/>
      <c r="C654" s="221"/>
      <c r="D654" s="220"/>
      <c r="E654" s="229"/>
    </row>
    <row r="655" spans="1:5" ht="15.75">
      <c r="A655" s="220"/>
      <c r="B655" s="209"/>
      <c r="C655" s="221"/>
      <c r="D655" s="220"/>
      <c r="E655" s="229"/>
    </row>
    <row r="656" spans="1:5" ht="15.75">
      <c r="A656" s="220"/>
      <c r="B656" s="209"/>
      <c r="C656" s="221"/>
      <c r="D656" s="220"/>
      <c r="E656" s="229"/>
    </row>
    <row r="657" spans="1:5" ht="15.75">
      <c r="A657" s="220"/>
      <c r="B657" s="209"/>
      <c r="C657" s="221"/>
      <c r="D657" s="220"/>
      <c r="E657" s="229"/>
    </row>
    <row r="658" spans="1:5" ht="15.75">
      <c r="A658" s="220"/>
      <c r="B658" s="209"/>
      <c r="C658" s="221"/>
      <c r="D658" s="220"/>
      <c r="E658" s="229"/>
    </row>
    <row r="659" spans="1:5" ht="15.75">
      <c r="A659" s="220"/>
      <c r="B659" s="209"/>
      <c r="C659" s="221"/>
      <c r="D659" s="220"/>
      <c r="E659" s="229"/>
    </row>
    <row r="660" spans="1:5" ht="15.75">
      <c r="A660" s="220"/>
      <c r="B660" s="209"/>
      <c r="C660" s="221"/>
      <c r="D660" s="220"/>
      <c r="E660" s="229"/>
    </row>
    <row r="661" spans="1:5" ht="15.75">
      <c r="A661" s="220"/>
      <c r="B661" s="209"/>
      <c r="C661" s="221"/>
      <c r="D661" s="220"/>
      <c r="E661" s="229"/>
    </row>
    <row r="662" spans="1:5" ht="15.75">
      <c r="A662" s="220"/>
      <c r="B662" s="209"/>
      <c r="C662" s="221"/>
      <c r="D662" s="220"/>
      <c r="E662" s="229"/>
    </row>
    <row r="663" spans="1:5" ht="15.75">
      <c r="A663" s="220"/>
      <c r="B663" s="209"/>
      <c r="C663" s="221"/>
      <c r="D663" s="220"/>
      <c r="E663" s="229"/>
    </row>
    <row r="664" spans="1:5" ht="15.75">
      <c r="A664" s="220"/>
      <c r="B664" s="209"/>
      <c r="C664" s="221"/>
      <c r="D664" s="220"/>
      <c r="E664" s="229"/>
    </row>
    <row r="665" spans="1:5" ht="15.75">
      <c r="A665" s="220"/>
      <c r="B665" s="209"/>
      <c r="C665" s="221"/>
      <c r="D665" s="220"/>
      <c r="E665" s="229"/>
    </row>
    <row r="666" spans="1:5" ht="15.75">
      <c r="A666" s="220"/>
      <c r="B666" s="209"/>
      <c r="C666" s="221"/>
      <c r="D666" s="220"/>
      <c r="E666" s="229"/>
    </row>
    <row r="667" spans="1:5" ht="15.75">
      <c r="A667" s="220"/>
      <c r="B667" s="209"/>
      <c r="C667" s="221"/>
      <c r="D667" s="220"/>
      <c r="E667" s="229"/>
    </row>
    <row r="668" spans="1:5" ht="15.75">
      <c r="A668" s="220"/>
      <c r="B668" s="209"/>
      <c r="C668" s="221"/>
      <c r="D668" s="220"/>
      <c r="E668" s="229"/>
    </row>
    <row r="669" spans="1:5" ht="15.75">
      <c r="A669" s="220"/>
      <c r="B669" s="209"/>
      <c r="C669" s="221"/>
      <c r="D669" s="220"/>
      <c r="E669" s="229"/>
    </row>
    <row r="670" spans="1:5" ht="15.75">
      <c r="A670" s="220"/>
      <c r="B670" s="209"/>
      <c r="C670" s="221"/>
      <c r="D670" s="220"/>
      <c r="E670" s="229"/>
    </row>
    <row r="671" spans="1:5" ht="15.75">
      <c r="A671" s="220"/>
      <c r="B671" s="209"/>
      <c r="C671" s="221"/>
      <c r="D671" s="220"/>
      <c r="E671" s="229"/>
    </row>
    <row r="672" spans="1:5" ht="15.75">
      <c r="A672" s="220"/>
      <c r="B672" s="209"/>
      <c r="C672" s="221"/>
      <c r="D672" s="220"/>
      <c r="E672" s="229"/>
    </row>
    <row r="673" spans="1:5" ht="15.75">
      <c r="A673" s="220"/>
      <c r="B673" s="209"/>
      <c r="C673" s="221"/>
      <c r="D673" s="220"/>
      <c r="E673" s="229"/>
    </row>
    <row r="674" spans="1:5" ht="15.75">
      <c r="A674" s="220"/>
      <c r="B674" s="209"/>
      <c r="C674" s="221"/>
      <c r="D674" s="220"/>
      <c r="E674" s="229"/>
    </row>
    <row r="675" spans="1:5" ht="15.75">
      <c r="A675" s="220"/>
      <c r="B675" s="209"/>
      <c r="C675" s="221"/>
      <c r="D675" s="220"/>
      <c r="E675" s="229"/>
    </row>
    <row r="676" spans="1:5" ht="15.75">
      <c r="A676" s="220"/>
      <c r="B676" s="209"/>
      <c r="C676" s="221"/>
      <c r="D676" s="220"/>
      <c r="E676" s="229"/>
    </row>
    <row r="677" spans="1:5" ht="15.75">
      <c r="A677" s="220"/>
      <c r="B677" s="209"/>
      <c r="C677" s="221"/>
      <c r="D677" s="220"/>
      <c r="E677" s="229"/>
    </row>
    <row r="678" spans="1:5" ht="15.75">
      <c r="A678" s="220"/>
      <c r="B678" s="209"/>
      <c r="C678" s="221"/>
      <c r="D678" s="220"/>
      <c r="E678" s="229"/>
    </row>
    <row r="679" spans="1:5" ht="15.75">
      <c r="A679" s="220"/>
      <c r="B679" s="209"/>
      <c r="C679" s="221"/>
      <c r="D679" s="220"/>
      <c r="E679" s="229"/>
    </row>
    <row r="680" spans="1:5" ht="15.75">
      <c r="A680" s="220"/>
      <c r="B680" s="209"/>
      <c r="C680" s="221"/>
      <c r="D680" s="220"/>
      <c r="E680" s="229"/>
    </row>
    <row r="681" spans="1:5" ht="15.75">
      <c r="A681" s="220"/>
      <c r="B681" s="209"/>
      <c r="C681" s="221"/>
      <c r="D681" s="220"/>
      <c r="E681" s="229"/>
    </row>
    <row r="682" spans="1:5" ht="15.75">
      <c r="A682" s="220"/>
      <c r="B682" s="209"/>
      <c r="C682" s="221"/>
      <c r="D682" s="220"/>
      <c r="E682" s="229"/>
    </row>
    <row r="683" spans="1:5" ht="15.75">
      <c r="A683" s="220"/>
      <c r="B683" s="209"/>
      <c r="C683" s="221"/>
      <c r="D683" s="220"/>
      <c r="E683" s="229"/>
    </row>
    <row r="684" spans="1:5" ht="15.75">
      <c r="A684" s="220"/>
      <c r="B684" s="209"/>
      <c r="C684" s="221"/>
      <c r="D684" s="220"/>
      <c r="E684" s="229"/>
    </row>
    <row r="685" spans="1:5" ht="15.75">
      <c r="A685" s="220"/>
      <c r="B685" s="209"/>
      <c r="C685" s="221"/>
      <c r="D685" s="220"/>
      <c r="E685" s="229"/>
    </row>
    <row r="686" spans="1:5" ht="15.75">
      <c r="A686" s="220"/>
      <c r="B686" s="209"/>
      <c r="C686" s="221"/>
      <c r="D686" s="220"/>
      <c r="E686" s="229"/>
    </row>
    <row r="687" spans="1:5" ht="15.75">
      <c r="A687" s="220"/>
      <c r="B687" s="209"/>
      <c r="C687" s="221"/>
      <c r="D687" s="220"/>
      <c r="E687" s="229"/>
    </row>
    <row r="688" spans="1:5" ht="15.75">
      <c r="A688" s="220"/>
      <c r="B688" s="209"/>
      <c r="C688" s="221"/>
      <c r="D688" s="220"/>
      <c r="E688" s="229"/>
    </row>
    <row r="689" spans="1:5" ht="15.75">
      <c r="A689" s="220"/>
      <c r="B689" s="209"/>
      <c r="C689" s="221"/>
      <c r="D689" s="220"/>
      <c r="E689" s="229"/>
    </row>
    <row r="690" spans="1:5" ht="15.75">
      <c r="A690" s="220"/>
      <c r="B690" s="209"/>
      <c r="C690" s="221"/>
      <c r="D690" s="220"/>
      <c r="E690" s="229"/>
    </row>
    <row r="691" spans="1:5" ht="15.75">
      <c r="A691" s="220"/>
      <c r="B691" s="209"/>
      <c r="C691" s="221"/>
      <c r="D691" s="220"/>
      <c r="E691" s="229"/>
    </row>
    <row r="692" spans="1:5" ht="15.75">
      <c r="A692" s="220"/>
      <c r="B692" s="209"/>
      <c r="C692" s="221"/>
      <c r="D692" s="220"/>
      <c r="E692" s="229"/>
    </row>
    <row r="693" spans="1:5" ht="15.75">
      <c r="A693" s="220"/>
      <c r="B693" s="209"/>
      <c r="C693" s="221"/>
      <c r="D693" s="220"/>
      <c r="E693" s="229"/>
    </row>
    <row r="694" spans="1:5" ht="15.75">
      <c r="A694" s="220"/>
      <c r="B694" s="209"/>
      <c r="C694" s="221"/>
      <c r="D694" s="220"/>
      <c r="E694" s="229"/>
    </row>
    <row r="695" spans="1:5" ht="15.75">
      <c r="A695" s="220"/>
      <c r="B695" s="209"/>
      <c r="C695" s="221"/>
      <c r="D695" s="220"/>
      <c r="E695" s="229"/>
    </row>
    <row r="696" spans="1:5" ht="15.75">
      <c r="A696" s="220"/>
      <c r="B696" s="209"/>
      <c r="C696" s="221"/>
      <c r="D696" s="220"/>
      <c r="E696" s="229"/>
    </row>
    <row r="697" spans="1:5" ht="15.75">
      <c r="A697" s="220"/>
      <c r="B697" s="209"/>
      <c r="C697" s="221"/>
      <c r="D697" s="220"/>
      <c r="E697" s="229"/>
    </row>
    <row r="698" spans="1:5" ht="15.75">
      <c r="A698" s="220"/>
      <c r="B698" s="209"/>
      <c r="C698" s="221"/>
      <c r="D698" s="220"/>
      <c r="E698" s="229"/>
    </row>
    <row r="699" spans="1:5" ht="15.75">
      <c r="A699" s="220"/>
      <c r="B699" s="209"/>
      <c r="C699" s="221"/>
      <c r="D699" s="220"/>
      <c r="E699" s="229"/>
    </row>
    <row r="700" spans="1:5" ht="15.75">
      <c r="A700" s="220"/>
      <c r="B700" s="209"/>
      <c r="C700" s="221"/>
      <c r="D700" s="220"/>
      <c r="E700" s="229"/>
    </row>
    <row r="701" spans="1:5" ht="15.75">
      <c r="A701" s="220"/>
      <c r="B701" s="209"/>
      <c r="C701" s="221"/>
      <c r="D701" s="220"/>
      <c r="E701" s="229"/>
    </row>
    <row r="702" spans="1:5" ht="15.75">
      <c r="A702" s="220"/>
      <c r="B702" s="209"/>
      <c r="C702" s="221"/>
      <c r="D702" s="220"/>
      <c r="E702" s="229"/>
    </row>
    <row r="703" spans="1:5" ht="15.75">
      <c r="A703" s="220"/>
      <c r="B703" s="209"/>
      <c r="C703" s="221"/>
      <c r="D703" s="220"/>
      <c r="E703" s="229"/>
    </row>
    <row r="704" spans="1:5" ht="15.75">
      <c r="A704" s="220"/>
      <c r="B704" s="209"/>
      <c r="C704" s="221"/>
      <c r="D704" s="220"/>
      <c r="E704" s="229"/>
    </row>
    <row r="705" spans="1:5" ht="15.75">
      <c r="A705" s="220"/>
      <c r="B705" s="209"/>
      <c r="C705" s="221"/>
      <c r="D705" s="220"/>
      <c r="E705" s="229"/>
    </row>
    <row r="706" spans="1:5" ht="15.75">
      <c r="A706" s="220"/>
      <c r="B706" s="209"/>
      <c r="C706" s="221"/>
      <c r="D706" s="220"/>
      <c r="E706" s="229"/>
    </row>
    <row r="707" spans="1:5" ht="15.75">
      <c r="A707" s="220"/>
      <c r="B707" s="209"/>
      <c r="C707" s="221"/>
      <c r="D707" s="220"/>
      <c r="E707" s="229"/>
    </row>
    <row r="708" spans="1:5" ht="15.75">
      <c r="A708" s="220"/>
      <c r="B708" s="209"/>
      <c r="C708" s="221"/>
      <c r="D708" s="220"/>
      <c r="E708" s="229"/>
    </row>
    <row r="709" spans="1:5" ht="15.75">
      <c r="A709" s="220"/>
      <c r="B709" s="209"/>
      <c r="C709" s="221"/>
      <c r="D709" s="220"/>
      <c r="E709" s="229"/>
    </row>
    <row r="710" spans="1:5" ht="15.75">
      <c r="A710" s="220"/>
      <c r="B710" s="209"/>
      <c r="C710" s="221"/>
      <c r="D710" s="220"/>
      <c r="E710" s="229"/>
    </row>
    <row r="711" spans="1:5" ht="15.75">
      <c r="A711" s="220"/>
      <c r="B711" s="209"/>
      <c r="C711" s="221"/>
      <c r="D711" s="220"/>
      <c r="E711" s="229"/>
    </row>
    <row r="712" spans="1:5" ht="15.75">
      <c r="A712" s="220"/>
      <c r="B712" s="209"/>
      <c r="C712" s="221"/>
      <c r="D712" s="220"/>
      <c r="E712" s="229"/>
    </row>
    <row r="713" spans="1:5" ht="15.75">
      <c r="A713" s="220"/>
      <c r="B713" s="209"/>
      <c r="C713" s="221"/>
      <c r="D713" s="220"/>
      <c r="E713" s="229"/>
    </row>
    <row r="714" spans="1:5" ht="15.75">
      <c r="A714" s="220"/>
      <c r="B714" s="209"/>
      <c r="C714" s="221"/>
      <c r="D714" s="220"/>
      <c r="E714" s="229"/>
    </row>
    <row r="715" spans="1:5" ht="15.75">
      <c r="A715" s="220"/>
      <c r="B715" s="209"/>
      <c r="C715" s="221"/>
      <c r="D715" s="220"/>
      <c r="E715" s="229"/>
    </row>
    <row r="716" spans="1:5" ht="15.75">
      <c r="A716" s="220"/>
      <c r="B716" s="209"/>
      <c r="C716" s="221"/>
      <c r="D716" s="220"/>
      <c r="E716" s="229"/>
    </row>
    <row r="717" spans="1:5" ht="15.75">
      <c r="A717" s="220"/>
      <c r="B717" s="209"/>
      <c r="C717" s="221"/>
      <c r="D717" s="220"/>
      <c r="E717" s="229"/>
    </row>
    <row r="718" spans="1:5" ht="15.75">
      <c r="A718" s="220"/>
      <c r="B718" s="209"/>
      <c r="C718" s="221"/>
      <c r="D718" s="220"/>
      <c r="E718" s="229"/>
    </row>
    <row r="719" spans="1:5" ht="15.75">
      <c r="A719" s="220"/>
      <c r="B719" s="209"/>
      <c r="C719" s="221"/>
      <c r="D719" s="220"/>
      <c r="E719" s="229"/>
    </row>
    <row r="720" spans="1:5" ht="15.75">
      <c r="A720" s="220"/>
      <c r="B720" s="209"/>
      <c r="C720" s="221"/>
      <c r="D720" s="220"/>
      <c r="E720" s="229"/>
    </row>
    <row r="721" spans="1:5" ht="15.75">
      <c r="A721" s="220"/>
      <c r="B721" s="209"/>
      <c r="C721" s="221"/>
      <c r="D721" s="220"/>
      <c r="E721" s="229"/>
    </row>
    <row r="722" spans="1:5" ht="15.75">
      <c r="A722" s="220"/>
      <c r="B722" s="209"/>
      <c r="C722" s="221"/>
      <c r="D722" s="220"/>
      <c r="E722" s="229"/>
    </row>
    <row r="723" spans="1:5" ht="15.75">
      <c r="A723" s="220"/>
      <c r="B723" s="209"/>
      <c r="C723" s="221"/>
      <c r="D723" s="220"/>
      <c r="E723" s="229"/>
    </row>
    <row r="724" spans="1:5" ht="15.75">
      <c r="A724" s="220"/>
      <c r="B724" s="209"/>
      <c r="C724" s="221"/>
      <c r="D724" s="220"/>
      <c r="E724" s="229"/>
    </row>
    <row r="725" spans="1:5" ht="15.75">
      <c r="A725" s="220"/>
      <c r="B725" s="209"/>
      <c r="C725" s="221"/>
      <c r="D725" s="220"/>
      <c r="E725" s="229"/>
    </row>
    <row r="726" spans="1:5" ht="15.75">
      <c r="A726" s="220"/>
      <c r="B726" s="209"/>
      <c r="C726" s="221"/>
      <c r="D726" s="220"/>
      <c r="E726" s="229"/>
    </row>
    <row r="727" spans="1:5" ht="15.75">
      <c r="A727" s="220"/>
      <c r="B727" s="209"/>
      <c r="C727" s="221"/>
      <c r="D727" s="220"/>
      <c r="E727" s="229"/>
    </row>
    <row r="728" spans="1:5" ht="15.75">
      <c r="A728" s="220"/>
      <c r="B728" s="209"/>
      <c r="C728" s="221"/>
      <c r="D728" s="220"/>
      <c r="E728" s="229"/>
    </row>
    <row r="729" spans="1:5" ht="15.75">
      <c r="A729" s="220"/>
      <c r="B729" s="209"/>
      <c r="C729" s="221"/>
      <c r="D729" s="220"/>
      <c r="E729" s="229"/>
    </row>
    <row r="730" spans="1:5" ht="15.75">
      <c r="A730" s="220"/>
      <c r="B730" s="209"/>
      <c r="C730" s="221"/>
      <c r="D730" s="220"/>
      <c r="E730" s="229"/>
    </row>
    <row r="731" spans="1:5" ht="15.75">
      <c r="A731" s="220"/>
      <c r="B731" s="209"/>
      <c r="C731" s="221"/>
      <c r="D731" s="220"/>
      <c r="E731" s="229"/>
    </row>
    <row r="732" spans="1:5" ht="15.75">
      <c r="A732" s="220"/>
      <c r="B732" s="209"/>
      <c r="C732" s="221"/>
      <c r="D732" s="220"/>
      <c r="E732" s="229"/>
    </row>
    <row r="733" spans="1:5" ht="15.75">
      <c r="A733" s="220"/>
      <c r="B733" s="209"/>
      <c r="C733" s="221"/>
      <c r="D733" s="220"/>
      <c r="E733" s="229"/>
    </row>
    <row r="734" spans="1:5" ht="15.75">
      <c r="A734" s="220"/>
      <c r="B734" s="209"/>
      <c r="C734" s="221"/>
      <c r="D734" s="220"/>
      <c r="E734" s="229"/>
    </row>
    <row r="735" spans="1:5" ht="15.75">
      <c r="A735" s="220"/>
      <c r="B735" s="209"/>
      <c r="C735" s="221"/>
      <c r="D735" s="220"/>
      <c r="E735" s="229"/>
    </row>
    <row r="736" spans="1:5" ht="15.75">
      <c r="A736" s="220"/>
      <c r="B736" s="209"/>
      <c r="C736" s="221"/>
      <c r="D736" s="220"/>
      <c r="E736" s="229"/>
    </row>
    <row r="737" spans="1:5" ht="15.75">
      <c r="A737" s="220"/>
      <c r="B737" s="209"/>
      <c r="C737" s="221"/>
      <c r="D737" s="220"/>
      <c r="E737" s="229"/>
    </row>
    <row r="738" spans="1:5" ht="15.75">
      <c r="A738" s="220"/>
      <c r="B738" s="209"/>
      <c r="C738" s="221"/>
      <c r="D738" s="220"/>
      <c r="E738" s="229"/>
    </row>
    <row r="739" spans="1:5" ht="15.75">
      <c r="A739" s="220"/>
      <c r="B739" s="209"/>
      <c r="C739" s="221"/>
      <c r="D739" s="220"/>
      <c r="E739" s="229"/>
    </row>
    <row r="740" spans="1:5" ht="15.75">
      <c r="A740" s="220"/>
      <c r="B740" s="209"/>
      <c r="C740" s="221"/>
      <c r="D740" s="220"/>
      <c r="E740" s="229"/>
    </row>
  </sheetData>
  <mergeCells count="1">
    <mergeCell ref="A1:I1"/>
  </mergeCells>
  <printOptions horizontalCentered="1"/>
  <pageMargins left="0.3937007874015748" right="0.3937007874015748" top="0.7874015748031497" bottom="0.3937007874015748" header="0.5905511811023623" footer="0.31496062992125984"/>
  <pageSetup horizontalDpi="360" verticalDpi="360" orientation="landscape" paperSize="9" scale="85" r:id="rId1"/>
  <headerFooter alignWithMargins="0">
    <oddFooter xml:space="preserve">&amp;R&amp;"Arial CE,tučné"&amp;14
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3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5.25390625" style="320" customWidth="1"/>
    <col min="2" max="2" width="5.625" style="225" customWidth="1"/>
    <col min="3" max="3" width="32.125" style="226" bestFit="1" customWidth="1"/>
    <col min="4" max="4" width="9.125" style="321" bestFit="1" customWidth="1"/>
    <col min="5" max="7" width="9.125" style="226" customWidth="1"/>
    <col min="8" max="8" width="8.625" style="226" bestFit="1" customWidth="1"/>
    <col min="9" max="16384" width="9.125" style="226" customWidth="1"/>
  </cols>
  <sheetData>
    <row r="1" spans="1:8" ht="18.75">
      <c r="A1" s="316" t="s">
        <v>462</v>
      </c>
      <c r="B1" s="317"/>
      <c r="C1" s="318"/>
      <c r="D1" s="319"/>
      <c r="E1" s="318"/>
      <c r="F1" s="318"/>
      <c r="G1" s="318"/>
      <c r="H1" s="318"/>
    </row>
    <row r="3" spans="1:2" ht="14.25" thickBot="1">
      <c r="A3" s="322"/>
      <c r="B3" s="323"/>
    </row>
    <row r="4" spans="1:8" ht="13.5" thickBot="1">
      <c r="A4" s="324" t="s">
        <v>0</v>
      </c>
      <c r="B4" s="325" t="s">
        <v>12</v>
      </c>
      <c r="C4" s="326" t="s">
        <v>7</v>
      </c>
      <c r="D4" s="327" t="s">
        <v>9</v>
      </c>
      <c r="E4" s="328" t="s">
        <v>10</v>
      </c>
      <c r="F4" s="328" t="s">
        <v>464</v>
      </c>
      <c r="G4" s="328" t="s">
        <v>14</v>
      </c>
      <c r="H4" s="329" t="s">
        <v>13</v>
      </c>
    </row>
    <row r="5" spans="1:8" ht="12.75">
      <c r="A5" s="330" t="s">
        <v>436</v>
      </c>
      <c r="B5" s="331"/>
      <c r="C5" s="332"/>
      <c r="D5" s="333"/>
      <c r="E5" s="332"/>
      <c r="F5" s="332"/>
      <c r="G5" s="332"/>
      <c r="H5" s="334"/>
    </row>
    <row r="6" spans="1:8" s="341" customFormat="1" ht="12.75" outlineLevel="2">
      <c r="A6" s="335">
        <v>3200</v>
      </c>
      <c r="B6" s="336" t="s">
        <v>393</v>
      </c>
      <c r="C6" s="337" t="s">
        <v>394</v>
      </c>
      <c r="D6" s="338">
        <v>3625</v>
      </c>
      <c r="E6" s="338">
        <v>4195</v>
      </c>
      <c r="F6" s="338">
        <v>4059</v>
      </c>
      <c r="G6" s="339">
        <f aca="true" t="shared" si="0" ref="G6:G94">+F6/D6*100</f>
        <v>111.97241379310346</v>
      </c>
      <c r="H6" s="340">
        <f aca="true" t="shared" si="1" ref="H6:H94">+F6/E6*100</f>
        <v>96.7580452920143</v>
      </c>
    </row>
    <row r="7" spans="1:8" s="341" customFormat="1" ht="12.75" outlineLevel="2">
      <c r="A7" s="335">
        <v>3200</v>
      </c>
      <c r="B7" s="336" t="s">
        <v>395</v>
      </c>
      <c r="C7" s="337" t="s">
        <v>396</v>
      </c>
      <c r="D7" s="338">
        <v>198</v>
      </c>
      <c r="E7" s="338">
        <v>218</v>
      </c>
      <c r="F7" s="338">
        <v>213</v>
      </c>
      <c r="G7" s="339">
        <f t="shared" si="0"/>
        <v>107.57575757575756</v>
      </c>
      <c r="H7" s="340">
        <f t="shared" si="1"/>
        <v>97.70642201834863</v>
      </c>
    </row>
    <row r="8" spans="1:9" ht="12.75" outlineLevel="2">
      <c r="A8" s="335">
        <v>3200</v>
      </c>
      <c r="B8" s="336" t="s">
        <v>397</v>
      </c>
      <c r="C8" s="337" t="s">
        <v>398</v>
      </c>
      <c r="D8" s="338">
        <v>5541</v>
      </c>
      <c r="E8" s="338">
        <v>5561</v>
      </c>
      <c r="F8" s="338">
        <v>5275</v>
      </c>
      <c r="G8" s="339">
        <f t="shared" si="0"/>
        <v>95.19942248691572</v>
      </c>
      <c r="H8" s="340">
        <f t="shared" si="1"/>
        <v>94.85704010070131</v>
      </c>
      <c r="I8" s="342"/>
    </row>
    <row r="9" spans="1:8" s="341" customFormat="1" ht="12.75" outlineLevel="2">
      <c r="A9" s="335">
        <v>3200</v>
      </c>
      <c r="B9" s="336">
        <v>6114</v>
      </c>
      <c r="C9" s="337" t="s">
        <v>300</v>
      </c>
      <c r="D9" s="338"/>
      <c r="E9" s="338">
        <v>2067</v>
      </c>
      <c r="F9" s="338">
        <v>2810</v>
      </c>
      <c r="G9" s="339"/>
      <c r="H9" s="340">
        <f>+F9/E9*100</f>
        <v>135.9458151910982</v>
      </c>
    </row>
    <row r="10" spans="1:9" ht="12.75" outlineLevel="2">
      <c r="A10" s="335">
        <v>3200</v>
      </c>
      <c r="B10" s="336" t="s">
        <v>370</v>
      </c>
      <c r="C10" s="337" t="s">
        <v>37</v>
      </c>
      <c r="D10" s="338">
        <v>270147</v>
      </c>
      <c r="E10" s="343">
        <v>305104</v>
      </c>
      <c r="F10" s="338">
        <v>296240</v>
      </c>
      <c r="G10" s="339">
        <f t="shared" si="0"/>
        <v>109.65881538569742</v>
      </c>
      <c r="H10" s="340">
        <f t="shared" si="1"/>
        <v>97.09476113063087</v>
      </c>
      <c r="I10" s="342"/>
    </row>
    <row r="11" spans="1:8" s="341" customFormat="1" ht="12.75" outlineLevel="2">
      <c r="A11" s="335">
        <v>3200</v>
      </c>
      <c r="B11" s="336">
        <v>6219</v>
      </c>
      <c r="C11" s="337" t="s">
        <v>109</v>
      </c>
      <c r="D11" s="338"/>
      <c r="E11" s="343">
        <v>19</v>
      </c>
      <c r="F11" s="338"/>
      <c r="G11" s="339"/>
      <c r="H11" s="340"/>
    </row>
    <row r="12" spans="1:9" ht="12.75" outlineLevel="2">
      <c r="A12" s="335">
        <v>3200</v>
      </c>
      <c r="B12" s="336" t="s">
        <v>399</v>
      </c>
      <c r="C12" s="337" t="s">
        <v>400</v>
      </c>
      <c r="D12" s="338">
        <v>4726</v>
      </c>
      <c r="E12" s="338">
        <v>4862</v>
      </c>
      <c r="F12" s="338">
        <v>4391</v>
      </c>
      <c r="G12" s="339">
        <f t="shared" si="0"/>
        <v>92.91155311045281</v>
      </c>
      <c r="H12" s="340">
        <f t="shared" si="1"/>
        <v>90.31262854792267</v>
      </c>
      <c r="I12" s="342"/>
    </row>
    <row r="13" spans="1:9" ht="12.75" outlineLevel="2">
      <c r="A13" s="335">
        <v>3200</v>
      </c>
      <c r="B13" s="336" t="s">
        <v>401</v>
      </c>
      <c r="C13" s="337" t="s">
        <v>39</v>
      </c>
      <c r="D13" s="338">
        <v>550</v>
      </c>
      <c r="E13" s="338">
        <v>550</v>
      </c>
      <c r="F13" s="338">
        <v>428</v>
      </c>
      <c r="G13" s="339">
        <f t="shared" si="0"/>
        <v>77.81818181818181</v>
      </c>
      <c r="H13" s="340">
        <f t="shared" si="1"/>
        <v>77.81818181818181</v>
      </c>
      <c r="I13" s="342"/>
    </row>
    <row r="14" spans="1:9" ht="12.75" outlineLevel="1">
      <c r="A14" s="344" t="s">
        <v>410</v>
      </c>
      <c r="B14" s="336"/>
      <c r="C14" s="337"/>
      <c r="D14" s="345">
        <f>SUBTOTAL(9,D6:D13)</f>
        <v>284787</v>
      </c>
      <c r="E14" s="345">
        <f>SUBTOTAL(9,E6:E13)</f>
        <v>322576</v>
      </c>
      <c r="F14" s="345">
        <f>SUBTOTAL(9,F6:F13)</f>
        <v>313416</v>
      </c>
      <c r="G14" s="346">
        <f t="shared" si="0"/>
        <v>110.05277628543438</v>
      </c>
      <c r="H14" s="347">
        <f t="shared" si="1"/>
        <v>97.16035910917117</v>
      </c>
      <c r="I14" s="342"/>
    </row>
    <row r="15" spans="1:9" ht="12.75" outlineLevel="1">
      <c r="A15" s="344"/>
      <c r="B15" s="336"/>
      <c r="C15" s="337"/>
      <c r="D15" s="345"/>
      <c r="E15" s="345"/>
      <c r="F15" s="345"/>
      <c r="G15" s="346"/>
      <c r="H15" s="347"/>
      <c r="I15" s="342"/>
    </row>
    <row r="16" spans="1:9" ht="12.75" outlineLevel="1">
      <c r="A16" s="344" t="s">
        <v>437</v>
      </c>
      <c r="B16" s="336"/>
      <c r="C16" s="337"/>
      <c r="D16" s="338"/>
      <c r="E16" s="338"/>
      <c r="F16" s="338"/>
      <c r="G16" s="339"/>
      <c r="H16" s="340"/>
      <c r="I16" s="342"/>
    </row>
    <row r="17" spans="1:9" ht="12.75" outlineLevel="2">
      <c r="A17" s="335">
        <v>3300</v>
      </c>
      <c r="B17" s="336" t="s">
        <v>370</v>
      </c>
      <c r="C17" s="337" t="s">
        <v>37</v>
      </c>
      <c r="D17" s="338">
        <v>19915</v>
      </c>
      <c r="E17" s="338">
        <v>25634</v>
      </c>
      <c r="F17" s="338">
        <v>25506</v>
      </c>
      <c r="G17" s="339">
        <f t="shared" si="0"/>
        <v>128.07431584232992</v>
      </c>
      <c r="H17" s="340">
        <f t="shared" si="1"/>
        <v>99.50066318171179</v>
      </c>
      <c r="I17" s="342"/>
    </row>
    <row r="18" spans="1:9" ht="12.75" outlineLevel="1">
      <c r="A18" s="344" t="s">
        <v>411</v>
      </c>
      <c r="B18" s="336"/>
      <c r="C18" s="337"/>
      <c r="D18" s="345">
        <f>SUBTOTAL(9,D17:D17)</f>
        <v>19915</v>
      </c>
      <c r="E18" s="345">
        <f>SUBTOTAL(9,E17:E17)</f>
        <v>25634</v>
      </c>
      <c r="F18" s="345">
        <f>SUBTOTAL(9,F17:F17)</f>
        <v>25506</v>
      </c>
      <c r="G18" s="346">
        <f t="shared" si="0"/>
        <v>128.07431584232992</v>
      </c>
      <c r="H18" s="347">
        <f t="shared" si="1"/>
        <v>99.50066318171179</v>
      </c>
      <c r="I18" s="342"/>
    </row>
    <row r="19" spans="1:9" ht="12.75" outlineLevel="1">
      <c r="A19" s="344"/>
      <c r="B19" s="336"/>
      <c r="C19" s="337"/>
      <c r="D19" s="345"/>
      <c r="E19" s="345"/>
      <c r="F19" s="345"/>
      <c r="G19" s="346"/>
      <c r="H19" s="347"/>
      <c r="I19" s="342"/>
    </row>
    <row r="20" spans="1:9" ht="12.75" outlineLevel="1">
      <c r="A20" s="344" t="s">
        <v>463</v>
      </c>
      <c r="B20" s="336"/>
      <c r="C20" s="337"/>
      <c r="D20" s="345"/>
      <c r="E20" s="345"/>
      <c r="F20" s="345"/>
      <c r="G20" s="346"/>
      <c r="H20" s="347"/>
      <c r="I20" s="342"/>
    </row>
    <row r="21" spans="1:9" ht="12.75" outlineLevel="2">
      <c r="A21" s="348">
        <v>3400</v>
      </c>
      <c r="B21" s="336">
        <v>1069</v>
      </c>
      <c r="C21" s="337" t="s">
        <v>129</v>
      </c>
      <c r="D21" s="345"/>
      <c r="E21" s="338">
        <v>5804</v>
      </c>
      <c r="F21" s="338">
        <v>5560</v>
      </c>
      <c r="G21" s="339"/>
      <c r="H21" s="340">
        <f t="shared" si="1"/>
        <v>95.7960027567195</v>
      </c>
      <c r="I21" s="342"/>
    </row>
    <row r="22" spans="1:9" ht="12.75" outlineLevel="1">
      <c r="A22" s="349" t="s">
        <v>412</v>
      </c>
      <c r="B22" s="336"/>
      <c r="C22" s="337"/>
      <c r="D22" s="345"/>
      <c r="E22" s="345">
        <f>SUBTOTAL(9,E21:E21)</f>
        <v>5804</v>
      </c>
      <c r="F22" s="345">
        <f>SUBTOTAL(9,F21:F21)</f>
        <v>5560</v>
      </c>
      <c r="G22" s="346"/>
      <c r="H22" s="347">
        <f t="shared" si="1"/>
        <v>95.7960027567195</v>
      </c>
      <c r="I22" s="342"/>
    </row>
    <row r="23" spans="1:9" ht="12.75" outlineLevel="1">
      <c r="A23" s="349"/>
      <c r="B23" s="336"/>
      <c r="C23" s="337"/>
      <c r="D23" s="345"/>
      <c r="E23" s="345"/>
      <c r="F23" s="345"/>
      <c r="G23" s="346"/>
      <c r="H23" s="347"/>
      <c r="I23" s="342"/>
    </row>
    <row r="24" spans="1:9" ht="12.75" outlineLevel="1">
      <c r="A24" s="349" t="s">
        <v>438</v>
      </c>
      <c r="B24" s="336"/>
      <c r="C24" s="337"/>
      <c r="D24" s="345"/>
      <c r="E24" s="345"/>
      <c r="F24" s="345"/>
      <c r="G24" s="346"/>
      <c r="H24" s="347"/>
      <c r="I24" s="342"/>
    </row>
    <row r="25" spans="1:9" ht="12.75" outlineLevel="2">
      <c r="A25" s="335">
        <v>3600</v>
      </c>
      <c r="B25" s="336" t="s">
        <v>402</v>
      </c>
      <c r="C25" s="337" t="s">
        <v>403</v>
      </c>
      <c r="D25" s="338">
        <v>4229</v>
      </c>
      <c r="E25" s="338">
        <v>4229</v>
      </c>
      <c r="F25" s="338">
        <v>3334</v>
      </c>
      <c r="G25" s="339">
        <f t="shared" si="0"/>
        <v>78.83660439820288</v>
      </c>
      <c r="H25" s="340">
        <f t="shared" si="1"/>
        <v>78.83660439820288</v>
      </c>
      <c r="I25" s="342"/>
    </row>
    <row r="26" spans="1:9" ht="12.75" outlineLevel="1">
      <c r="A26" s="344" t="s">
        <v>413</v>
      </c>
      <c r="B26" s="336"/>
      <c r="C26" s="337"/>
      <c r="D26" s="345">
        <f>SUBTOTAL(9,D25:D25)</f>
        <v>4229</v>
      </c>
      <c r="E26" s="345">
        <f>SUBTOTAL(9,E25:E25)</f>
        <v>4229</v>
      </c>
      <c r="F26" s="345">
        <f>SUBTOTAL(9,F25:F25)</f>
        <v>3334</v>
      </c>
      <c r="G26" s="346">
        <f t="shared" si="0"/>
        <v>78.83660439820288</v>
      </c>
      <c r="H26" s="347">
        <f t="shared" si="1"/>
        <v>78.83660439820288</v>
      </c>
      <c r="I26" s="342"/>
    </row>
    <row r="27" spans="1:9" ht="12.75" outlineLevel="1">
      <c r="A27" s="344"/>
      <c r="B27" s="336"/>
      <c r="C27" s="337"/>
      <c r="D27" s="338"/>
      <c r="E27" s="338"/>
      <c r="F27" s="338"/>
      <c r="G27" s="339"/>
      <c r="H27" s="340"/>
      <c r="I27" s="342"/>
    </row>
    <row r="28" spans="1:9" ht="12.75" outlineLevel="1">
      <c r="A28" s="344" t="s">
        <v>439</v>
      </c>
      <c r="B28" s="336"/>
      <c r="C28" s="337"/>
      <c r="D28" s="338"/>
      <c r="E28" s="338"/>
      <c r="F28" s="338"/>
      <c r="G28" s="339"/>
      <c r="H28" s="340"/>
      <c r="I28" s="342"/>
    </row>
    <row r="29" spans="1:9" ht="12.75" outlineLevel="2">
      <c r="A29" s="335">
        <v>3700</v>
      </c>
      <c r="B29" s="336">
        <v>6171</v>
      </c>
      <c r="C29" s="337" t="s">
        <v>37</v>
      </c>
      <c r="D29" s="338">
        <v>7968</v>
      </c>
      <c r="E29" s="338">
        <v>12718</v>
      </c>
      <c r="F29" s="338">
        <v>7053</v>
      </c>
      <c r="G29" s="339">
        <f t="shared" si="0"/>
        <v>88.51656626506023</v>
      </c>
      <c r="H29" s="340">
        <f t="shared" si="1"/>
        <v>55.45683283535146</v>
      </c>
      <c r="I29" s="342"/>
    </row>
    <row r="30" spans="1:9" ht="12.75" outlineLevel="2">
      <c r="A30" s="335">
        <v>3700</v>
      </c>
      <c r="B30" s="336">
        <v>6310</v>
      </c>
      <c r="C30" s="337" t="s">
        <v>39</v>
      </c>
      <c r="D30" s="338">
        <v>133200</v>
      </c>
      <c r="E30" s="338">
        <v>133700</v>
      </c>
      <c r="F30" s="338">
        <v>133435</v>
      </c>
      <c r="G30" s="339">
        <f t="shared" si="0"/>
        <v>100.17642642642643</v>
      </c>
      <c r="H30" s="340">
        <f t="shared" si="1"/>
        <v>99.80179506357517</v>
      </c>
      <c r="I30" s="342"/>
    </row>
    <row r="31" spans="1:9" ht="12.75" outlineLevel="2">
      <c r="A31" s="335">
        <v>3700</v>
      </c>
      <c r="B31" s="336">
        <v>6399</v>
      </c>
      <c r="C31" s="337" t="s">
        <v>4</v>
      </c>
      <c r="D31" s="338"/>
      <c r="E31" s="338">
        <v>1038843</v>
      </c>
      <c r="F31" s="338">
        <v>1038772</v>
      </c>
      <c r="G31" s="339"/>
      <c r="H31" s="340">
        <f t="shared" si="1"/>
        <v>99.99316547351236</v>
      </c>
      <c r="I31" s="342"/>
    </row>
    <row r="32" spans="1:9" ht="12.75" outlineLevel="2">
      <c r="A32" s="335">
        <v>3700</v>
      </c>
      <c r="B32" s="336">
        <v>6409</v>
      </c>
      <c r="C32" s="337" t="s">
        <v>43</v>
      </c>
      <c r="D32" s="338">
        <v>139701</v>
      </c>
      <c r="E32" s="338">
        <v>203831</v>
      </c>
      <c r="F32" s="338">
        <v>193206</v>
      </c>
      <c r="G32" s="339">
        <f t="shared" si="0"/>
        <v>138.29965426160155</v>
      </c>
      <c r="H32" s="340">
        <f t="shared" si="1"/>
        <v>94.78734834249943</v>
      </c>
      <c r="I32" s="342"/>
    </row>
    <row r="33" spans="1:9" ht="12.75" outlineLevel="1">
      <c r="A33" s="344" t="s">
        <v>414</v>
      </c>
      <c r="B33" s="336"/>
      <c r="C33" s="337"/>
      <c r="D33" s="345">
        <f>SUBTOTAL(9,D29:D32)</f>
        <v>280869</v>
      </c>
      <c r="E33" s="345">
        <f>SUBTOTAL(9,E29:E32)</f>
        <v>1389092</v>
      </c>
      <c r="F33" s="345">
        <f>SUBTOTAL(9,F29:F32)</f>
        <v>1372466</v>
      </c>
      <c r="G33" s="346">
        <f t="shared" si="0"/>
        <v>488.6498688000456</v>
      </c>
      <c r="H33" s="347">
        <f t="shared" si="1"/>
        <v>98.80310303421228</v>
      </c>
      <c r="I33" s="342"/>
    </row>
    <row r="34" spans="1:9" ht="12.75" outlineLevel="1">
      <c r="A34" s="344"/>
      <c r="B34" s="336"/>
      <c r="C34" s="337"/>
      <c r="D34" s="345"/>
      <c r="E34" s="345"/>
      <c r="F34" s="345"/>
      <c r="G34" s="346"/>
      <c r="H34" s="347"/>
      <c r="I34" s="342"/>
    </row>
    <row r="35" spans="1:9" ht="12.75" outlineLevel="1">
      <c r="A35" s="344" t="s">
        <v>440</v>
      </c>
      <c r="B35" s="336"/>
      <c r="C35" s="337"/>
      <c r="D35" s="338"/>
      <c r="E35" s="338"/>
      <c r="F35" s="338"/>
      <c r="G35" s="339"/>
      <c r="H35" s="340"/>
      <c r="I35" s="342"/>
    </row>
    <row r="36" spans="1:9" ht="12.75" outlineLevel="2">
      <c r="A36" s="335">
        <v>5100</v>
      </c>
      <c r="B36" s="336">
        <v>1014</v>
      </c>
      <c r="C36" s="337" t="s">
        <v>307</v>
      </c>
      <c r="D36" s="338">
        <v>6615</v>
      </c>
      <c r="E36" s="338">
        <v>6615</v>
      </c>
      <c r="F36" s="338">
        <v>5521</v>
      </c>
      <c r="G36" s="339">
        <f t="shared" si="0"/>
        <v>83.46182917611489</v>
      </c>
      <c r="H36" s="340">
        <f t="shared" si="1"/>
        <v>83.46182917611489</v>
      </c>
      <c r="I36" s="342"/>
    </row>
    <row r="37" spans="1:9" ht="12.75" outlineLevel="2">
      <c r="A37" s="335">
        <v>5100</v>
      </c>
      <c r="B37" s="336">
        <v>2310</v>
      </c>
      <c r="C37" s="337" t="s">
        <v>301</v>
      </c>
      <c r="D37" s="338">
        <v>800</v>
      </c>
      <c r="E37" s="338">
        <v>120</v>
      </c>
      <c r="F37" s="338">
        <v>72</v>
      </c>
      <c r="G37" s="339">
        <f t="shared" si="0"/>
        <v>9</v>
      </c>
      <c r="H37" s="340">
        <f t="shared" si="1"/>
        <v>60</v>
      </c>
      <c r="I37" s="342"/>
    </row>
    <row r="38" spans="1:9" ht="12.75" outlineLevel="2">
      <c r="A38" s="335">
        <v>5100</v>
      </c>
      <c r="B38" s="336" t="s">
        <v>308</v>
      </c>
      <c r="C38" s="337" t="s">
        <v>309</v>
      </c>
      <c r="D38" s="338">
        <v>16815</v>
      </c>
      <c r="E38" s="338">
        <v>18355</v>
      </c>
      <c r="F38" s="338">
        <v>17814</v>
      </c>
      <c r="G38" s="339">
        <f t="shared" si="0"/>
        <v>105.94112399643177</v>
      </c>
      <c r="H38" s="340">
        <f t="shared" si="1"/>
        <v>97.05257423045491</v>
      </c>
      <c r="I38" s="342"/>
    </row>
    <row r="39" spans="1:9" ht="12.75" outlineLevel="2">
      <c r="A39" s="335">
        <v>5100</v>
      </c>
      <c r="B39" s="336" t="s">
        <v>310</v>
      </c>
      <c r="C39" s="337" t="s">
        <v>311</v>
      </c>
      <c r="D39" s="338">
        <v>2120</v>
      </c>
      <c r="E39" s="338">
        <v>2120</v>
      </c>
      <c r="F39" s="338">
        <v>1956</v>
      </c>
      <c r="G39" s="339">
        <f t="shared" si="0"/>
        <v>92.26415094339623</v>
      </c>
      <c r="H39" s="340">
        <f t="shared" si="1"/>
        <v>92.26415094339623</v>
      </c>
      <c r="I39" s="342"/>
    </row>
    <row r="40" spans="1:8" ht="12.75" outlineLevel="2">
      <c r="A40" s="335">
        <v>5100</v>
      </c>
      <c r="B40" s="336" t="s">
        <v>312</v>
      </c>
      <c r="C40" s="337" t="s">
        <v>313</v>
      </c>
      <c r="D40" s="338">
        <v>107900</v>
      </c>
      <c r="E40" s="338">
        <v>107900</v>
      </c>
      <c r="F40" s="338">
        <v>107894</v>
      </c>
      <c r="G40" s="339">
        <f t="shared" si="0"/>
        <v>99.99443929564411</v>
      </c>
      <c r="H40" s="340">
        <f t="shared" si="1"/>
        <v>99.99443929564411</v>
      </c>
    </row>
    <row r="41" spans="1:8" ht="12.75" outlineLevel="2">
      <c r="A41" s="335">
        <v>5100</v>
      </c>
      <c r="B41" s="336" t="s">
        <v>314</v>
      </c>
      <c r="C41" s="337" t="s">
        <v>315</v>
      </c>
      <c r="D41" s="338">
        <v>143621</v>
      </c>
      <c r="E41" s="338">
        <v>149549</v>
      </c>
      <c r="F41" s="338">
        <v>129959</v>
      </c>
      <c r="G41" s="339">
        <f t="shared" si="0"/>
        <v>90.48746353249176</v>
      </c>
      <c r="H41" s="340">
        <f t="shared" si="1"/>
        <v>86.90061451430635</v>
      </c>
    </row>
    <row r="42" spans="1:8" ht="12.75" outlineLevel="2">
      <c r="A42" s="335">
        <v>5100</v>
      </c>
      <c r="B42" s="336" t="s">
        <v>316</v>
      </c>
      <c r="C42" s="337" t="s">
        <v>317</v>
      </c>
      <c r="D42" s="338">
        <v>6600</v>
      </c>
      <c r="E42" s="338">
        <v>9280</v>
      </c>
      <c r="F42" s="338">
        <v>9230</v>
      </c>
      <c r="G42" s="339">
        <f t="shared" si="0"/>
        <v>139.84848484848484</v>
      </c>
      <c r="H42" s="340">
        <f t="shared" si="1"/>
        <v>99.46120689655173</v>
      </c>
    </row>
    <row r="43" spans="1:8" ht="12.75" outlineLevel="2">
      <c r="A43" s="335">
        <v>5100</v>
      </c>
      <c r="B43" s="336" t="s">
        <v>318</v>
      </c>
      <c r="C43" s="337" t="s">
        <v>319</v>
      </c>
      <c r="D43" s="338">
        <v>250</v>
      </c>
      <c r="E43" s="338">
        <v>250</v>
      </c>
      <c r="F43" s="338">
        <v>234</v>
      </c>
      <c r="G43" s="339">
        <f t="shared" si="0"/>
        <v>93.60000000000001</v>
      </c>
      <c r="H43" s="340">
        <f t="shared" si="1"/>
        <v>93.60000000000001</v>
      </c>
    </row>
    <row r="44" spans="1:8" ht="12.75" outlineLevel="2">
      <c r="A44" s="335">
        <v>5100</v>
      </c>
      <c r="B44" s="336" t="s">
        <v>320</v>
      </c>
      <c r="C44" s="337" t="s">
        <v>321</v>
      </c>
      <c r="D44" s="338">
        <v>1960</v>
      </c>
      <c r="E44" s="338">
        <v>17260</v>
      </c>
      <c r="F44" s="338">
        <v>17390</v>
      </c>
      <c r="G44" s="339">
        <f t="shared" si="0"/>
        <v>887.2448979591837</v>
      </c>
      <c r="H44" s="340">
        <f t="shared" si="1"/>
        <v>100.75318655851679</v>
      </c>
    </row>
    <row r="45" spans="1:8" ht="12.75" outlineLevel="2">
      <c r="A45" s="335">
        <v>5100</v>
      </c>
      <c r="B45" s="336" t="s">
        <v>322</v>
      </c>
      <c r="C45" s="337" t="s">
        <v>323</v>
      </c>
      <c r="D45" s="338">
        <v>28450</v>
      </c>
      <c r="E45" s="338">
        <v>28392</v>
      </c>
      <c r="F45" s="338">
        <v>27249</v>
      </c>
      <c r="G45" s="339">
        <f t="shared" si="0"/>
        <v>95.77855887521969</v>
      </c>
      <c r="H45" s="340">
        <f t="shared" si="1"/>
        <v>95.9742180896027</v>
      </c>
    </row>
    <row r="46" spans="1:8" ht="12.75" outlineLevel="2">
      <c r="A46" s="335">
        <v>5100</v>
      </c>
      <c r="B46" s="336" t="s">
        <v>324</v>
      </c>
      <c r="C46" s="337" t="s">
        <v>325</v>
      </c>
      <c r="D46" s="338">
        <v>1470</v>
      </c>
      <c r="E46" s="338">
        <v>1570</v>
      </c>
      <c r="F46" s="338">
        <v>1266</v>
      </c>
      <c r="G46" s="339">
        <f t="shared" si="0"/>
        <v>86.12244897959184</v>
      </c>
      <c r="H46" s="340">
        <f t="shared" si="1"/>
        <v>80.63694267515925</v>
      </c>
    </row>
    <row r="47" spans="1:8" ht="12.75" outlineLevel="2">
      <c r="A47" s="335">
        <v>5100</v>
      </c>
      <c r="B47" s="336" t="s">
        <v>326</v>
      </c>
      <c r="C47" s="337" t="s">
        <v>327</v>
      </c>
      <c r="D47" s="338">
        <v>13152</v>
      </c>
      <c r="E47" s="338">
        <v>14752</v>
      </c>
      <c r="F47" s="338">
        <v>14600</v>
      </c>
      <c r="G47" s="339">
        <f t="shared" si="0"/>
        <v>111.00973236009733</v>
      </c>
      <c r="H47" s="340">
        <f t="shared" si="1"/>
        <v>98.96963123644251</v>
      </c>
    </row>
    <row r="48" spans="1:8" ht="12.75" outlineLevel="2">
      <c r="A48" s="335">
        <v>5100</v>
      </c>
      <c r="B48" s="336" t="s">
        <v>328</v>
      </c>
      <c r="C48" s="337" t="s">
        <v>329</v>
      </c>
      <c r="D48" s="338">
        <v>60</v>
      </c>
      <c r="E48" s="338">
        <v>2110</v>
      </c>
      <c r="F48" s="338">
        <v>851</v>
      </c>
      <c r="G48" s="339">
        <f t="shared" si="0"/>
        <v>1418.3333333333333</v>
      </c>
      <c r="H48" s="340">
        <f t="shared" si="1"/>
        <v>40.33175355450237</v>
      </c>
    </row>
    <row r="49" spans="1:8" ht="12.75" outlineLevel="2">
      <c r="A49" s="335">
        <v>5100</v>
      </c>
      <c r="B49" s="336" t="s">
        <v>330</v>
      </c>
      <c r="C49" s="337" t="s">
        <v>331</v>
      </c>
      <c r="D49" s="338">
        <v>890</v>
      </c>
      <c r="E49" s="338">
        <v>890</v>
      </c>
      <c r="F49" s="338">
        <v>859</v>
      </c>
      <c r="G49" s="339">
        <f t="shared" si="0"/>
        <v>96.51685393258427</v>
      </c>
      <c r="H49" s="340">
        <f t="shared" si="1"/>
        <v>96.51685393258427</v>
      </c>
    </row>
    <row r="50" spans="1:8" ht="12.75" outlineLevel="1">
      <c r="A50" s="344" t="s">
        <v>415</v>
      </c>
      <c r="B50" s="336"/>
      <c r="C50" s="337"/>
      <c r="D50" s="345">
        <f>SUBTOTAL(9,D36:D49)</f>
        <v>330703</v>
      </c>
      <c r="E50" s="345">
        <f>SUBTOTAL(9,E36:E49)</f>
        <v>359163</v>
      </c>
      <c r="F50" s="345">
        <f>SUBTOTAL(9,F36:F49)</f>
        <v>334895</v>
      </c>
      <c r="G50" s="346">
        <f t="shared" si="0"/>
        <v>101.26760265253112</v>
      </c>
      <c r="H50" s="347">
        <f t="shared" si="1"/>
        <v>93.24317928071656</v>
      </c>
    </row>
    <row r="51" spans="1:8" ht="12.75" outlineLevel="1">
      <c r="A51" s="344"/>
      <c r="B51" s="336"/>
      <c r="C51" s="337"/>
      <c r="D51" s="345"/>
      <c r="E51" s="345"/>
      <c r="F51" s="345"/>
      <c r="G51" s="346"/>
      <c r="H51" s="347"/>
    </row>
    <row r="52" spans="1:8" ht="12.75" outlineLevel="1">
      <c r="A52" s="344" t="s">
        <v>441</v>
      </c>
      <c r="B52" s="336"/>
      <c r="C52" s="337"/>
      <c r="D52" s="345"/>
      <c r="E52" s="345"/>
      <c r="F52" s="345"/>
      <c r="G52" s="346"/>
      <c r="H52" s="347"/>
    </row>
    <row r="53" spans="1:8" ht="12.75" outlineLevel="2">
      <c r="A53" s="335">
        <v>5200</v>
      </c>
      <c r="B53" s="336">
        <v>1014</v>
      </c>
      <c r="C53" s="337" t="s">
        <v>307</v>
      </c>
      <c r="D53" s="338">
        <v>50</v>
      </c>
      <c r="E53" s="338">
        <v>50</v>
      </c>
      <c r="F53" s="338"/>
      <c r="G53" s="339"/>
      <c r="H53" s="340"/>
    </row>
    <row r="54" spans="1:8" ht="12.75" outlineLevel="2">
      <c r="A54" s="335">
        <v>5200</v>
      </c>
      <c r="B54" s="336">
        <v>1037</v>
      </c>
      <c r="C54" s="337" t="s">
        <v>407</v>
      </c>
      <c r="D54" s="338">
        <v>10</v>
      </c>
      <c r="E54" s="338">
        <v>32</v>
      </c>
      <c r="F54" s="338">
        <v>30</v>
      </c>
      <c r="G54" s="339">
        <f t="shared" si="0"/>
        <v>300</v>
      </c>
      <c r="H54" s="340">
        <f t="shared" si="1"/>
        <v>93.75</v>
      </c>
    </row>
    <row r="55" spans="1:8" ht="12.75" outlineLevel="2">
      <c r="A55" s="335">
        <v>5200</v>
      </c>
      <c r="B55" s="336">
        <v>1039</v>
      </c>
      <c r="C55" s="337" t="s">
        <v>132</v>
      </c>
      <c r="D55" s="338">
        <v>0</v>
      </c>
      <c r="E55" s="338">
        <v>212</v>
      </c>
      <c r="F55" s="338">
        <v>212</v>
      </c>
      <c r="G55" s="339"/>
      <c r="H55" s="340">
        <f t="shared" si="1"/>
        <v>100</v>
      </c>
    </row>
    <row r="56" spans="1:8" ht="12.75" outlineLevel="2">
      <c r="A56" s="335">
        <v>5200</v>
      </c>
      <c r="B56" s="336">
        <v>2310</v>
      </c>
      <c r="C56" s="337" t="s">
        <v>301</v>
      </c>
      <c r="D56" s="338">
        <v>100</v>
      </c>
      <c r="E56" s="338">
        <v>100</v>
      </c>
      <c r="F56" s="338"/>
      <c r="G56" s="339"/>
      <c r="H56" s="340"/>
    </row>
    <row r="57" spans="1:8" ht="12.75" outlineLevel="2">
      <c r="A57" s="335">
        <v>5200</v>
      </c>
      <c r="B57" s="336" t="s">
        <v>408</v>
      </c>
      <c r="C57" s="337" t="s">
        <v>409</v>
      </c>
      <c r="D57" s="338">
        <v>500</v>
      </c>
      <c r="E57" s="338">
        <v>500</v>
      </c>
      <c r="F57" s="338"/>
      <c r="G57" s="339"/>
      <c r="H57" s="340"/>
    </row>
    <row r="58" spans="1:8" ht="12.75" outlineLevel="2">
      <c r="A58" s="335">
        <v>5200</v>
      </c>
      <c r="B58" s="336" t="s">
        <v>326</v>
      </c>
      <c r="C58" s="337" t="s">
        <v>327</v>
      </c>
      <c r="D58" s="338">
        <v>7600</v>
      </c>
      <c r="E58" s="338">
        <v>7600</v>
      </c>
      <c r="F58" s="338">
        <v>7494</v>
      </c>
      <c r="G58" s="339">
        <f t="shared" si="0"/>
        <v>98.60526315789474</v>
      </c>
      <c r="H58" s="340">
        <f t="shared" si="1"/>
        <v>98.60526315789474</v>
      </c>
    </row>
    <row r="59" spans="1:8" ht="12.75" outlineLevel="1">
      <c r="A59" s="344" t="s">
        <v>416</v>
      </c>
      <c r="B59" s="336"/>
      <c r="C59" s="337"/>
      <c r="D59" s="345">
        <f>SUBTOTAL(9,D53:D58)</f>
        <v>8260</v>
      </c>
      <c r="E59" s="345">
        <f>SUBTOTAL(9,E53:E58)</f>
        <v>8494</v>
      </c>
      <c r="F59" s="345">
        <f>SUBTOTAL(9,F53:F58)</f>
        <v>7736</v>
      </c>
      <c r="G59" s="346">
        <f t="shared" si="0"/>
        <v>93.65617433414045</v>
      </c>
      <c r="H59" s="347">
        <f t="shared" si="1"/>
        <v>91.07605368495409</v>
      </c>
    </row>
    <row r="60" spans="1:8" ht="12.75" outlineLevel="1">
      <c r="A60" s="344"/>
      <c r="B60" s="336"/>
      <c r="C60" s="337"/>
      <c r="D60" s="338"/>
      <c r="E60" s="338"/>
      <c r="F60" s="338"/>
      <c r="G60" s="339"/>
      <c r="H60" s="340"/>
    </row>
    <row r="61" spans="1:8" ht="12.75" outlineLevel="1">
      <c r="A61" s="344" t="s">
        <v>442</v>
      </c>
      <c r="B61" s="336"/>
      <c r="C61" s="337"/>
      <c r="D61" s="338"/>
      <c r="E61" s="338"/>
      <c r="F61" s="338"/>
      <c r="G61" s="339"/>
      <c r="H61" s="340"/>
    </row>
    <row r="62" spans="1:8" ht="12.75" outlineLevel="2">
      <c r="A62" s="335">
        <v>5300</v>
      </c>
      <c r="B62" s="336">
        <v>3635</v>
      </c>
      <c r="C62" s="337" t="s">
        <v>136</v>
      </c>
      <c r="D62" s="338">
        <v>9000</v>
      </c>
      <c r="E62" s="338">
        <v>13450</v>
      </c>
      <c r="F62" s="338">
        <v>12700</v>
      </c>
      <c r="G62" s="339">
        <f t="shared" si="0"/>
        <v>141.11111111111111</v>
      </c>
      <c r="H62" s="340">
        <f t="shared" si="1"/>
        <v>94.42379182156134</v>
      </c>
    </row>
    <row r="63" spans="1:8" ht="12.75" outlineLevel="1">
      <c r="A63" s="344" t="s">
        <v>417</v>
      </c>
      <c r="B63" s="336"/>
      <c r="C63" s="337"/>
      <c r="D63" s="345">
        <f>SUBTOTAL(9,D62:D62)</f>
        <v>9000</v>
      </c>
      <c r="E63" s="345">
        <f>SUBTOTAL(9,E62:E62)</f>
        <v>13450</v>
      </c>
      <c r="F63" s="345">
        <f>SUBTOTAL(9,F62:F62)</f>
        <v>12700</v>
      </c>
      <c r="G63" s="346">
        <f t="shared" si="0"/>
        <v>141.11111111111111</v>
      </c>
      <c r="H63" s="347">
        <f t="shared" si="1"/>
        <v>94.42379182156134</v>
      </c>
    </row>
    <row r="64" spans="1:8" ht="12.75" outlineLevel="1">
      <c r="A64" s="344"/>
      <c r="B64" s="336"/>
      <c r="C64" s="337"/>
      <c r="D64" s="345"/>
      <c r="E64" s="345"/>
      <c r="F64" s="345"/>
      <c r="G64" s="346"/>
      <c r="H64" s="347"/>
    </row>
    <row r="65" spans="1:8" ht="12.75" outlineLevel="1">
      <c r="A65" s="344" t="s">
        <v>443</v>
      </c>
      <c r="B65" s="336"/>
      <c r="C65" s="337"/>
      <c r="D65" s="345"/>
      <c r="E65" s="345"/>
      <c r="F65" s="345"/>
      <c r="G65" s="346"/>
      <c r="H65" s="347"/>
    </row>
    <row r="66" spans="1:8" ht="12.75" outlineLevel="2">
      <c r="A66" s="335">
        <v>5400</v>
      </c>
      <c r="B66" s="336">
        <v>2212</v>
      </c>
      <c r="C66" s="337" t="s">
        <v>389</v>
      </c>
      <c r="D66" s="338">
        <v>330390</v>
      </c>
      <c r="E66" s="338">
        <v>430340</v>
      </c>
      <c r="F66" s="338">
        <v>430278.3424</v>
      </c>
      <c r="G66" s="339">
        <f t="shared" si="0"/>
        <v>130.2334642089652</v>
      </c>
      <c r="H66" s="340">
        <f t="shared" si="1"/>
        <v>99.9856723520937</v>
      </c>
    </row>
    <row r="67" spans="1:8" ht="12.75" outlineLevel="2">
      <c r="A67" s="335">
        <v>5400</v>
      </c>
      <c r="B67" s="336">
        <v>2219</v>
      </c>
      <c r="C67" s="337" t="s">
        <v>299</v>
      </c>
      <c r="D67" s="338"/>
      <c r="E67" s="338">
        <v>20460</v>
      </c>
      <c r="F67" s="338">
        <v>20460</v>
      </c>
      <c r="G67" s="339"/>
      <c r="H67" s="340">
        <f t="shared" si="1"/>
        <v>100</v>
      </c>
    </row>
    <row r="68" spans="1:8" ht="12.75" outlineLevel="2">
      <c r="A68" s="335">
        <v>5400</v>
      </c>
      <c r="B68" s="336">
        <v>2221</v>
      </c>
      <c r="C68" s="337" t="s">
        <v>390</v>
      </c>
      <c r="D68" s="338">
        <f>267652+8746</f>
        <v>276398</v>
      </c>
      <c r="E68" s="338">
        <v>276398</v>
      </c>
      <c r="F68" s="338">
        <v>276398</v>
      </c>
      <c r="G68" s="339">
        <f t="shared" si="0"/>
        <v>100</v>
      </c>
      <c r="H68" s="340">
        <f t="shared" si="1"/>
        <v>100</v>
      </c>
    </row>
    <row r="69" spans="1:8" ht="12.75" outlineLevel="2">
      <c r="A69" s="335">
        <v>5400</v>
      </c>
      <c r="B69" s="336">
        <v>2232</v>
      </c>
      <c r="C69" s="337" t="s">
        <v>391</v>
      </c>
      <c r="D69" s="338">
        <v>7500</v>
      </c>
      <c r="E69" s="338">
        <v>7500</v>
      </c>
      <c r="F69" s="338">
        <v>7500</v>
      </c>
      <c r="G69" s="339">
        <f t="shared" si="0"/>
        <v>100</v>
      </c>
      <c r="H69" s="340">
        <f t="shared" si="1"/>
        <v>100</v>
      </c>
    </row>
    <row r="70" spans="1:8" ht="12.75" outlineLevel="2">
      <c r="A70" s="335">
        <v>5400</v>
      </c>
      <c r="B70" s="336">
        <v>2272</v>
      </c>
      <c r="C70" s="337" t="s">
        <v>392</v>
      </c>
      <c r="D70" s="338">
        <v>562662</v>
      </c>
      <c r="E70" s="338">
        <f>562662+16250</f>
        <v>578912</v>
      </c>
      <c r="F70" s="338">
        <v>578912</v>
      </c>
      <c r="G70" s="339">
        <f t="shared" si="0"/>
        <v>102.88805712843589</v>
      </c>
      <c r="H70" s="340">
        <f t="shared" si="1"/>
        <v>100</v>
      </c>
    </row>
    <row r="71" spans="1:8" ht="12.75" outlineLevel="1">
      <c r="A71" s="344" t="s">
        <v>418</v>
      </c>
      <c r="B71" s="336"/>
      <c r="C71" s="337"/>
      <c r="D71" s="345">
        <f>SUBTOTAL(9,D66:D70)</f>
        <v>1176950</v>
      </c>
      <c r="E71" s="345">
        <f>SUBTOTAL(9,E66:E70)</f>
        <v>1313610</v>
      </c>
      <c r="F71" s="345">
        <f>SUBTOTAL(9,F66:F70)</f>
        <v>1313548.3424</v>
      </c>
      <c r="G71" s="346">
        <f t="shared" si="0"/>
        <v>111.60612960618548</v>
      </c>
      <c r="H71" s="347">
        <f t="shared" si="1"/>
        <v>99.99530624766864</v>
      </c>
    </row>
    <row r="72" spans="1:8" ht="12.75" outlineLevel="1">
      <c r="A72" s="344"/>
      <c r="B72" s="336"/>
      <c r="C72" s="337"/>
      <c r="D72" s="345"/>
      <c r="E72" s="345"/>
      <c r="F72" s="345"/>
      <c r="G72" s="346"/>
      <c r="H72" s="347"/>
    </row>
    <row r="73" spans="1:8" ht="12.75" outlineLevel="1">
      <c r="A73" s="344" t="s">
        <v>444</v>
      </c>
      <c r="B73" s="336"/>
      <c r="C73" s="337"/>
      <c r="D73" s="345"/>
      <c r="E73" s="345"/>
      <c r="F73" s="345"/>
      <c r="G73" s="346"/>
      <c r="H73" s="347"/>
    </row>
    <row r="74" spans="1:8" ht="12.75" outlineLevel="2">
      <c r="A74" s="335">
        <v>5500</v>
      </c>
      <c r="B74" s="336">
        <v>3752</v>
      </c>
      <c r="C74" s="337" t="s">
        <v>231</v>
      </c>
      <c r="D74" s="338"/>
      <c r="E74" s="338">
        <v>12</v>
      </c>
      <c r="F74" s="338"/>
      <c r="G74" s="339"/>
      <c r="H74" s="340"/>
    </row>
    <row r="75" spans="1:8" ht="12.75" outlineLevel="2">
      <c r="A75" s="335">
        <v>5500</v>
      </c>
      <c r="B75" s="336" t="s">
        <v>368</v>
      </c>
      <c r="C75" s="337" t="s">
        <v>369</v>
      </c>
      <c r="D75" s="338">
        <v>300</v>
      </c>
      <c r="E75" s="338">
        <v>300</v>
      </c>
      <c r="F75" s="338">
        <v>263.625</v>
      </c>
      <c r="G75" s="339">
        <f t="shared" si="0"/>
        <v>87.875</v>
      </c>
      <c r="H75" s="340">
        <f t="shared" si="1"/>
        <v>87.875</v>
      </c>
    </row>
    <row r="76" spans="1:8" ht="12.75" outlineLevel="1">
      <c r="A76" s="344" t="s">
        <v>419</v>
      </c>
      <c r="B76" s="336"/>
      <c r="C76" s="337"/>
      <c r="D76" s="345">
        <f>SUBTOTAL(9,D74:D75)</f>
        <v>300</v>
      </c>
      <c r="E76" s="345">
        <f>SUBTOTAL(9,E74:E75)</f>
        <v>312</v>
      </c>
      <c r="F76" s="345">
        <f>SUBTOTAL(9,F74:F75)</f>
        <v>263.625</v>
      </c>
      <c r="G76" s="346">
        <f t="shared" si="0"/>
        <v>87.875</v>
      </c>
      <c r="H76" s="347">
        <f t="shared" si="1"/>
        <v>84.4951923076923</v>
      </c>
    </row>
    <row r="77" spans="1:8" ht="12.75" outlineLevel="1">
      <c r="A77" s="344"/>
      <c r="B77" s="336"/>
      <c r="C77" s="337"/>
      <c r="D77" s="345"/>
      <c r="E77" s="345"/>
      <c r="F77" s="345"/>
      <c r="G77" s="346"/>
      <c r="H77" s="347"/>
    </row>
    <row r="78" spans="1:8" ht="12.75" outlineLevel="1">
      <c r="A78" s="344" t="s">
        <v>445</v>
      </c>
      <c r="B78" s="336"/>
      <c r="C78" s="337"/>
      <c r="D78" s="345"/>
      <c r="E78" s="345"/>
      <c r="F78" s="345"/>
      <c r="G78" s="346"/>
      <c r="H78" s="347"/>
    </row>
    <row r="79" spans="1:8" ht="12.75" outlineLevel="2">
      <c r="A79" s="335">
        <v>5600</v>
      </c>
      <c r="B79" s="336" t="s">
        <v>368</v>
      </c>
      <c r="C79" s="337" t="s">
        <v>369</v>
      </c>
      <c r="D79" s="338">
        <v>3900</v>
      </c>
      <c r="E79" s="338">
        <f>3600+600+10265</f>
        <v>14465</v>
      </c>
      <c r="F79" s="338">
        <f>3572.2575+23.4281+10765.42758+103.7068</f>
        <v>14464.81998</v>
      </c>
      <c r="G79" s="339">
        <f t="shared" si="0"/>
        <v>370.89282</v>
      </c>
      <c r="H79" s="340">
        <f t="shared" si="1"/>
        <v>99.9987554787418</v>
      </c>
    </row>
    <row r="80" spans="1:8" ht="12.75" outlineLevel="1">
      <c r="A80" s="344" t="s">
        <v>420</v>
      </c>
      <c r="B80" s="336"/>
      <c r="C80" s="337"/>
      <c r="D80" s="345">
        <f>SUBTOTAL(9,D79:D79)</f>
        <v>3900</v>
      </c>
      <c r="E80" s="345">
        <f>SUBTOTAL(9,E79:E79)</f>
        <v>14465</v>
      </c>
      <c r="F80" s="345">
        <f>SUBTOTAL(9,F79:F79)</f>
        <v>14464.81998</v>
      </c>
      <c r="G80" s="346">
        <f t="shared" si="0"/>
        <v>370.89282</v>
      </c>
      <c r="H80" s="347">
        <f t="shared" si="1"/>
        <v>99.9987554787418</v>
      </c>
    </row>
    <row r="81" spans="1:8" ht="12.75" outlineLevel="1">
      <c r="A81" s="344"/>
      <c r="B81" s="336"/>
      <c r="C81" s="337"/>
      <c r="D81" s="345"/>
      <c r="E81" s="345"/>
      <c r="F81" s="345"/>
      <c r="G81" s="346"/>
      <c r="H81" s="347"/>
    </row>
    <row r="82" spans="1:8" ht="12.75" outlineLevel="1">
      <c r="A82" s="344" t="s">
        <v>446</v>
      </c>
      <c r="B82" s="336"/>
      <c r="C82" s="337"/>
      <c r="D82" s="345"/>
      <c r="E82" s="345"/>
      <c r="F82" s="345"/>
      <c r="G82" s="346"/>
      <c r="H82" s="347"/>
    </row>
    <row r="83" spans="1:8" ht="12.75" outlineLevel="2">
      <c r="A83" s="335">
        <v>5700</v>
      </c>
      <c r="B83" s="336">
        <v>2310</v>
      </c>
      <c r="C83" s="337" t="s">
        <v>301</v>
      </c>
      <c r="D83" s="338">
        <v>700</v>
      </c>
      <c r="E83" s="338">
        <v>1150</v>
      </c>
      <c r="F83" s="338">
        <v>984</v>
      </c>
      <c r="G83" s="339">
        <f t="shared" si="0"/>
        <v>140.57142857142856</v>
      </c>
      <c r="H83" s="340">
        <f t="shared" si="1"/>
        <v>85.56521739130434</v>
      </c>
    </row>
    <row r="84" spans="1:8" ht="12.75" outlineLevel="2">
      <c r="A84" s="335">
        <v>5700</v>
      </c>
      <c r="B84" s="336">
        <v>2321</v>
      </c>
      <c r="C84" s="337" t="s">
        <v>302</v>
      </c>
      <c r="D84" s="338">
        <v>3300</v>
      </c>
      <c r="E84" s="338">
        <v>3373</v>
      </c>
      <c r="F84" s="338">
        <v>3201</v>
      </c>
      <c r="G84" s="339">
        <f t="shared" si="0"/>
        <v>97</v>
      </c>
      <c r="H84" s="340">
        <f t="shared" si="1"/>
        <v>94.90068188556181</v>
      </c>
    </row>
    <row r="85" spans="1:8" ht="12.75" outlineLevel="2">
      <c r="A85" s="335">
        <v>5700</v>
      </c>
      <c r="B85" s="336">
        <v>2333</v>
      </c>
      <c r="C85" s="337" t="s">
        <v>303</v>
      </c>
      <c r="D85" s="338">
        <v>900</v>
      </c>
      <c r="E85" s="338">
        <v>900</v>
      </c>
      <c r="F85" s="338">
        <v>876</v>
      </c>
      <c r="G85" s="339">
        <f t="shared" si="0"/>
        <v>97.33333333333334</v>
      </c>
      <c r="H85" s="340">
        <f t="shared" si="1"/>
        <v>97.33333333333334</v>
      </c>
    </row>
    <row r="86" spans="1:8" ht="12.75" outlineLevel="2">
      <c r="A86" s="335">
        <v>5700</v>
      </c>
      <c r="B86" s="336">
        <v>3631</v>
      </c>
      <c r="C86" s="337" t="s">
        <v>140</v>
      </c>
      <c r="D86" s="338">
        <v>59707</v>
      </c>
      <c r="E86" s="338">
        <v>64678</v>
      </c>
      <c r="F86" s="338">
        <v>64678</v>
      </c>
      <c r="G86" s="339">
        <f t="shared" si="0"/>
        <v>108.32565695814563</v>
      </c>
      <c r="H86" s="340">
        <f t="shared" si="1"/>
        <v>100</v>
      </c>
    </row>
    <row r="87" spans="1:8" ht="12.75" outlineLevel="2">
      <c r="A87" s="335">
        <v>5700</v>
      </c>
      <c r="B87" s="336">
        <v>3633</v>
      </c>
      <c r="C87" s="337" t="s">
        <v>304</v>
      </c>
      <c r="D87" s="338">
        <v>10953</v>
      </c>
      <c r="E87" s="338">
        <v>11803</v>
      </c>
      <c r="F87" s="338">
        <v>11654</v>
      </c>
      <c r="G87" s="339">
        <f t="shared" si="0"/>
        <v>106.40007303934995</v>
      </c>
      <c r="H87" s="340">
        <f t="shared" si="1"/>
        <v>98.73760908243668</v>
      </c>
    </row>
    <row r="88" spans="1:8" ht="12.75" outlineLevel="2">
      <c r="A88" s="335">
        <v>5700</v>
      </c>
      <c r="B88" s="336">
        <v>3699</v>
      </c>
      <c r="C88" s="337" t="s">
        <v>305</v>
      </c>
      <c r="D88" s="338">
        <v>21340</v>
      </c>
      <c r="E88" s="338">
        <v>24550</v>
      </c>
      <c r="F88" s="338">
        <v>24550</v>
      </c>
      <c r="G88" s="339">
        <f t="shared" si="0"/>
        <v>115.04217432052484</v>
      </c>
      <c r="H88" s="340">
        <f t="shared" si="1"/>
        <v>100</v>
      </c>
    </row>
    <row r="89" spans="1:8" ht="12.75" outlineLevel="1">
      <c r="A89" s="344" t="s">
        <v>421</v>
      </c>
      <c r="B89" s="336"/>
      <c r="C89" s="337"/>
      <c r="D89" s="345">
        <f>SUBTOTAL(9,D83:D88)</f>
        <v>96900</v>
      </c>
      <c r="E89" s="345">
        <f>SUBTOTAL(9,E83:E88)</f>
        <v>106454</v>
      </c>
      <c r="F89" s="345">
        <f>SUBTOTAL(9,F83:F88)</f>
        <v>105943</v>
      </c>
      <c r="G89" s="346">
        <f t="shared" si="0"/>
        <v>109.33230134158927</v>
      </c>
      <c r="H89" s="347">
        <f t="shared" si="1"/>
        <v>99.51998046104421</v>
      </c>
    </row>
    <row r="90" spans="1:8" ht="12.75" outlineLevel="1">
      <c r="A90" s="344"/>
      <c r="B90" s="336"/>
      <c r="C90" s="337"/>
      <c r="D90" s="345"/>
      <c r="E90" s="345"/>
      <c r="F90" s="345"/>
      <c r="G90" s="346"/>
      <c r="H90" s="347"/>
    </row>
    <row r="91" spans="1:8" ht="12.75" outlineLevel="1">
      <c r="A91" s="344" t="s">
        <v>447</v>
      </c>
      <c r="B91" s="336"/>
      <c r="C91" s="337"/>
      <c r="D91" s="345"/>
      <c r="E91" s="345"/>
      <c r="F91" s="345"/>
      <c r="G91" s="346"/>
      <c r="H91" s="347"/>
    </row>
    <row r="92" spans="1:8" ht="12.75" outlineLevel="2">
      <c r="A92" s="335">
        <v>6100</v>
      </c>
      <c r="B92" s="336">
        <v>2140</v>
      </c>
      <c r="C92" s="337" t="s">
        <v>404</v>
      </c>
      <c r="D92" s="338">
        <v>5218</v>
      </c>
      <c r="E92" s="338">
        <v>8862</v>
      </c>
      <c r="F92" s="338">
        <v>5141</v>
      </c>
      <c r="G92" s="339">
        <f t="shared" si="0"/>
        <v>98.52433882713683</v>
      </c>
      <c r="H92" s="340">
        <f t="shared" si="1"/>
        <v>58.011735499887166</v>
      </c>
    </row>
    <row r="93" spans="1:8" ht="12.75" outlineLevel="2">
      <c r="A93" s="335">
        <v>6100</v>
      </c>
      <c r="B93" s="336">
        <v>2253</v>
      </c>
      <c r="C93" s="337" t="s">
        <v>114</v>
      </c>
      <c r="D93" s="338"/>
      <c r="E93" s="338">
        <v>1269</v>
      </c>
      <c r="F93" s="338">
        <v>1627</v>
      </c>
      <c r="G93" s="339"/>
      <c r="H93" s="340">
        <f t="shared" si="1"/>
        <v>128.21118991331758</v>
      </c>
    </row>
    <row r="94" spans="1:8" ht="12.75" outlineLevel="1">
      <c r="A94" s="344" t="s">
        <v>422</v>
      </c>
      <c r="B94" s="336"/>
      <c r="C94" s="337"/>
      <c r="D94" s="345">
        <f>SUBTOTAL(9,D92:D93)</f>
        <v>5218</v>
      </c>
      <c r="E94" s="345">
        <f>SUBTOTAL(9,E92:E93)</f>
        <v>10131</v>
      </c>
      <c r="F94" s="345">
        <f>SUBTOTAL(9,F92:F93)</f>
        <v>6768</v>
      </c>
      <c r="G94" s="346">
        <f t="shared" si="0"/>
        <v>129.70486776542737</v>
      </c>
      <c r="H94" s="347">
        <f t="shared" si="1"/>
        <v>66.80485638140361</v>
      </c>
    </row>
    <row r="95" spans="1:8" ht="12.75" outlineLevel="1">
      <c r="A95" s="344"/>
      <c r="B95" s="336"/>
      <c r="C95" s="337"/>
      <c r="D95" s="345"/>
      <c r="E95" s="345"/>
      <c r="F95" s="345"/>
      <c r="G95" s="346"/>
      <c r="H95" s="347"/>
    </row>
    <row r="96" spans="1:8" ht="12.75" outlineLevel="1">
      <c r="A96" s="344" t="s">
        <v>448</v>
      </c>
      <c r="B96" s="336"/>
      <c r="C96" s="337"/>
      <c r="D96" s="345"/>
      <c r="E96" s="345"/>
      <c r="F96" s="345"/>
      <c r="G96" s="346"/>
      <c r="H96" s="347"/>
    </row>
    <row r="97" spans="1:8" ht="12.75" outlineLevel="2">
      <c r="A97" s="335">
        <v>6200</v>
      </c>
      <c r="B97" s="336">
        <v>2564</v>
      </c>
      <c r="C97" s="337" t="s">
        <v>144</v>
      </c>
      <c r="D97" s="338"/>
      <c r="E97" s="338"/>
      <c r="F97" s="338">
        <v>1095</v>
      </c>
      <c r="G97" s="339"/>
      <c r="H97" s="340"/>
    </row>
    <row r="98" spans="1:8" ht="12.75" outlineLevel="2">
      <c r="A98" s="335">
        <v>6200</v>
      </c>
      <c r="B98" s="336" t="s">
        <v>368</v>
      </c>
      <c r="C98" s="337" t="s">
        <v>369</v>
      </c>
      <c r="D98" s="338">
        <v>13000</v>
      </c>
      <c r="E98" s="338">
        <v>32368</v>
      </c>
      <c r="F98" s="338">
        <v>24139</v>
      </c>
      <c r="G98" s="339">
        <f aca="true" t="shared" si="2" ref="G98:G178">+F98/D98*100</f>
        <v>185.68461538461537</v>
      </c>
      <c r="H98" s="340">
        <f aca="true" t="shared" si="3" ref="H98:H178">+F98/E98*100</f>
        <v>74.57674246169056</v>
      </c>
    </row>
    <row r="99" spans="1:8" ht="12.75" outlineLevel="1">
      <c r="A99" s="344" t="s">
        <v>423</v>
      </c>
      <c r="B99" s="336"/>
      <c r="C99" s="337"/>
      <c r="D99" s="345">
        <f>SUBTOTAL(9,D97:D98)</f>
        <v>13000</v>
      </c>
      <c r="E99" s="345">
        <f>SUBTOTAL(9,E97:E98)</f>
        <v>32368</v>
      </c>
      <c r="F99" s="345">
        <f>SUBTOTAL(9,F97:F98)</f>
        <v>25234</v>
      </c>
      <c r="G99" s="346">
        <f t="shared" si="2"/>
        <v>194.1076923076923</v>
      </c>
      <c r="H99" s="347">
        <f t="shared" si="3"/>
        <v>77.95971329708354</v>
      </c>
    </row>
    <row r="100" spans="1:8" ht="12.75" outlineLevel="1">
      <c r="A100" s="344"/>
      <c r="B100" s="336"/>
      <c r="C100" s="337"/>
      <c r="D100" s="345"/>
      <c r="E100" s="345"/>
      <c r="F100" s="345"/>
      <c r="G100" s="346"/>
      <c r="H100" s="347"/>
    </row>
    <row r="101" spans="1:8" ht="12.75" outlineLevel="1">
      <c r="A101" s="344" t="s">
        <v>449</v>
      </c>
      <c r="B101" s="336"/>
      <c r="C101" s="337"/>
      <c r="D101" s="345"/>
      <c r="E101" s="345"/>
      <c r="F101" s="345"/>
      <c r="G101" s="346"/>
      <c r="H101" s="347"/>
    </row>
    <row r="102" spans="1:8" ht="12.75" outlineLevel="2">
      <c r="A102" s="350">
        <v>6300</v>
      </c>
      <c r="B102" s="351">
        <v>2140</v>
      </c>
      <c r="C102" s="352" t="s">
        <v>47</v>
      </c>
      <c r="D102" s="353"/>
      <c r="E102" s="353">
        <v>255</v>
      </c>
      <c r="F102" s="353">
        <v>232.6477</v>
      </c>
      <c r="G102" s="354"/>
      <c r="H102" s="355">
        <f t="shared" si="3"/>
        <v>91.23439215686274</v>
      </c>
    </row>
    <row r="103" spans="1:8" ht="12.75" outlineLevel="2">
      <c r="A103" s="350">
        <v>6300</v>
      </c>
      <c r="B103" s="351">
        <v>3612</v>
      </c>
      <c r="C103" s="352" t="s">
        <v>6</v>
      </c>
      <c r="D103" s="353">
        <v>107930</v>
      </c>
      <c r="E103" s="353">
        <v>90425</v>
      </c>
      <c r="F103" s="353">
        <v>71469.7066</v>
      </c>
      <c r="G103" s="354">
        <f t="shared" si="2"/>
        <v>66.21857370517928</v>
      </c>
      <c r="H103" s="355">
        <f t="shared" si="3"/>
        <v>79.03755222560133</v>
      </c>
    </row>
    <row r="104" spans="1:8" ht="12.75" outlineLevel="2">
      <c r="A104" s="350">
        <v>6300</v>
      </c>
      <c r="B104" s="351">
        <v>3619</v>
      </c>
      <c r="C104" s="352" t="s">
        <v>58</v>
      </c>
      <c r="D104" s="353">
        <v>10800</v>
      </c>
      <c r="E104" s="353">
        <v>39854</v>
      </c>
      <c r="F104" s="353">
        <v>28412.68</v>
      </c>
      <c r="G104" s="354">
        <f t="shared" si="2"/>
        <v>263.08037037037036</v>
      </c>
      <c r="H104" s="355">
        <f t="shared" si="3"/>
        <v>71.29191549154413</v>
      </c>
    </row>
    <row r="105" spans="1:8" ht="12.75" outlineLevel="2">
      <c r="A105" s="350">
        <v>6300</v>
      </c>
      <c r="B105" s="351">
        <v>3639</v>
      </c>
      <c r="C105" s="352" t="s">
        <v>60</v>
      </c>
      <c r="D105" s="353"/>
      <c r="E105" s="353">
        <v>4139</v>
      </c>
      <c r="F105" s="353">
        <v>3876.90285</v>
      </c>
      <c r="G105" s="354"/>
      <c r="H105" s="355">
        <f t="shared" si="3"/>
        <v>93.66762140613675</v>
      </c>
    </row>
    <row r="106" spans="1:8" ht="12.75" outlineLevel="1">
      <c r="A106" s="356" t="s">
        <v>424</v>
      </c>
      <c r="B106" s="351"/>
      <c r="C106" s="352"/>
      <c r="D106" s="357">
        <f>SUBTOTAL(9,D102:D105)</f>
        <v>118730</v>
      </c>
      <c r="E106" s="357">
        <f>SUBTOTAL(9,E102:E105)</f>
        <v>134673</v>
      </c>
      <c r="F106" s="357">
        <f>SUBTOTAL(9,F102:F105)</f>
        <v>103991.93715</v>
      </c>
      <c r="G106" s="358">
        <f t="shared" si="2"/>
        <v>87.5869090794239</v>
      </c>
      <c r="H106" s="359">
        <f t="shared" si="3"/>
        <v>77.21810396293243</v>
      </c>
    </row>
    <row r="107" spans="1:8" ht="12.75" outlineLevel="1">
      <c r="A107" s="356"/>
      <c r="B107" s="351"/>
      <c r="C107" s="352"/>
      <c r="D107" s="353"/>
      <c r="E107" s="353"/>
      <c r="F107" s="353"/>
      <c r="G107" s="354"/>
      <c r="H107" s="360"/>
    </row>
    <row r="108" spans="1:8" ht="12.75" outlineLevel="1">
      <c r="A108" s="356" t="s">
        <v>450</v>
      </c>
      <c r="B108" s="351"/>
      <c r="C108" s="352"/>
      <c r="D108" s="353"/>
      <c r="E108" s="353"/>
      <c r="F108" s="353"/>
      <c r="G108" s="354"/>
      <c r="H108" s="360"/>
    </row>
    <row r="109" spans="1:8" ht="12.75" outlineLevel="2">
      <c r="A109" s="335">
        <v>6600</v>
      </c>
      <c r="B109" s="336">
        <v>3612</v>
      </c>
      <c r="C109" s="337" t="s">
        <v>6</v>
      </c>
      <c r="D109" s="338"/>
      <c r="E109" s="338"/>
      <c r="F109" s="338">
        <v>77</v>
      </c>
      <c r="G109" s="339"/>
      <c r="H109" s="340"/>
    </row>
    <row r="110" spans="1:8" ht="12.75" outlineLevel="2">
      <c r="A110" s="335">
        <v>6600</v>
      </c>
      <c r="B110" s="336">
        <v>3639</v>
      </c>
      <c r="C110" s="337" t="s">
        <v>306</v>
      </c>
      <c r="D110" s="338"/>
      <c r="E110" s="338">
        <v>5000</v>
      </c>
      <c r="F110" s="338">
        <v>2132</v>
      </c>
      <c r="G110" s="339"/>
      <c r="H110" s="340">
        <f t="shared" si="3"/>
        <v>42.64</v>
      </c>
    </row>
    <row r="111" spans="1:8" ht="12.75" outlineLevel="1">
      <c r="A111" s="344" t="s">
        <v>425</v>
      </c>
      <c r="B111" s="336"/>
      <c r="C111" s="337"/>
      <c r="D111" s="338"/>
      <c r="E111" s="345">
        <f>SUBTOTAL(9,E109:E110)</f>
        <v>5000</v>
      </c>
      <c r="F111" s="345">
        <f>SUBTOTAL(9,F109:F110)</f>
        <v>2209</v>
      </c>
      <c r="G111" s="346"/>
      <c r="H111" s="347">
        <f t="shared" si="3"/>
        <v>44.18</v>
      </c>
    </row>
    <row r="112" spans="1:8" ht="12.75" outlineLevel="1">
      <c r="A112" s="344"/>
      <c r="B112" s="336"/>
      <c r="C112" s="337"/>
      <c r="D112" s="338"/>
      <c r="E112" s="338"/>
      <c r="F112" s="338"/>
      <c r="G112" s="339"/>
      <c r="H112" s="340"/>
    </row>
    <row r="113" spans="1:8" ht="12.75" outlineLevel="1">
      <c r="A113" s="344" t="s">
        <v>451</v>
      </c>
      <c r="B113" s="336"/>
      <c r="C113" s="337"/>
      <c r="D113" s="338"/>
      <c r="E113" s="338"/>
      <c r="F113" s="338"/>
      <c r="G113" s="339"/>
      <c r="H113" s="340"/>
    </row>
    <row r="114" spans="1:8" ht="12.75" outlineLevel="2">
      <c r="A114" s="350">
        <v>7100</v>
      </c>
      <c r="B114" s="351">
        <v>3511</v>
      </c>
      <c r="C114" s="352" t="s">
        <v>63</v>
      </c>
      <c r="D114" s="353">
        <v>1000</v>
      </c>
      <c r="E114" s="353">
        <v>9000</v>
      </c>
      <c r="F114" s="353">
        <v>9000</v>
      </c>
      <c r="G114" s="354">
        <f t="shared" si="2"/>
        <v>900</v>
      </c>
      <c r="H114" s="355">
        <f t="shared" si="3"/>
        <v>100</v>
      </c>
    </row>
    <row r="115" spans="1:8" ht="12.75" outlineLevel="2">
      <c r="A115" s="350">
        <v>7100</v>
      </c>
      <c r="B115" s="351">
        <v>3513</v>
      </c>
      <c r="C115" s="352" t="s">
        <v>65</v>
      </c>
      <c r="D115" s="353">
        <v>15136</v>
      </c>
      <c r="E115" s="353">
        <v>15136</v>
      </c>
      <c r="F115" s="361">
        <v>15135.97245</v>
      </c>
      <c r="G115" s="354">
        <f t="shared" si="2"/>
        <v>99.99981798361522</v>
      </c>
      <c r="H115" s="355">
        <f t="shared" si="3"/>
        <v>99.99981798361522</v>
      </c>
    </row>
    <row r="116" spans="1:8" ht="12.75" outlineLevel="2">
      <c r="A116" s="350">
        <v>7100</v>
      </c>
      <c r="B116" s="351">
        <v>3522</v>
      </c>
      <c r="C116" s="352" t="s">
        <v>49</v>
      </c>
      <c r="D116" s="353">
        <v>2500</v>
      </c>
      <c r="E116" s="353">
        <v>2500</v>
      </c>
      <c r="F116" s="361">
        <v>2500</v>
      </c>
      <c r="G116" s="354">
        <f t="shared" si="2"/>
        <v>100</v>
      </c>
      <c r="H116" s="355">
        <f t="shared" si="3"/>
        <v>100</v>
      </c>
    </row>
    <row r="117" spans="1:8" ht="12.75" outlineLevel="2">
      <c r="A117" s="350">
        <v>7100</v>
      </c>
      <c r="B117" s="351">
        <v>3523</v>
      </c>
      <c r="C117" s="352" t="s">
        <v>50</v>
      </c>
      <c r="D117" s="353">
        <v>17757</v>
      </c>
      <c r="E117" s="353">
        <v>17780</v>
      </c>
      <c r="F117" s="361">
        <v>17780.052</v>
      </c>
      <c r="G117" s="354">
        <f t="shared" si="2"/>
        <v>100.12981922622063</v>
      </c>
      <c r="H117" s="355">
        <f t="shared" si="3"/>
        <v>100.00029246344207</v>
      </c>
    </row>
    <row r="118" spans="1:8" ht="12.75" outlineLevel="2">
      <c r="A118" s="350">
        <v>7100</v>
      </c>
      <c r="B118" s="351">
        <v>3529</v>
      </c>
      <c r="C118" s="352" t="s">
        <v>68</v>
      </c>
      <c r="D118" s="353">
        <v>3285</v>
      </c>
      <c r="E118" s="353">
        <v>2400</v>
      </c>
      <c r="F118" s="361">
        <v>2400</v>
      </c>
      <c r="G118" s="354">
        <f t="shared" si="2"/>
        <v>73.0593607305936</v>
      </c>
      <c r="H118" s="355">
        <f t="shared" si="3"/>
        <v>100</v>
      </c>
    </row>
    <row r="119" spans="1:8" ht="12.75" outlineLevel="2">
      <c r="A119" s="350">
        <v>7100</v>
      </c>
      <c r="B119" s="351">
        <v>3531</v>
      </c>
      <c r="C119" s="352" t="s">
        <v>69</v>
      </c>
      <c r="D119" s="353">
        <v>27042</v>
      </c>
      <c r="E119" s="353">
        <v>27171</v>
      </c>
      <c r="F119" s="361">
        <v>27170.6</v>
      </c>
      <c r="G119" s="354">
        <f t="shared" si="2"/>
        <v>100.4755565416759</v>
      </c>
      <c r="H119" s="355">
        <f t="shared" si="3"/>
        <v>99.99852784218469</v>
      </c>
    </row>
    <row r="120" spans="1:8" ht="12.75" outlineLevel="2">
      <c r="A120" s="350">
        <v>7100</v>
      </c>
      <c r="B120" s="351">
        <v>3532</v>
      </c>
      <c r="C120" s="352" t="s">
        <v>70</v>
      </c>
      <c r="D120" s="353">
        <v>1500</v>
      </c>
      <c r="E120" s="353">
        <v>1500</v>
      </c>
      <c r="F120" s="361">
        <v>1485.7673</v>
      </c>
      <c r="G120" s="354">
        <f t="shared" si="2"/>
        <v>99.05115333333333</v>
      </c>
      <c r="H120" s="355">
        <f t="shared" si="3"/>
        <v>99.05115333333333</v>
      </c>
    </row>
    <row r="121" spans="1:8" ht="12.75" outlineLevel="2">
      <c r="A121" s="350">
        <v>7100</v>
      </c>
      <c r="B121" s="351">
        <v>3533</v>
      </c>
      <c r="C121" s="352" t="s">
        <v>71</v>
      </c>
      <c r="D121" s="353"/>
      <c r="E121" s="353">
        <v>5500</v>
      </c>
      <c r="F121" s="361">
        <v>5500</v>
      </c>
      <c r="G121" s="354"/>
      <c r="H121" s="355">
        <f t="shared" si="3"/>
        <v>100</v>
      </c>
    </row>
    <row r="122" spans="1:8" ht="12.75" outlineLevel="2">
      <c r="A122" s="350">
        <v>7100</v>
      </c>
      <c r="B122" s="351">
        <v>3541</v>
      </c>
      <c r="C122" s="352" t="s">
        <v>51</v>
      </c>
      <c r="D122" s="353">
        <v>2000</v>
      </c>
      <c r="E122" s="353">
        <v>4265</v>
      </c>
      <c r="F122" s="361">
        <v>4263.312</v>
      </c>
      <c r="G122" s="354">
        <f t="shared" si="2"/>
        <v>213.1656</v>
      </c>
      <c r="H122" s="355">
        <f t="shared" si="3"/>
        <v>99.96042203985932</v>
      </c>
    </row>
    <row r="123" spans="1:8" ht="12.75" outlineLevel="2">
      <c r="A123" s="350">
        <v>7100</v>
      </c>
      <c r="B123" s="351">
        <v>3599</v>
      </c>
      <c r="C123" s="352" t="s">
        <v>74</v>
      </c>
      <c r="D123" s="353">
        <v>7986</v>
      </c>
      <c r="E123" s="353">
        <v>8113</v>
      </c>
      <c r="F123" s="361">
        <v>7654.28515</v>
      </c>
      <c r="G123" s="354">
        <f t="shared" si="2"/>
        <v>95.84629539193588</v>
      </c>
      <c r="H123" s="355">
        <f t="shared" si="3"/>
        <v>94.34592814002218</v>
      </c>
    </row>
    <row r="124" spans="1:8" ht="12.75" outlineLevel="2">
      <c r="A124" s="350">
        <v>7100</v>
      </c>
      <c r="B124" s="351">
        <v>4321</v>
      </c>
      <c r="C124" s="352" t="s">
        <v>82</v>
      </c>
      <c r="D124" s="353">
        <v>28579</v>
      </c>
      <c r="E124" s="353">
        <v>29379</v>
      </c>
      <c r="F124" s="361">
        <v>29379</v>
      </c>
      <c r="G124" s="354">
        <f t="shared" si="2"/>
        <v>102.79925819657791</v>
      </c>
      <c r="H124" s="355">
        <f t="shared" si="3"/>
        <v>100</v>
      </c>
    </row>
    <row r="125" spans="1:8" ht="12.75" outlineLevel="2">
      <c r="A125" s="350">
        <v>7100</v>
      </c>
      <c r="B125" s="351">
        <v>4331</v>
      </c>
      <c r="C125" s="352" t="s">
        <v>83</v>
      </c>
      <c r="D125" s="353">
        <v>4714</v>
      </c>
      <c r="E125" s="353">
        <v>4714</v>
      </c>
      <c r="F125" s="361">
        <v>4714</v>
      </c>
      <c r="G125" s="354">
        <f t="shared" si="2"/>
        <v>100</v>
      </c>
      <c r="H125" s="355">
        <f t="shared" si="3"/>
        <v>100</v>
      </c>
    </row>
    <row r="126" spans="1:8" ht="12.75" outlineLevel="1">
      <c r="A126" s="356" t="s">
        <v>426</v>
      </c>
      <c r="B126" s="351"/>
      <c r="C126" s="352"/>
      <c r="D126" s="357">
        <f>SUBTOTAL(9,D114:D125)</f>
        <v>111499</v>
      </c>
      <c r="E126" s="357">
        <f>SUBTOTAL(9,E114:E125)</f>
        <v>127458</v>
      </c>
      <c r="F126" s="362">
        <f>SUBTOTAL(9,F114:F125)</f>
        <v>126982.98890000001</v>
      </c>
      <c r="G126" s="358">
        <f t="shared" si="2"/>
        <v>113.88711010861086</v>
      </c>
      <c r="H126" s="359">
        <f t="shared" si="3"/>
        <v>99.62731950917166</v>
      </c>
    </row>
    <row r="127" spans="1:8" ht="12.75" outlineLevel="1">
      <c r="A127" s="356"/>
      <c r="B127" s="351"/>
      <c r="C127" s="352"/>
      <c r="D127" s="357"/>
      <c r="E127" s="357"/>
      <c r="F127" s="362"/>
      <c r="G127" s="358"/>
      <c r="H127" s="363"/>
    </row>
    <row r="128" spans="1:8" ht="12.75" outlineLevel="1">
      <c r="A128" s="356" t="s">
        <v>452</v>
      </c>
      <c r="B128" s="351"/>
      <c r="C128" s="352"/>
      <c r="D128" s="357"/>
      <c r="E128" s="357"/>
      <c r="F128" s="362"/>
      <c r="G128" s="358"/>
      <c r="H128" s="363"/>
    </row>
    <row r="129" spans="1:8" ht="12.75" outlineLevel="2">
      <c r="A129" s="335">
        <v>7200</v>
      </c>
      <c r="B129" s="336">
        <v>6221</v>
      </c>
      <c r="C129" s="337" t="s">
        <v>2</v>
      </c>
      <c r="D129" s="338"/>
      <c r="E129" s="338">
        <v>112</v>
      </c>
      <c r="F129" s="338">
        <v>119</v>
      </c>
      <c r="G129" s="339"/>
      <c r="H129" s="340">
        <f t="shared" si="3"/>
        <v>106.25</v>
      </c>
    </row>
    <row r="130" spans="1:8" ht="12.75" outlineLevel="2">
      <c r="A130" s="335">
        <v>7200</v>
      </c>
      <c r="B130" s="336">
        <v>6310</v>
      </c>
      <c r="C130" s="337" t="s">
        <v>177</v>
      </c>
      <c r="D130" s="338"/>
      <c r="E130" s="338">
        <v>16277</v>
      </c>
      <c r="F130" s="338">
        <v>16277</v>
      </c>
      <c r="G130" s="339"/>
      <c r="H130" s="340">
        <f t="shared" si="3"/>
        <v>100</v>
      </c>
    </row>
    <row r="131" spans="1:8" ht="12.75" outlineLevel="2">
      <c r="A131" s="335">
        <v>7200</v>
      </c>
      <c r="B131" s="336" t="s">
        <v>332</v>
      </c>
      <c r="C131" s="337" t="s">
        <v>333</v>
      </c>
      <c r="D131" s="338">
        <v>144643</v>
      </c>
      <c r="E131" s="338">
        <v>214554</v>
      </c>
      <c r="F131" s="338">
        <v>212682</v>
      </c>
      <c r="G131" s="339">
        <f t="shared" si="2"/>
        <v>147.03926218344478</v>
      </c>
      <c r="H131" s="340">
        <f t="shared" si="3"/>
        <v>99.12749237954081</v>
      </c>
    </row>
    <row r="132" spans="1:8" ht="12.75" outlineLevel="2">
      <c r="A132" s="335">
        <v>7200</v>
      </c>
      <c r="B132" s="336" t="s">
        <v>334</v>
      </c>
      <c r="C132" s="337" t="s">
        <v>335</v>
      </c>
      <c r="D132" s="338">
        <v>49400</v>
      </c>
      <c r="E132" s="338">
        <v>49400</v>
      </c>
      <c r="F132" s="338">
        <v>48641</v>
      </c>
      <c r="G132" s="339">
        <f t="shared" si="2"/>
        <v>98.46356275303644</v>
      </c>
      <c r="H132" s="340">
        <f t="shared" si="3"/>
        <v>98.46356275303644</v>
      </c>
    </row>
    <row r="133" spans="1:8" ht="12.75" outlineLevel="2">
      <c r="A133" s="335">
        <v>7200</v>
      </c>
      <c r="B133" s="336" t="s">
        <v>336</v>
      </c>
      <c r="C133" s="337" t="s">
        <v>337</v>
      </c>
      <c r="D133" s="338">
        <v>150</v>
      </c>
      <c r="E133" s="338">
        <v>150</v>
      </c>
      <c r="F133" s="338">
        <v>42</v>
      </c>
      <c r="G133" s="339">
        <f t="shared" si="2"/>
        <v>28.000000000000004</v>
      </c>
      <c r="H133" s="340">
        <f t="shared" si="3"/>
        <v>28.000000000000004</v>
      </c>
    </row>
    <row r="134" spans="1:8" ht="12.75" outlineLevel="2">
      <c r="A134" s="335">
        <v>7200</v>
      </c>
      <c r="B134" s="336" t="s">
        <v>338</v>
      </c>
      <c r="C134" s="337" t="s">
        <v>339</v>
      </c>
      <c r="D134" s="338">
        <v>5159</v>
      </c>
      <c r="E134" s="338">
        <f>5669-510</f>
        <v>5159</v>
      </c>
      <c r="F134" s="338">
        <f>4539-450</f>
        <v>4089</v>
      </c>
      <c r="G134" s="339">
        <f t="shared" si="2"/>
        <v>79.25954642372552</v>
      </c>
      <c r="H134" s="340">
        <f t="shared" si="3"/>
        <v>79.25954642372552</v>
      </c>
    </row>
    <row r="135" spans="1:8" ht="12.75" outlineLevel="2">
      <c r="A135" s="335">
        <v>7200</v>
      </c>
      <c r="B135" s="336" t="s">
        <v>340</v>
      </c>
      <c r="C135" s="337" t="s">
        <v>341</v>
      </c>
      <c r="D135" s="338">
        <v>620</v>
      </c>
      <c r="E135" s="338">
        <f>1320-450</f>
        <v>870</v>
      </c>
      <c r="F135" s="338">
        <f>1270-450</f>
        <v>820</v>
      </c>
      <c r="G135" s="339">
        <f t="shared" si="2"/>
        <v>132.25806451612902</v>
      </c>
      <c r="H135" s="340">
        <f t="shared" si="3"/>
        <v>94.25287356321839</v>
      </c>
    </row>
    <row r="136" spans="1:8" ht="12.75" outlineLevel="2">
      <c r="A136" s="335">
        <v>7200</v>
      </c>
      <c r="B136" s="336" t="s">
        <v>342</v>
      </c>
      <c r="C136" s="337" t="s">
        <v>171</v>
      </c>
      <c r="D136" s="338">
        <v>23400</v>
      </c>
      <c r="E136" s="338">
        <v>25800</v>
      </c>
      <c r="F136" s="338">
        <f>28450-2700</f>
        <v>25750</v>
      </c>
      <c r="G136" s="339">
        <f t="shared" si="2"/>
        <v>110.04273504273505</v>
      </c>
      <c r="H136" s="340">
        <f t="shared" si="3"/>
        <v>99.8062015503876</v>
      </c>
    </row>
    <row r="137" spans="1:8" ht="12.75" outlineLevel="2">
      <c r="A137" s="335">
        <v>7200</v>
      </c>
      <c r="B137" s="336" t="s">
        <v>343</v>
      </c>
      <c r="C137" s="337" t="s">
        <v>344</v>
      </c>
      <c r="D137" s="338">
        <v>600</v>
      </c>
      <c r="E137" s="338">
        <v>600</v>
      </c>
      <c r="F137" s="338">
        <v>595</v>
      </c>
      <c r="G137" s="339">
        <f t="shared" si="2"/>
        <v>99.16666666666667</v>
      </c>
      <c r="H137" s="340">
        <f t="shared" si="3"/>
        <v>99.16666666666667</v>
      </c>
    </row>
    <row r="138" spans="1:8" ht="12.75" outlineLevel="2">
      <c r="A138" s="335">
        <v>7200</v>
      </c>
      <c r="B138" s="336" t="s">
        <v>345</v>
      </c>
      <c r="C138" s="337" t="s">
        <v>346</v>
      </c>
      <c r="D138" s="338">
        <v>1500</v>
      </c>
      <c r="E138" s="338">
        <v>3083</v>
      </c>
      <c r="F138" s="338">
        <v>3082</v>
      </c>
      <c r="G138" s="339">
        <f t="shared" si="2"/>
        <v>205.4666666666667</v>
      </c>
      <c r="H138" s="340">
        <f t="shared" si="3"/>
        <v>99.96756406097957</v>
      </c>
    </row>
    <row r="139" spans="1:8" ht="12.75" outlineLevel="2">
      <c r="A139" s="335">
        <v>7200</v>
      </c>
      <c r="B139" s="336" t="s">
        <v>347</v>
      </c>
      <c r="C139" s="337" t="s">
        <v>348</v>
      </c>
      <c r="D139" s="338">
        <v>262</v>
      </c>
      <c r="E139" s="338">
        <v>262</v>
      </c>
      <c r="F139" s="338">
        <v>157</v>
      </c>
      <c r="G139" s="339">
        <f t="shared" si="2"/>
        <v>59.92366412213741</v>
      </c>
      <c r="H139" s="340">
        <f t="shared" si="3"/>
        <v>59.92366412213741</v>
      </c>
    </row>
    <row r="140" spans="1:8" ht="12.75" outlineLevel="1">
      <c r="A140" s="344" t="s">
        <v>427</v>
      </c>
      <c r="B140" s="336"/>
      <c r="C140" s="337"/>
      <c r="D140" s="345">
        <f>SUBTOTAL(9,D129:D139)</f>
        <v>225734</v>
      </c>
      <c r="E140" s="345">
        <f>SUBTOTAL(9,E129:E139)</f>
        <v>316267</v>
      </c>
      <c r="F140" s="345">
        <f>SUBTOTAL(9,F129:F139)</f>
        <v>312254</v>
      </c>
      <c r="G140" s="346">
        <f t="shared" si="2"/>
        <v>138.3282979081574</v>
      </c>
      <c r="H140" s="347">
        <f t="shared" si="3"/>
        <v>98.73113540141716</v>
      </c>
    </row>
    <row r="141" spans="1:8" ht="12.75" outlineLevel="1">
      <c r="A141" s="344"/>
      <c r="B141" s="336"/>
      <c r="C141" s="337"/>
      <c r="D141" s="345"/>
      <c r="E141" s="345"/>
      <c r="F141" s="345"/>
      <c r="G141" s="346"/>
      <c r="H141" s="347"/>
    </row>
    <row r="142" spans="1:8" ht="12.75" outlineLevel="1">
      <c r="A142" s="344" t="s">
        <v>453</v>
      </c>
      <c r="B142" s="336"/>
      <c r="C142" s="337"/>
      <c r="D142" s="345"/>
      <c r="E142" s="345"/>
      <c r="F142" s="345"/>
      <c r="G142" s="346"/>
      <c r="H142" s="347"/>
    </row>
    <row r="143" spans="1:8" ht="12.75" outlineLevel="2">
      <c r="A143" s="335">
        <v>7300</v>
      </c>
      <c r="B143" s="336">
        <v>3311</v>
      </c>
      <c r="C143" s="337" t="s">
        <v>349</v>
      </c>
      <c r="D143" s="338">
        <v>205296</v>
      </c>
      <c r="E143" s="338">
        <f>247300-20000</f>
        <v>227300</v>
      </c>
      <c r="F143" s="338">
        <v>226893</v>
      </c>
      <c r="G143" s="339">
        <f t="shared" si="2"/>
        <v>110.51993219546412</v>
      </c>
      <c r="H143" s="340">
        <f t="shared" si="3"/>
        <v>99.82094148702156</v>
      </c>
    </row>
    <row r="144" spans="1:8" ht="12.75" outlineLevel="2">
      <c r="A144" s="335">
        <v>7300</v>
      </c>
      <c r="B144" s="336">
        <v>3312</v>
      </c>
      <c r="C144" s="337" t="s">
        <v>350</v>
      </c>
      <c r="D144" s="338">
        <v>51398</v>
      </c>
      <c r="E144" s="338">
        <f>60595-2500</f>
        <v>58095</v>
      </c>
      <c r="F144" s="338">
        <v>58061</v>
      </c>
      <c r="G144" s="339">
        <f t="shared" si="2"/>
        <v>112.9635394373322</v>
      </c>
      <c r="H144" s="340">
        <f t="shared" si="3"/>
        <v>99.94147516998021</v>
      </c>
    </row>
    <row r="145" spans="1:8" ht="12.75" outlineLevel="2">
      <c r="A145" s="335">
        <v>7300</v>
      </c>
      <c r="B145" s="336">
        <v>3314</v>
      </c>
      <c r="C145" s="337" t="s">
        <v>351</v>
      </c>
      <c r="D145" s="338">
        <v>31538</v>
      </c>
      <c r="E145" s="338">
        <f>36696-340</f>
        <v>36356</v>
      </c>
      <c r="F145" s="338">
        <f>36656-300</f>
        <v>36356</v>
      </c>
      <c r="G145" s="339">
        <f t="shared" si="2"/>
        <v>115.27680892891115</v>
      </c>
      <c r="H145" s="340">
        <f t="shared" si="3"/>
        <v>100</v>
      </c>
    </row>
    <row r="146" spans="1:8" ht="12.75" outlineLevel="2">
      <c r="A146" s="335">
        <v>7300</v>
      </c>
      <c r="B146" s="336">
        <v>3315</v>
      </c>
      <c r="C146" s="337" t="s">
        <v>352</v>
      </c>
      <c r="D146" s="338">
        <v>23860</v>
      </c>
      <c r="E146" s="338">
        <v>25480</v>
      </c>
      <c r="F146" s="338">
        <v>25480</v>
      </c>
      <c r="G146" s="339">
        <f t="shared" si="2"/>
        <v>106.78960603520538</v>
      </c>
      <c r="H146" s="340">
        <f t="shared" si="3"/>
        <v>100</v>
      </c>
    </row>
    <row r="147" spans="1:8" ht="12.75" outlineLevel="2">
      <c r="A147" s="335">
        <v>7300</v>
      </c>
      <c r="B147" s="336" t="s">
        <v>353</v>
      </c>
      <c r="C147" s="337" t="s">
        <v>354</v>
      </c>
      <c r="D147" s="338">
        <v>7238</v>
      </c>
      <c r="E147" s="338">
        <v>8558</v>
      </c>
      <c r="F147" s="338">
        <v>8508</v>
      </c>
      <c r="G147" s="339">
        <f t="shared" si="2"/>
        <v>117.54628350373031</v>
      </c>
      <c r="H147" s="340">
        <f t="shared" si="3"/>
        <v>99.4157513437719</v>
      </c>
    </row>
    <row r="148" spans="1:8" ht="12.75" outlineLevel="2">
      <c r="A148" s="335">
        <v>7300</v>
      </c>
      <c r="B148" s="336" t="s">
        <v>355</v>
      </c>
      <c r="C148" s="337" t="s">
        <v>356</v>
      </c>
      <c r="D148" s="338">
        <v>28548</v>
      </c>
      <c r="E148" s="338">
        <v>31532</v>
      </c>
      <c r="F148" s="338">
        <v>31223</v>
      </c>
      <c r="G148" s="339">
        <f t="shared" si="2"/>
        <v>109.37018355051143</v>
      </c>
      <c r="H148" s="340">
        <f t="shared" si="3"/>
        <v>99.02004313078777</v>
      </c>
    </row>
    <row r="149" spans="1:8" ht="12.75" outlineLevel="2">
      <c r="A149" s="335">
        <v>7300</v>
      </c>
      <c r="B149" s="336" t="s">
        <v>357</v>
      </c>
      <c r="C149" s="337" t="s">
        <v>358</v>
      </c>
      <c r="D149" s="338">
        <v>1550</v>
      </c>
      <c r="E149" s="338">
        <v>1550</v>
      </c>
      <c r="F149" s="338">
        <v>1542</v>
      </c>
      <c r="G149" s="339">
        <f t="shared" si="2"/>
        <v>99.48387096774194</v>
      </c>
      <c r="H149" s="340">
        <f t="shared" si="3"/>
        <v>99.48387096774194</v>
      </c>
    </row>
    <row r="150" spans="1:8" ht="12.75" outlineLevel="1">
      <c r="A150" s="344" t="s">
        <v>428</v>
      </c>
      <c r="B150" s="336"/>
      <c r="C150" s="337"/>
      <c r="D150" s="345">
        <f>SUBTOTAL(9,D143:D149)</f>
        <v>349428</v>
      </c>
      <c r="E150" s="345">
        <f>SUBTOTAL(9,E143:E149)</f>
        <v>388871</v>
      </c>
      <c r="F150" s="345">
        <f>SUBTOTAL(9,F143:F149)</f>
        <v>388063</v>
      </c>
      <c r="G150" s="346">
        <f t="shared" si="2"/>
        <v>111.05664113923326</v>
      </c>
      <c r="H150" s="347">
        <f t="shared" si="3"/>
        <v>99.79221901350319</v>
      </c>
    </row>
    <row r="151" spans="1:8" ht="12.75" outlineLevel="1">
      <c r="A151" s="344"/>
      <c r="B151" s="336"/>
      <c r="C151" s="337"/>
      <c r="D151" s="338"/>
      <c r="E151" s="338"/>
      <c r="F151" s="338"/>
      <c r="G151" s="339"/>
      <c r="H151" s="340"/>
    </row>
    <row r="152" spans="1:8" ht="12.75" outlineLevel="1">
      <c r="A152" s="344" t="s">
        <v>454</v>
      </c>
      <c r="B152" s="336"/>
      <c r="C152" s="337"/>
      <c r="D152" s="338"/>
      <c r="E152" s="338"/>
      <c r="F152" s="338"/>
      <c r="G152" s="339"/>
      <c r="H152" s="340"/>
    </row>
    <row r="153" spans="1:8" ht="12.75" outlineLevel="2">
      <c r="A153" s="335">
        <v>7400</v>
      </c>
      <c r="B153" s="336">
        <v>3112</v>
      </c>
      <c r="C153" s="337" t="s">
        <v>359</v>
      </c>
      <c r="D153" s="338">
        <v>1204</v>
      </c>
      <c r="E153" s="338">
        <v>1204</v>
      </c>
      <c r="F153" s="338">
        <v>1037</v>
      </c>
      <c r="G153" s="339">
        <f t="shared" si="2"/>
        <v>86.12956810631229</v>
      </c>
      <c r="H153" s="340">
        <f t="shared" si="3"/>
        <v>86.12956810631229</v>
      </c>
    </row>
    <row r="154" spans="1:8" s="364" customFormat="1" ht="12.75" outlineLevel="2">
      <c r="A154" s="335">
        <v>7400</v>
      </c>
      <c r="B154" s="336">
        <v>3113</v>
      </c>
      <c r="C154" s="337" t="s">
        <v>360</v>
      </c>
      <c r="D154" s="338">
        <v>5100</v>
      </c>
      <c r="E154" s="338">
        <v>6300</v>
      </c>
      <c r="F154" s="338">
        <v>5965</v>
      </c>
      <c r="G154" s="339">
        <f t="shared" si="2"/>
        <v>116.9607843137255</v>
      </c>
      <c r="H154" s="340">
        <f t="shared" si="3"/>
        <v>94.68253968253968</v>
      </c>
    </row>
    <row r="155" spans="1:8" s="364" customFormat="1" ht="12.75" outlineLevel="2">
      <c r="A155" s="335">
        <v>7400</v>
      </c>
      <c r="B155" s="336">
        <v>3124</v>
      </c>
      <c r="C155" s="337" t="s">
        <v>190</v>
      </c>
      <c r="D155" s="338"/>
      <c r="E155" s="338">
        <v>254</v>
      </c>
      <c r="F155" s="338">
        <v>254</v>
      </c>
      <c r="G155" s="339"/>
      <c r="H155" s="340">
        <f t="shared" si="3"/>
        <v>100</v>
      </c>
    </row>
    <row r="156" spans="1:8" s="364" customFormat="1" ht="12.75" outlineLevel="2">
      <c r="A156" s="335">
        <v>7400</v>
      </c>
      <c r="B156" s="336">
        <v>3141</v>
      </c>
      <c r="C156" s="337" t="s">
        <v>361</v>
      </c>
      <c r="D156" s="338">
        <v>3391</v>
      </c>
      <c r="E156" s="338">
        <v>3391</v>
      </c>
      <c r="F156" s="338">
        <v>3324</v>
      </c>
      <c r="G156" s="339">
        <f t="shared" si="2"/>
        <v>98.02418165732823</v>
      </c>
      <c r="H156" s="340">
        <f t="shared" si="3"/>
        <v>98.02418165732823</v>
      </c>
    </row>
    <row r="157" spans="1:9" s="364" customFormat="1" ht="12.75" outlineLevel="2">
      <c r="A157" s="335">
        <v>7400</v>
      </c>
      <c r="B157" s="336">
        <v>3145</v>
      </c>
      <c r="C157" s="337" t="s">
        <v>362</v>
      </c>
      <c r="D157" s="338">
        <v>2350</v>
      </c>
      <c r="E157" s="338">
        <v>2100</v>
      </c>
      <c r="F157" s="338">
        <v>2100</v>
      </c>
      <c r="G157" s="339">
        <f t="shared" si="2"/>
        <v>89.36170212765957</v>
      </c>
      <c r="H157" s="340">
        <f t="shared" si="3"/>
        <v>100</v>
      </c>
      <c r="I157" s="365"/>
    </row>
    <row r="158" spans="1:8" s="364" customFormat="1" ht="12.75" outlineLevel="2">
      <c r="A158" s="335">
        <v>7400</v>
      </c>
      <c r="B158" s="336">
        <v>3149</v>
      </c>
      <c r="C158" s="337" t="s">
        <v>363</v>
      </c>
      <c r="D158" s="338">
        <v>940</v>
      </c>
      <c r="E158" s="338">
        <v>940</v>
      </c>
      <c r="F158" s="338">
        <v>911</v>
      </c>
      <c r="G158" s="339">
        <f t="shared" si="2"/>
        <v>96.91489361702128</v>
      </c>
      <c r="H158" s="340">
        <f t="shared" si="3"/>
        <v>96.91489361702128</v>
      </c>
    </row>
    <row r="159" spans="1:8" s="364" customFormat="1" ht="12.75" outlineLevel="2">
      <c r="A159" s="335">
        <v>7400</v>
      </c>
      <c r="B159" s="336" t="s">
        <v>364</v>
      </c>
      <c r="C159" s="337" t="s">
        <v>365</v>
      </c>
      <c r="D159" s="338">
        <v>43208</v>
      </c>
      <c r="E159" s="338">
        <v>42684</v>
      </c>
      <c r="F159" s="338">
        <v>42671</v>
      </c>
      <c r="G159" s="339">
        <f t="shared" si="2"/>
        <v>98.7571745972968</v>
      </c>
      <c r="H159" s="340">
        <f t="shared" si="3"/>
        <v>99.9695436229032</v>
      </c>
    </row>
    <row r="160" spans="1:8" s="364" customFormat="1" ht="12.75" outlineLevel="2">
      <c r="A160" s="335">
        <v>7400</v>
      </c>
      <c r="B160" s="336" t="s">
        <v>366</v>
      </c>
      <c r="C160" s="337" t="s">
        <v>367</v>
      </c>
      <c r="D160" s="338">
        <v>7350</v>
      </c>
      <c r="E160" s="338">
        <v>6931</v>
      </c>
      <c r="F160" s="338">
        <v>6897</v>
      </c>
      <c r="G160" s="339">
        <f t="shared" si="2"/>
        <v>93.83673469387756</v>
      </c>
      <c r="H160" s="340">
        <f t="shared" si="3"/>
        <v>99.50945029577262</v>
      </c>
    </row>
    <row r="161" spans="1:8" s="364" customFormat="1" ht="12.75" outlineLevel="2">
      <c r="A161" s="335">
        <v>7400</v>
      </c>
      <c r="B161" s="336" t="s">
        <v>368</v>
      </c>
      <c r="C161" s="337" t="s">
        <v>369</v>
      </c>
      <c r="D161" s="338">
        <v>4800</v>
      </c>
      <c r="E161" s="338">
        <v>7300</v>
      </c>
      <c r="F161" s="338">
        <v>7170</v>
      </c>
      <c r="G161" s="339">
        <f t="shared" si="2"/>
        <v>149.375</v>
      </c>
      <c r="H161" s="340">
        <f t="shared" si="3"/>
        <v>98.21917808219179</v>
      </c>
    </row>
    <row r="162" spans="1:8" ht="12.75" outlineLevel="2">
      <c r="A162" s="335">
        <v>7400</v>
      </c>
      <c r="B162" s="336" t="s">
        <v>370</v>
      </c>
      <c r="C162" s="337" t="s">
        <v>37</v>
      </c>
      <c r="D162" s="338">
        <v>50</v>
      </c>
      <c r="E162" s="338">
        <v>50</v>
      </c>
      <c r="F162" s="338">
        <v>51</v>
      </c>
      <c r="G162" s="339">
        <f t="shared" si="2"/>
        <v>102</v>
      </c>
      <c r="H162" s="340">
        <f t="shared" si="3"/>
        <v>102</v>
      </c>
    </row>
    <row r="163" spans="1:8" ht="12.75" outlineLevel="1">
      <c r="A163" s="344" t="s">
        <v>429</v>
      </c>
      <c r="B163" s="336"/>
      <c r="C163" s="337"/>
      <c r="D163" s="345">
        <f>SUBTOTAL(9,D153:D162)</f>
        <v>68393</v>
      </c>
      <c r="E163" s="345">
        <f>SUBTOTAL(9,E153:E162)</f>
        <v>71154</v>
      </c>
      <c r="F163" s="345">
        <f>SUBTOTAL(9,F153:F162)</f>
        <v>70380</v>
      </c>
      <c r="G163" s="346">
        <f t="shared" si="2"/>
        <v>102.90526808299094</v>
      </c>
      <c r="H163" s="347">
        <f t="shared" si="3"/>
        <v>98.91221856817607</v>
      </c>
    </row>
    <row r="164" spans="1:8" ht="12.75" outlineLevel="1">
      <c r="A164" s="344"/>
      <c r="B164" s="336"/>
      <c r="C164" s="337"/>
      <c r="D164" s="345"/>
      <c r="E164" s="345"/>
      <c r="F164" s="345"/>
      <c r="G164" s="346"/>
      <c r="H164" s="347"/>
    </row>
    <row r="165" spans="1:8" ht="12.75" outlineLevel="1">
      <c r="A165" s="344" t="s">
        <v>455</v>
      </c>
      <c r="B165" s="336"/>
      <c r="C165" s="337"/>
      <c r="D165" s="345"/>
      <c r="E165" s="345"/>
      <c r="F165" s="345"/>
      <c r="G165" s="346"/>
      <c r="H165" s="347"/>
    </row>
    <row r="166" spans="1:8" s="364" customFormat="1" ht="12.75" outlineLevel="2">
      <c r="A166" s="335">
        <v>7500</v>
      </c>
      <c r="B166" s="336" t="s">
        <v>371</v>
      </c>
      <c r="C166" s="337" t="s">
        <v>372</v>
      </c>
      <c r="D166" s="338">
        <v>15860</v>
      </c>
      <c r="E166" s="338">
        <v>22100</v>
      </c>
      <c r="F166" s="338">
        <v>21984</v>
      </c>
      <c r="G166" s="339">
        <f t="shared" si="2"/>
        <v>138.61286254728878</v>
      </c>
      <c r="H166" s="340">
        <f t="shared" si="3"/>
        <v>99.47511312217195</v>
      </c>
    </row>
    <row r="167" spans="1:8" s="364" customFormat="1" ht="12.75" outlineLevel="1">
      <c r="A167" s="344" t="s">
        <v>430</v>
      </c>
      <c r="B167" s="336"/>
      <c r="C167" s="337"/>
      <c r="D167" s="345">
        <f>SUBTOTAL(9,D166:D166)</f>
        <v>15860</v>
      </c>
      <c r="E167" s="345">
        <f>SUBTOTAL(9,E166:E166)</f>
        <v>22100</v>
      </c>
      <c r="F167" s="345">
        <f>SUBTOTAL(9,F166:F166)</f>
        <v>21984</v>
      </c>
      <c r="G167" s="346">
        <f t="shared" si="2"/>
        <v>138.61286254728878</v>
      </c>
      <c r="H167" s="347">
        <f t="shared" si="3"/>
        <v>99.47511312217195</v>
      </c>
    </row>
    <row r="168" spans="1:8" s="364" customFormat="1" ht="12.75" outlineLevel="1">
      <c r="A168" s="344"/>
      <c r="B168" s="336"/>
      <c r="C168" s="337"/>
      <c r="D168" s="338"/>
      <c r="E168" s="338"/>
      <c r="F168" s="338"/>
      <c r="G168" s="339"/>
      <c r="H168" s="340"/>
    </row>
    <row r="169" spans="1:8" s="364" customFormat="1" ht="12.75" outlineLevel="1">
      <c r="A169" s="344" t="s">
        <v>456</v>
      </c>
      <c r="B169" s="336"/>
      <c r="C169" s="337"/>
      <c r="D169" s="338"/>
      <c r="E169" s="338"/>
      <c r="F169" s="338"/>
      <c r="G169" s="339"/>
      <c r="H169" s="340"/>
    </row>
    <row r="170" spans="1:8" s="364" customFormat="1" ht="12.75" outlineLevel="2">
      <c r="A170" s="335">
        <v>8200</v>
      </c>
      <c r="B170" s="336" t="s">
        <v>345</v>
      </c>
      <c r="C170" s="337" t="s">
        <v>346</v>
      </c>
      <c r="D170" s="338">
        <v>161509</v>
      </c>
      <c r="E170" s="338">
        <v>164419</v>
      </c>
      <c r="F170" s="338">
        <v>164283</v>
      </c>
      <c r="G170" s="339">
        <f t="shared" si="2"/>
        <v>101.71755134388796</v>
      </c>
      <c r="H170" s="340">
        <f t="shared" si="3"/>
        <v>99.91728449875015</v>
      </c>
    </row>
    <row r="171" spans="1:8" s="364" customFormat="1" ht="12.75" outlineLevel="1">
      <c r="A171" s="344" t="s">
        <v>431</v>
      </c>
      <c r="B171" s="336"/>
      <c r="C171" s="337"/>
      <c r="D171" s="345">
        <f>SUBTOTAL(9,D170:D170)</f>
        <v>161509</v>
      </c>
      <c r="E171" s="345">
        <f>SUBTOTAL(9,E170:E170)</f>
        <v>164419</v>
      </c>
      <c r="F171" s="345">
        <f>SUBTOTAL(9,F170:F170)</f>
        <v>164283</v>
      </c>
      <c r="G171" s="346">
        <f t="shared" si="2"/>
        <v>101.71755134388796</v>
      </c>
      <c r="H171" s="347">
        <f t="shared" si="3"/>
        <v>99.91728449875015</v>
      </c>
    </row>
    <row r="172" spans="1:8" s="364" customFormat="1" ht="12.75" outlineLevel="1">
      <c r="A172" s="344"/>
      <c r="B172" s="336"/>
      <c r="C172" s="337"/>
      <c r="D172" s="338"/>
      <c r="E172" s="338"/>
      <c r="F172" s="338"/>
      <c r="G172" s="339"/>
      <c r="H172" s="340"/>
    </row>
    <row r="173" spans="1:8" s="364" customFormat="1" ht="12.75" outlineLevel="1">
      <c r="A173" s="344" t="s">
        <v>457</v>
      </c>
      <c r="B173" s="336"/>
      <c r="C173" s="337"/>
      <c r="D173" s="338"/>
      <c r="E173" s="338"/>
      <c r="F173" s="338"/>
      <c r="G173" s="339"/>
      <c r="H173" s="340"/>
    </row>
    <row r="174" spans="1:8" ht="12.75" outlineLevel="2">
      <c r="A174" s="335">
        <v>8300</v>
      </c>
      <c r="B174" s="336" t="s">
        <v>405</v>
      </c>
      <c r="C174" s="337" t="s">
        <v>118</v>
      </c>
      <c r="D174" s="338">
        <v>6600</v>
      </c>
      <c r="E174" s="338">
        <v>6600</v>
      </c>
      <c r="F174" s="338">
        <v>6099</v>
      </c>
      <c r="G174" s="339">
        <f t="shared" si="2"/>
        <v>92.4090909090909</v>
      </c>
      <c r="H174" s="340">
        <f t="shared" si="3"/>
        <v>92.4090909090909</v>
      </c>
    </row>
    <row r="175" spans="1:8" ht="12.75" outlineLevel="1">
      <c r="A175" s="344" t="s">
        <v>432</v>
      </c>
      <c r="B175" s="336"/>
      <c r="C175" s="337"/>
      <c r="D175" s="345">
        <f>SUBTOTAL(9,D174:D174)</f>
        <v>6600</v>
      </c>
      <c r="E175" s="345">
        <f>SUBTOTAL(9,E174:E174)</f>
        <v>6600</v>
      </c>
      <c r="F175" s="345">
        <f>SUBTOTAL(9,F174:F174)</f>
        <v>6099</v>
      </c>
      <c r="G175" s="346">
        <f t="shared" si="2"/>
        <v>92.4090909090909</v>
      </c>
      <c r="H175" s="347">
        <f t="shared" si="3"/>
        <v>92.4090909090909</v>
      </c>
    </row>
    <row r="176" spans="1:8" ht="12.75" outlineLevel="1">
      <c r="A176" s="344"/>
      <c r="B176" s="336"/>
      <c r="C176" s="337"/>
      <c r="D176" s="338"/>
      <c r="E176" s="338"/>
      <c r="F176" s="338"/>
      <c r="G176" s="339"/>
      <c r="H176" s="340"/>
    </row>
    <row r="177" spans="1:8" ht="12.75" outlineLevel="1">
      <c r="A177" s="344" t="s">
        <v>458</v>
      </c>
      <c r="B177" s="336"/>
      <c r="C177" s="337"/>
      <c r="D177" s="338"/>
      <c r="E177" s="338"/>
      <c r="F177" s="338"/>
      <c r="G177" s="339"/>
      <c r="H177" s="340"/>
    </row>
    <row r="178" spans="1:8" s="364" customFormat="1" ht="12.75" outlineLevel="2">
      <c r="A178" s="335">
        <v>8600</v>
      </c>
      <c r="B178" s="336" t="s">
        <v>368</v>
      </c>
      <c r="C178" s="337" t="s">
        <v>369</v>
      </c>
      <c r="D178" s="338">
        <v>3666</v>
      </c>
      <c r="E178" s="338">
        <v>3759</v>
      </c>
      <c r="F178" s="338">
        <v>2881</v>
      </c>
      <c r="G178" s="339">
        <f t="shared" si="2"/>
        <v>78.58701582105837</v>
      </c>
      <c r="H178" s="340">
        <f t="shared" si="3"/>
        <v>76.64272412875765</v>
      </c>
    </row>
    <row r="179" spans="1:8" s="364" customFormat="1" ht="12.75" outlineLevel="1">
      <c r="A179" s="344" t="s">
        <v>433</v>
      </c>
      <c r="B179" s="336"/>
      <c r="C179" s="337"/>
      <c r="D179" s="345">
        <f>SUBTOTAL(9,D178:D178)</f>
        <v>3666</v>
      </c>
      <c r="E179" s="345">
        <f>SUBTOTAL(9,E178:E178)</f>
        <v>3759</v>
      </c>
      <c r="F179" s="345">
        <f>SUBTOTAL(9,F178:F178)</f>
        <v>2881</v>
      </c>
      <c r="G179" s="346">
        <f aca="true" t="shared" si="4" ref="G179:G197">+F179/D179*100</f>
        <v>78.58701582105837</v>
      </c>
      <c r="H179" s="347">
        <f aca="true" t="shared" si="5" ref="H179:H197">+F179/E179*100</f>
        <v>76.64272412875765</v>
      </c>
    </row>
    <row r="180" spans="1:8" s="364" customFormat="1" ht="12.75" outlineLevel="1">
      <c r="A180" s="344"/>
      <c r="B180" s="336"/>
      <c r="C180" s="337"/>
      <c r="D180" s="345"/>
      <c r="E180" s="345"/>
      <c r="F180" s="345"/>
      <c r="G180" s="346"/>
      <c r="H180" s="347"/>
    </row>
    <row r="181" spans="1:8" s="364" customFormat="1" ht="12.75" outlineLevel="1">
      <c r="A181" s="344" t="s">
        <v>459</v>
      </c>
      <c r="B181" s="336"/>
      <c r="C181" s="337"/>
      <c r="D181" s="345"/>
      <c r="E181" s="345"/>
      <c r="F181" s="345"/>
      <c r="G181" s="346"/>
      <c r="H181" s="347"/>
    </row>
    <row r="182" spans="1:8" s="364" customFormat="1" ht="12.75" outlineLevel="2">
      <c r="A182" s="335">
        <v>9101</v>
      </c>
      <c r="B182" s="336" t="s">
        <v>406</v>
      </c>
      <c r="C182" s="337" t="s">
        <v>119</v>
      </c>
      <c r="D182" s="338">
        <v>115400</v>
      </c>
      <c r="E182" s="338">
        <v>117125</v>
      </c>
      <c r="F182" s="366">
        <v>117125</v>
      </c>
      <c r="G182" s="339">
        <f t="shared" si="4"/>
        <v>101.4948006932409</v>
      </c>
      <c r="H182" s="340">
        <f t="shared" si="5"/>
        <v>100</v>
      </c>
    </row>
    <row r="183" spans="1:8" s="364" customFormat="1" ht="12.75" outlineLevel="1">
      <c r="A183" s="344" t="s">
        <v>434</v>
      </c>
      <c r="B183" s="336"/>
      <c r="C183" s="337"/>
      <c r="D183" s="345">
        <f>SUBTOTAL(9,D182:D182)</f>
        <v>115400</v>
      </c>
      <c r="E183" s="345">
        <f>SUBTOTAL(9,E182:E182)</f>
        <v>117125</v>
      </c>
      <c r="F183" s="367">
        <f>SUBTOTAL(9,F182:F182)</f>
        <v>117125</v>
      </c>
      <c r="G183" s="346">
        <f t="shared" si="4"/>
        <v>101.4948006932409</v>
      </c>
      <c r="H183" s="347">
        <f t="shared" si="5"/>
        <v>100</v>
      </c>
    </row>
    <row r="184" spans="1:8" s="364" customFormat="1" ht="12.75" outlineLevel="1">
      <c r="A184" s="344"/>
      <c r="B184" s="336"/>
      <c r="C184" s="337"/>
      <c r="D184" s="345"/>
      <c r="E184" s="345"/>
      <c r="F184" s="367"/>
      <c r="G184" s="346"/>
      <c r="H184" s="347"/>
    </row>
    <row r="185" spans="1:8" s="364" customFormat="1" ht="12.75" outlineLevel="1">
      <c r="A185" s="344" t="s">
        <v>460</v>
      </c>
      <c r="B185" s="336"/>
      <c r="C185" s="337"/>
      <c r="D185" s="345"/>
      <c r="E185" s="345"/>
      <c r="F185" s="367"/>
      <c r="G185" s="346"/>
      <c r="H185" s="347"/>
    </row>
    <row r="186" spans="1:8" s="364" customFormat="1" ht="12.75" outlineLevel="2">
      <c r="A186" s="335">
        <v>9203</v>
      </c>
      <c r="B186" s="336" t="s">
        <v>373</v>
      </c>
      <c r="C186" s="337" t="s">
        <v>374</v>
      </c>
      <c r="D186" s="338">
        <v>1700</v>
      </c>
      <c r="E186" s="338">
        <v>1700</v>
      </c>
      <c r="F186" s="338">
        <v>1208</v>
      </c>
      <c r="G186" s="339">
        <f t="shared" si="4"/>
        <v>71.05882352941177</v>
      </c>
      <c r="H186" s="340">
        <f t="shared" si="5"/>
        <v>71.05882352941177</v>
      </c>
    </row>
    <row r="187" spans="1:8" ht="12.75" outlineLevel="2">
      <c r="A187" s="335">
        <v>9203</v>
      </c>
      <c r="B187" s="336" t="s">
        <v>375</v>
      </c>
      <c r="C187" s="337" t="s">
        <v>376</v>
      </c>
      <c r="D187" s="338">
        <v>25127</v>
      </c>
      <c r="E187" s="338">
        <v>25527</v>
      </c>
      <c r="F187" s="338">
        <v>23932</v>
      </c>
      <c r="G187" s="339">
        <f t="shared" si="4"/>
        <v>95.24415966888208</v>
      </c>
      <c r="H187" s="340">
        <f t="shared" si="5"/>
        <v>93.75171387158694</v>
      </c>
    </row>
    <row r="188" spans="1:8" ht="12.75" outlineLevel="2">
      <c r="A188" s="335">
        <v>9203</v>
      </c>
      <c r="B188" s="336" t="s">
        <v>377</v>
      </c>
      <c r="C188" s="337" t="s">
        <v>378</v>
      </c>
      <c r="D188" s="338">
        <v>11185</v>
      </c>
      <c r="E188" s="338">
        <v>11185</v>
      </c>
      <c r="F188" s="338">
        <v>11226</v>
      </c>
      <c r="G188" s="339">
        <f t="shared" si="4"/>
        <v>100.36656236030397</v>
      </c>
      <c r="H188" s="340">
        <f t="shared" si="5"/>
        <v>100.36656236030397</v>
      </c>
    </row>
    <row r="189" spans="1:8" s="364" customFormat="1" ht="12.75" outlineLevel="2">
      <c r="A189" s="335">
        <v>9203</v>
      </c>
      <c r="B189" s="336" t="s">
        <v>379</v>
      </c>
      <c r="C189" s="337" t="s">
        <v>380</v>
      </c>
      <c r="D189" s="338">
        <f>269699-3440-79000</f>
        <v>187259</v>
      </c>
      <c r="E189" s="338">
        <f>269799-3440-79000</f>
        <v>187359</v>
      </c>
      <c r="F189" s="338">
        <v>187473</v>
      </c>
      <c r="G189" s="339">
        <f t="shared" si="4"/>
        <v>100.1142802215114</v>
      </c>
      <c r="H189" s="340">
        <f t="shared" si="5"/>
        <v>100.0608457560085</v>
      </c>
    </row>
    <row r="190" spans="1:8" s="364" customFormat="1" ht="12.75" outlineLevel="2">
      <c r="A190" s="335">
        <v>9203</v>
      </c>
      <c r="B190" s="336" t="s">
        <v>381</v>
      </c>
      <c r="C190" s="337" t="s">
        <v>382</v>
      </c>
      <c r="D190" s="338">
        <v>16713</v>
      </c>
      <c r="E190" s="338">
        <v>16713</v>
      </c>
      <c r="F190" s="338">
        <v>15491</v>
      </c>
      <c r="G190" s="339">
        <f t="shared" si="4"/>
        <v>92.68832645246215</v>
      </c>
      <c r="H190" s="340">
        <f t="shared" si="5"/>
        <v>92.68832645246215</v>
      </c>
    </row>
    <row r="191" spans="1:8" ht="12.75" outlineLevel="2">
      <c r="A191" s="335">
        <v>9203</v>
      </c>
      <c r="B191" s="336" t="s">
        <v>383</v>
      </c>
      <c r="C191" s="337" t="s">
        <v>384</v>
      </c>
      <c r="D191" s="338">
        <v>4153</v>
      </c>
      <c r="E191" s="338">
        <v>5053</v>
      </c>
      <c r="F191" s="338">
        <v>4598</v>
      </c>
      <c r="G191" s="339">
        <f t="shared" si="4"/>
        <v>110.71514567782326</v>
      </c>
      <c r="H191" s="340">
        <f t="shared" si="5"/>
        <v>90.99544824856521</v>
      </c>
    </row>
    <row r="192" spans="1:8" ht="12.75" outlineLevel="2">
      <c r="A192" s="335">
        <v>9203</v>
      </c>
      <c r="B192" s="336" t="s">
        <v>385</v>
      </c>
      <c r="C192" s="337" t="s">
        <v>386</v>
      </c>
      <c r="D192" s="338">
        <v>1199</v>
      </c>
      <c r="E192" s="338">
        <v>1199</v>
      </c>
      <c r="F192" s="338">
        <v>1152</v>
      </c>
      <c r="G192" s="339">
        <f t="shared" si="4"/>
        <v>96.08006672226855</v>
      </c>
      <c r="H192" s="340">
        <f t="shared" si="5"/>
        <v>96.08006672226855</v>
      </c>
    </row>
    <row r="193" spans="1:8" ht="12.75" outlineLevel="2">
      <c r="A193" s="335">
        <v>9203</v>
      </c>
      <c r="B193" s="336" t="s">
        <v>387</v>
      </c>
      <c r="C193" s="337" t="s">
        <v>388</v>
      </c>
      <c r="D193" s="338">
        <v>6356</v>
      </c>
      <c r="E193" s="338">
        <v>6356</v>
      </c>
      <c r="F193" s="338">
        <v>6031</v>
      </c>
      <c r="G193" s="339">
        <f t="shared" si="4"/>
        <v>94.88672120830711</v>
      </c>
      <c r="H193" s="340">
        <f t="shared" si="5"/>
        <v>94.88672120830711</v>
      </c>
    </row>
    <row r="194" spans="1:8" ht="12.75" outlineLevel="2">
      <c r="A194" s="335">
        <v>9203</v>
      </c>
      <c r="B194" s="336" t="s">
        <v>338</v>
      </c>
      <c r="C194" s="337" t="s">
        <v>339</v>
      </c>
      <c r="D194" s="338">
        <v>2659</v>
      </c>
      <c r="E194" s="338">
        <v>2959</v>
      </c>
      <c r="F194" s="338">
        <v>3153</v>
      </c>
      <c r="G194" s="339">
        <f t="shared" si="4"/>
        <v>118.57841293719444</v>
      </c>
      <c r="H194" s="340">
        <f t="shared" si="5"/>
        <v>106.55626900980062</v>
      </c>
    </row>
    <row r="195" spans="1:8" ht="12.75" outlineLevel="1">
      <c r="A195" s="344" t="s">
        <v>435</v>
      </c>
      <c r="B195" s="336"/>
      <c r="C195" s="337"/>
      <c r="D195" s="345">
        <f>SUBTOTAL(9,D186:D194)</f>
        <v>256351</v>
      </c>
      <c r="E195" s="345">
        <f>SUBTOTAL(9,E186:E194)</f>
        <v>258051</v>
      </c>
      <c r="F195" s="345">
        <f>SUBTOTAL(9,F186:F194)</f>
        <v>254264</v>
      </c>
      <c r="G195" s="346">
        <f t="shared" si="4"/>
        <v>99.18588185729722</v>
      </c>
      <c r="H195" s="347">
        <f t="shared" si="5"/>
        <v>98.5324606376259</v>
      </c>
    </row>
    <row r="196" spans="1:8" ht="12.75" outlineLevel="1">
      <c r="A196" s="344"/>
      <c r="B196" s="336"/>
      <c r="C196" s="337"/>
      <c r="D196" s="345"/>
      <c r="E196" s="345"/>
      <c r="F196" s="345"/>
      <c r="G196" s="346"/>
      <c r="H196" s="347"/>
    </row>
    <row r="197" spans="1:8" ht="13.5" thickBot="1">
      <c r="A197" s="368" t="s">
        <v>461</v>
      </c>
      <c r="B197" s="369"/>
      <c r="C197" s="370"/>
      <c r="D197" s="371">
        <f>SUBTOTAL(9,D6:D194)</f>
        <v>3667201</v>
      </c>
      <c r="E197" s="371">
        <f>SUBTOTAL(9,E6:E194)</f>
        <v>5221259</v>
      </c>
      <c r="F197" s="371">
        <f>SUBTOTAL(9,F6:F194)</f>
        <v>5112351.7134300005</v>
      </c>
      <c r="G197" s="372">
        <f t="shared" si="4"/>
        <v>139.40745853390638</v>
      </c>
      <c r="H197" s="373">
        <f t="shared" si="5"/>
        <v>97.9141565938407</v>
      </c>
    </row>
    <row r="198" spans="5:6" ht="12.75">
      <c r="E198" s="321"/>
      <c r="F198" s="321"/>
    </row>
    <row r="199" spans="5:6" ht="12.75">
      <c r="E199" s="321"/>
      <c r="F199" s="321"/>
    </row>
    <row r="200" spans="5:6" ht="12.75">
      <c r="E200" s="321"/>
      <c r="F200" s="321"/>
    </row>
    <row r="201" spans="5:6" ht="12.75">
      <c r="E201" s="321"/>
      <c r="F201" s="321"/>
    </row>
    <row r="202" spans="5:6" ht="12.75">
      <c r="E202" s="321"/>
      <c r="F202" s="321"/>
    </row>
    <row r="203" spans="5:6" ht="12.75">
      <c r="E203" s="321"/>
      <c r="F203" s="321"/>
    </row>
    <row r="204" spans="5:6" ht="12.75">
      <c r="E204" s="321"/>
      <c r="F204" s="321"/>
    </row>
    <row r="205" spans="5:6" ht="12.75">
      <c r="E205" s="321"/>
      <c r="F205" s="321"/>
    </row>
    <row r="206" spans="5:6" ht="12.75">
      <c r="E206" s="321"/>
      <c r="F206" s="321"/>
    </row>
    <row r="207" spans="5:6" ht="12.75">
      <c r="E207" s="321"/>
      <c r="F207" s="321"/>
    </row>
    <row r="208" spans="5:6" ht="12.75">
      <c r="E208" s="321"/>
      <c r="F208" s="321"/>
    </row>
    <row r="209" spans="5:6" ht="12.75">
      <c r="E209" s="321"/>
      <c r="F209" s="321"/>
    </row>
    <row r="210" spans="5:6" ht="12.75">
      <c r="E210" s="321"/>
      <c r="F210" s="321"/>
    </row>
    <row r="211" spans="5:6" ht="12.75">
      <c r="E211" s="321"/>
      <c r="F211" s="321"/>
    </row>
    <row r="212" spans="5:6" ht="12.75">
      <c r="E212" s="321"/>
      <c r="F212" s="321"/>
    </row>
    <row r="213" spans="5:6" ht="12.75">
      <c r="E213" s="321"/>
      <c r="F213" s="321"/>
    </row>
    <row r="214" spans="5:6" ht="12.75">
      <c r="E214" s="321"/>
      <c r="F214" s="321"/>
    </row>
    <row r="215" spans="5:6" ht="12.75">
      <c r="E215" s="321"/>
      <c r="F215" s="321"/>
    </row>
    <row r="216" spans="5:6" ht="12.75">
      <c r="E216" s="321"/>
      <c r="F216" s="321"/>
    </row>
    <row r="217" spans="5:6" ht="12.75">
      <c r="E217" s="321"/>
      <c r="F217" s="321"/>
    </row>
    <row r="218" spans="5:6" ht="12.75">
      <c r="E218" s="321"/>
      <c r="F218" s="321"/>
    </row>
    <row r="219" spans="5:6" ht="12.75">
      <c r="E219" s="321"/>
      <c r="F219" s="321"/>
    </row>
    <row r="220" spans="5:6" ht="12.75">
      <c r="E220" s="321"/>
      <c r="F220" s="321"/>
    </row>
    <row r="221" spans="5:6" ht="12.75">
      <c r="E221" s="321"/>
      <c r="F221" s="321"/>
    </row>
    <row r="222" spans="5:6" ht="12.75">
      <c r="E222" s="321"/>
      <c r="F222" s="321"/>
    </row>
    <row r="223" spans="5:6" ht="12.75">
      <c r="E223" s="321"/>
      <c r="F223" s="321"/>
    </row>
    <row r="224" spans="5:6" ht="12.75">
      <c r="E224" s="321"/>
      <c r="F224" s="321"/>
    </row>
    <row r="225" spans="5:6" ht="12.75">
      <c r="E225" s="321"/>
      <c r="F225" s="321"/>
    </row>
    <row r="226" spans="5:6" ht="12.75">
      <c r="E226" s="321"/>
      <c r="F226" s="321"/>
    </row>
    <row r="227" spans="5:6" ht="12.75">
      <c r="E227" s="321"/>
      <c r="F227" s="321"/>
    </row>
    <row r="228" spans="5:6" ht="12.75">
      <c r="E228" s="321"/>
      <c r="F228" s="321"/>
    </row>
    <row r="229" spans="5:6" ht="12.75">
      <c r="E229" s="321"/>
      <c r="F229" s="321"/>
    </row>
    <row r="230" spans="5:6" ht="12.75">
      <c r="E230" s="321"/>
      <c r="F230" s="321"/>
    </row>
    <row r="231" spans="5:6" ht="12.75">
      <c r="E231" s="321"/>
      <c r="F231" s="321"/>
    </row>
    <row r="232" spans="5:6" ht="12.75">
      <c r="E232" s="321"/>
      <c r="F232" s="321"/>
    </row>
    <row r="233" spans="5:6" ht="12.75">
      <c r="E233" s="321"/>
      <c r="F233" s="321"/>
    </row>
  </sheetData>
  <printOptions horizontalCentered="1"/>
  <pageMargins left="0.7874015748031497" right="0.7874015748031497" top="0.5511811023622047" bottom="0.984251968503937" header="0.5118110236220472" footer="0.5118110236220472"/>
  <pageSetup horizontalDpi="360" verticalDpi="360" orientation="portrait" paperSize="9" scale="80" r:id="rId1"/>
  <rowBreaks count="1" manualBreakCount="1">
    <brk id="7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44"/>
  <sheetViews>
    <sheetView workbookViewId="0" topLeftCell="A1">
      <selection activeCell="E21" sqref="E21"/>
    </sheetView>
  </sheetViews>
  <sheetFormatPr defaultColWidth="9.00390625" defaultRowHeight="12.75" outlineLevelRow="3"/>
  <cols>
    <col min="1" max="1" width="5.625" style="73" customWidth="1"/>
    <col min="2" max="2" width="6.125" style="73" customWidth="1"/>
    <col min="3" max="3" width="27.625" style="0" bestFit="1" customWidth="1"/>
    <col min="4" max="4" width="5.125" style="16" customWidth="1"/>
    <col min="5" max="5" width="41.625" style="0" bestFit="1" customWidth="1"/>
    <col min="6" max="8" width="8.875" style="0" bestFit="1" customWidth="1"/>
    <col min="9" max="9" width="9.25390625" style="0" bestFit="1" customWidth="1"/>
    <col min="10" max="10" width="8.875" style="0" bestFit="1" customWidth="1"/>
  </cols>
  <sheetData>
    <row r="1" spans="1:10" ht="18.75">
      <c r="A1" s="161" t="s">
        <v>567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>
      <c r="A2" s="59"/>
      <c r="B2" s="59"/>
      <c r="C2" s="1"/>
      <c r="D2" s="14"/>
      <c r="E2" s="5"/>
      <c r="F2" s="1"/>
      <c r="G2" s="1"/>
      <c r="H2" s="1"/>
      <c r="I2" s="1"/>
      <c r="J2" s="1"/>
    </row>
    <row r="3" spans="1:10" ht="14.25" thickBot="1">
      <c r="A3" s="60"/>
      <c r="B3" s="60"/>
      <c r="C3" s="1"/>
      <c r="D3" s="14"/>
      <c r="E3" s="1"/>
      <c r="F3" s="1"/>
      <c r="G3" s="1"/>
      <c r="H3" s="1"/>
      <c r="I3" s="1"/>
      <c r="J3" s="1"/>
    </row>
    <row r="4" spans="1:10" ht="13.5" thickBot="1">
      <c r="A4" s="42" t="s">
        <v>0</v>
      </c>
      <c r="B4" s="43" t="s">
        <v>12</v>
      </c>
      <c r="C4" s="43" t="s">
        <v>7</v>
      </c>
      <c r="D4" s="43" t="s">
        <v>16</v>
      </c>
      <c r="E4" s="43" t="s">
        <v>8</v>
      </c>
      <c r="F4" s="43" t="s">
        <v>9</v>
      </c>
      <c r="G4" s="43" t="s">
        <v>10</v>
      </c>
      <c r="H4" s="43" t="s">
        <v>464</v>
      </c>
      <c r="I4" s="43" t="s">
        <v>14</v>
      </c>
      <c r="J4" s="44" t="s">
        <v>13</v>
      </c>
    </row>
    <row r="5" spans="1:10" ht="15.75">
      <c r="A5" s="154" t="s">
        <v>436</v>
      </c>
      <c r="B5" s="116"/>
      <c r="C5" s="40"/>
      <c r="D5" s="39"/>
      <c r="E5" s="39"/>
      <c r="F5" s="40"/>
      <c r="G5" s="40"/>
      <c r="H5" s="40"/>
      <c r="I5" s="40"/>
      <c r="J5" s="41"/>
    </row>
    <row r="6" spans="1:10" ht="12.75" outlineLevel="3">
      <c r="A6" s="96">
        <v>3200</v>
      </c>
      <c r="B6" s="81">
        <v>3349</v>
      </c>
      <c r="C6" s="18" t="s">
        <v>84</v>
      </c>
      <c r="D6" s="74">
        <v>5136</v>
      </c>
      <c r="E6" s="18" t="s">
        <v>72</v>
      </c>
      <c r="F6" s="19">
        <v>150</v>
      </c>
      <c r="G6" s="19">
        <v>150</v>
      </c>
      <c r="H6" s="19">
        <v>149</v>
      </c>
      <c r="I6" s="86">
        <f>+H6/F6*100</f>
        <v>99.33333333333333</v>
      </c>
      <c r="J6" s="97">
        <f>+H6/G6*100</f>
        <v>99.33333333333333</v>
      </c>
    </row>
    <row r="7" spans="1:10" ht="12.75" outlineLevel="3">
      <c r="A7" s="96">
        <v>3200</v>
      </c>
      <c r="B7" s="81">
        <v>3349</v>
      </c>
      <c r="C7" s="18" t="s">
        <v>84</v>
      </c>
      <c r="D7" s="74">
        <v>5139</v>
      </c>
      <c r="E7" s="18" t="s">
        <v>75</v>
      </c>
      <c r="F7" s="19">
        <v>250</v>
      </c>
      <c r="G7" s="19">
        <v>250</v>
      </c>
      <c r="H7" s="19">
        <v>249</v>
      </c>
      <c r="I7" s="86">
        <f aca="true" t="shared" si="0" ref="I7:I70">+H7/F7*100</f>
        <v>99.6</v>
      </c>
      <c r="J7" s="97">
        <f aca="true" t="shared" si="1" ref="J7:J70">+H7/G7*100</f>
        <v>99.6</v>
      </c>
    </row>
    <row r="8" spans="1:10" ht="12.75" outlineLevel="3">
      <c r="A8" s="96">
        <v>3200</v>
      </c>
      <c r="B8" s="81">
        <v>3349</v>
      </c>
      <c r="C8" s="18" t="s">
        <v>84</v>
      </c>
      <c r="D8" s="74">
        <v>5169</v>
      </c>
      <c r="E8" s="18" t="s">
        <v>52</v>
      </c>
      <c r="F8" s="19">
        <v>3225</v>
      </c>
      <c r="G8" s="19">
        <v>3795</v>
      </c>
      <c r="H8" s="19">
        <v>3661</v>
      </c>
      <c r="I8" s="86">
        <f t="shared" si="0"/>
        <v>113.51937984496124</v>
      </c>
      <c r="J8" s="97">
        <f t="shared" si="1"/>
        <v>96.46903820816864</v>
      </c>
    </row>
    <row r="9" spans="1:10" ht="12.75" outlineLevel="2">
      <c r="A9" s="96"/>
      <c r="B9" s="82" t="s">
        <v>468</v>
      </c>
      <c r="C9" s="18"/>
      <c r="D9" s="74"/>
      <c r="E9" s="18"/>
      <c r="F9" s="22">
        <f>SUBTOTAL(9,F6:F8)</f>
        <v>3625</v>
      </c>
      <c r="G9" s="22">
        <f>SUBTOTAL(9,G6:G8)</f>
        <v>4195</v>
      </c>
      <c r="H9" s="22">
        <f>SUBTOTAL(9,H6:H8)</f>
        <v>4059</v>
      </c>
      <c r="I9" s="87">
        <f t="shared" si="0"/>
        <v>111.97241379310346</v>
      </c>
      <c r="J9" s="98">
        <f t="shared" si="1"/>
        <v>96.7580452920143</v>
      </c>
    </row>
    <row r="10" spans="1:10" ht="12.75" outlineLevel="3">
      <c r="A10" s="96">
        <v>3200</v>
      </c>
      <c r="B10" s="81">
        <v>3429</v>
      </c>
      <c r="C10" s="18" t="s">
        <v>85</v>
      </c>
      <c r="D10" s="74">
        <v>5111</v>
      </c>
      <c r="E10" s="18" t="s">
        <v>86</v>
      </c>
      <c r="F10" s="19">
        <v>126</v>
      </c>
      <c r="G10" s="19">
        <v>134</v>
      </c>
      <c r="H10" s="19">
        <v>135</v>
      </c>
      <c r="I10" s="86">
        <f t="shared" si="0"/>
        <v>107.14285714285714</v>
      </c>
      <c r="J10" s="97">
        <f t="shared" si="1"/>
        <v>100.74626865671641</v>
      </c>
    </row>
    <row r="11" spans="1:10" ht="12.75" outlineLevel="3">
      <c r="A11" s="96">
        <v>3200</v>
      </c>
      <c r="B11" s="81">
        <v>3429</v>
      </c>
      <c r="C11" s="18" t="s">
        <v>85</v>
      </c>
      <c r="D11" s="74">
        <v>5112</v>
      </c>
      <c r="E11" s="18" t="s">
        <v>87</v>
      </c>
      <c r="F11" s="19">
        <v>20</v>
      </c>
      <c r="G11" s="19">
        <v>29</v>
      </c>
      <c r="H11" s="19">
        <v>26</v>
      </c>
      <c r="I11" s="86">
        <f t="shared" si="0"/>
        <v>130</v>
      </c>
      <c r="J11" s="97">
        <f t="shared" si="1"/>
        <v>89.65517241379311</v>
      </c>
    </row>
    <row r="12" spans="1:10" ht="12.75" outlineLevel="3">
      <c r="A12" s="96">
        <v>3200</v>
      </c>
      <c r="B12" s="81">
        <v>3429</v>
      </c>
      <c r="C12" s="18" t="s">
        <v>85</v>
      </c>
      <c r="D12" s="74">
        <v>5121</v>
      </c>
      <c r="E12" s="18" t="s">
        <v>88</v>
      </c>
      <c r="F12" s="19">
        <v>38</v>
      </c>
      <c r="G12" s="19">
        <v>40</v>
      </c>
      <c r="H12" s="19">
        <v>39</v>
      </c>
      <c r="I12" s="86">
        <f t="shared" si="0"/>
        <v>102.63157894736842</v>
      </c>
      <c r="J12" s="97">
        <f t="shared" si="1"/>
        <v>97.5</v>
      </c>
    </row>
    <row r="13" spans="1:10" ht="12.75" outlineLevel="3">
      <c r="A13" s="96">
        <v>3200</v>
      </c>
      <c r="B13" s="81">
        <v>3429</v>
      </c>
      <c r="C13" s="18" t="s">
        <v>85</v>
      </c>
      <c r="D13" s="74">
        <v>5122</v>
      </c>
      <c r="E13" s="18" t="s">
        <v>89</v>
      </c>
      <c r="F13" s="19">
        <v>14</v>
      </c>
      <c r="G13" s="19">
        <v>15</v>
      </c>
      <c r="H13" s="19">
        <v>13</v>
      </c>
      <c r="I13" s="86">
        <f t="shared" si="0"/>
        <v>92.85714285714286</v>
      </c>
      <c r="J13" s="97">
        <f t="shared" si="1"/>
        <v>86.66666666666667</v>
      </c>
    </row>
    <row r="14" spans="1:10" ht="12.75" outlineLevel="2">
      <c r="A14" s="96"/>
      <c r="B14" s="83" t="s">
        <v>469</v>
      </c>
      <c r="C14" s="18"/>
      <c r="D14" s="74"/>
      <c r="E14" s="18"/>
      <c r="F14" s="22">
        <f>SUBTOTAL(9,F10:F13)</f>
        <v>198</v>
      </c>
      <c r="G14" s="22">
        <f>SUBTOTAL(9,G10:G13)</f>
        <v>218</v>
      </c>
      <c r="H14" s="22">
        <f>SUBTOTAL(9,H10:H13)</f>
        <v>213</v>
      </c>
      <c r="I14" s="87">
        <f t="shared" si="0"/>
        <v>107.57575757575756</v>
      </c>
      <c r="J14" s="98">
        <f t="shared" si="1"/>
        <v>97.70642201834863</v>
      </c>
    </row>
    <row r="15" spans="1:10" ht="12.75" outlineLevel="3">
      <c r="A15" s="96">
        <v>3200</v>
      </c>
      <c r="B15" s="81">
        <v>6112</v>
      </c>
      <c r="C15" s="18" t="s">
        <v>90</v>
      </c>
      <c r="D15" s="74">
        <v>5112</v>
      </c>
      <c r="E15" s="18" t="s">
        <v>87</v>
      </c>
      <c r="F15" s="19">
        <v>4051</v>
      </c>
      <c r="G15" s="19">
        <v>4720</v>
      </c>
      <c r="H15" s="19">
        <v>4516</v>
      </c>
      <c r="I15" s="86">
        <f t="shared" si="0"/>
        <v>111.47864724759317</v>
      </c>
      <c r="J15" s="97">
        <f t="shared" si="1"/>
        <v>95.6779661016949</v>
      </c>
    </row>
    <row r="16" spans="1:10" ht="12.75" outlineLevel="3">
      <c r="A16" s="96">
        <v>3200</v>
      </c>
      <c r="B16" s="81">
        <v>6112</v>
      </c>
      <c r="C16" s="18" t="s">
        <v>90</v>
      </c>
      <c r="D16" s="74">
        <v>5119</v>
      </c>
      <c r="E16" s="18" t="s">
        <v>91</v>
      </c>
      <c r="F16" s="19">
        <v>1450</v>
      </c>
      <c r="G16" s="19">
        <v>801</v>
      </c>
      <c r="H16" s="19">
        <v>719</v>
      </c>
      <c r="I16" s="86">
        <f t="shared" si="0"/>
        <v>49.58620689655173</v>
      </c>
      <c r="J16" s="97">
        <f t="shared" si="1"/>
        <v>89.76279650436953</v>
      </c>
    </row>
    <row r="17" spans="1:10" ht="12.75" outlineLevel="3">
      <c r="A17" s="96">
        <v>3200</v>
      </c>
      <c r="B17" s="81">
        <v>6112</v>
      </c>
      <c r="C17" s="18" t="s">
        <v>90</v>
      </c>
      <c r="D17" s="74">
        <v>5179</v>
      </c>
      <c r="E17" s="18" t="s">
        <v>92</v>
      </c>
      <c r="F17" s="19">
        <v>40</v>
      </c>
      <c r="G17" s="19">
        <v>40</v>
      </c>
      <c r="H17" s="19">
        <v>40</v>
      </c>
      <c r="I17" s="86">
        <f t="shared" si="0"/>
        <v>100</v>
      </c>
      <c r="J17" s="97">
        <f t="shared" si="1"/>
        <v>100</v>
      </c>
    </row>
    <row r="18" spans="1:10" ht="12.75" outlineLevel="2">
      <c r="A18" s="96"/>
      <c r="B18" s="83" t="s">
        <v>470</v>
      </c>
      <c r="C18" s="18"/>
      <c r="D18" s="74"/>
      <c r="E18" s="18"/>
      <c r="F18" s="22">
        <f>SUBTOTAL(9,F15:F17)</f>
        <v>5541</v>
      </c>
      <c r="G18" s="22">
        <f>SUBTOTAL(9,G15:G17)</f>
        <v>5561</v>
      </c>
      <c r="H18" s="22">
        <f>SUBTOTAL(9,H15:H17)</f>
        <v>5275</v>
      </c>
      <c r="I18" s="87">
        <f t="shared" si="0"/>
        <v>95.19942248691572</v>
      </c>
      <c r="J18" s="98">
        <f t="shared" si="1"/>
        <v>94.85704010070131</v>
      </c>
    </row>
    <row r="19" spans="1:10" ht="12.75" outlineLevel="3">
      <c r="A19" s="96">
        <v>3200</v>
      </c>
      <c r="B19" s="81">
        <v>6114</v>
      </c>
      <c r="C19" s="18" t="s">
        <v>93</v>
      </c>
      <c r="D19" s="74">
        <v>5111</v>
      </c>
      <c r="E19" s="18" t="s">
        <v>86</v>
      </c>
      <c r="F19" s="19"/>
      <c r="G19" s="19"/>
      <c r="H19" s="19">
        <v>203</v>
      </c>
      <c r="I19" s="86"/>
      <c r="J19" s="97"/>
    </row>
    <row r="20" spans="1:10" ht="12.75" outlineLevel="3">
      <c r="A20" s="96">
        <v>3200</v>
      </c>
      <c r="B20" s="81">
        <v>6114</v>
      </c>
      <c r="C20" s="18" t="s">
        <v>93</v>
      </c>
      <c r="D20" s="74">
        <v>5112</v>
      </c>
      <c r="E20" s="18" t="s">
        <v>87</v>
      </c>
      <c r="F20" s="22"/>
      <c r="G20" s="19">
        <v>100</v>
      </c>
      <c r="H20" s="19">
        <v>152</v>
      </c>
      <c r="I20" s="86"/>
      <c r="J20" s="97">
        <f t="shared" si="1"/>
        <v>152</v>
      </c>
    </row>
    <row r="21" spans="1:10" ht="12.75" outlineLevel="3">
      <c r="A21" s="96">
        <v>3200</v>
      </c>
      <c r="B21" s="81">
        <v>6114</v>
      </c>
      <c r="C21" s="18" t="s">
        <v>93</v>
      </c>
      <c r="D21" s="74">
        <v>5119</v>
      </c>
      <c r="E21" s="18" t="s">
        <v>91</v>
      </c>
      <c r="F21" s="22"/>
      <c r="G21" s="19">
        <v>60</v>
      </c>
      <c r="H21" s="19"/>
      <c r="I21" s="86"/>
      <c r="J21" s="97"/>
    </row>
    <row r="22" spans="1:10" ht="12.75" outlineLevel="3">
      <c r="A22" s="96">
        <v>3200</v>
      </c>
      <c r="B22" s="81">
        <v>6114</v>
      </c>
      <c r="C22" s="18" t="s">
        <v>93</v>
      </c>
      <c r="D22" s="74">
        <v>5121</v>
      </c>
      <c r="E22" s="18" t="s">
        <v>88</v>
      </c>
      <c r="F22" s="22"/>
      <c r="G22" s="19">
        <v>26</v>
      </c>
      <c r="H22" s="19">
        <v>47</v>
      </c>
      <c r="I22" s="86"/>
      <c r="J22" s="97">
        <f t="shared" si="1"/>
        <v>180.76923076923077</v>
      </c>
    </row>
    <row r="23" spans="1:10" s="10" customFormat="1" ht="12.75" outlineLevel="3">
      <c r="A23" s="96">
        <v>3200</v>
      </c>
      <c r="B23" s="81">
        <v>6114</v>
      </c>
      <c r="C23" s="18" t="s">
        <v>93</v>
      </c>
      <c r="D23" s="74">
        <v>5122</v>
      </c>
      <c r="E23" s="18" t="s">
        <v>89</v>
      </c>
      <c r="F23" s="22"/>
      <c r="G23" s="19">
        <v>9</v>
      </c>
      <c r="H23" s="19">
        <v>15</v>
      </c>
      <c r="I23" s="86"/>
      <c r="J23" s="97">
        <f t="shared" si="1"/>
        <v>166.66666666666669</v>
      </c>
    </row>
    <row r="24" spans="1:11" s="10" customFormat="1" ht="12.75" outlineLevel="3">
      <c r="A24" s="96">
        <v>3200</v>
      </c>
      <c r="B24" s="81">
        <v>6114</v>
      </c>
      <c r="C24" s="18" t="s">
        <v>93</v>
      </c>
      <c r="D24" s="74">
        <v>5139</v>
      </c>
      <c r="E24" s="18" t="s">
        <v>75</v>
      </c>
      <c r="F24" s="22"/>
      <c r="G24" s="19">
        <v>392</v>
      </c>
      <c r="H24" s="19">
        <v>682</v>
      </c>
      <c r="I24" s="86"/>
      <c r="J24" s="97">
        <f t="shared" si="1"/>
        <v>173.9795918367347</v>
      </c>
      <c r="K24" s="94"/>
    </row>
    <row r="25" spans="1:10" s="10" customFormat="1" ht="12.75" outlineLevel="3">
      <c r="A25" s="96">
        <v>3200</v>
      </c>
      <c r="B25" s="81">
        <v>6114</v>
      </c>
      <c r="C25" s="18" t="s">
        <v>93</v>
      </c>
      <c r="D25" s="74">
        <v>5156</v>
      </c>
      <c r="E25" s="18" t="s">
        <v>94</v>
      </c>
      <c r="F25" s="22"/>
      <c r="G25" s="19">
        <v>20</v>
      </c>
      <c r="H25" s="19">
        <v>18</v>
      </c>
      <c r="I25" s="86"/>
      <c r="J25" s="97">
        <f t="shared" si="1"/>
        <v>90</v>
      </c>
    </row>
    <row r="26" spans="1:10" s="10" customFormat="1" ht="12.75" outlineLevel="3">
      <c r="A26" s="96">
        <v>3200</v>
      </c>
      <c r="B26" s="81">
        <v>6114</v>
      </c>
      <c r="C26" s="18" t="s">
        <v>93</v>
      </c>
      <c r="D26" s="74">
        <v>5161</v>
      </c>
      <c r="E26" s="18" t="s">
        <v>95</v>
      </c>
      <c r="F26" s="22"/>
      <c r="G26" s="19">
        <v>10</v>
      </c>
      <c r="H26" s="19">
        <v>52</v>
      </c>
      <c r="I26" s="86"/>
      <c r="J26" s="97">
        <f t="shared" si="1"/>
        <v>520</v>
      </c>
    </row>
    <row r="27" spans="1:10" s="10" customFormat="1" ht="12.75" outlineLevel="3">
      <c r="A27" s="96">
        <v>3200</v>
      </c>
      <c r="B27" s="81">
        <v>6114</v>
      </c>
      <c r="C27" s="18" t="s">
        <v>93</v>
      </c>
      <c r="D27" s="74">
        <v>5162</v>
      </c>
      <c r="E27" s="3" t="s">
        <v>77</v>
      </c>
      <c r="F27" s="22"/>
      <c r="G27" s="19">
        <v>20</v>
      </c>
      <c r="H27" s="19">
        <v>17</v>
      </c>
      <c r="I27" s="86"/>
      <c r="J27" s="97">
        <f t="shared" si="1"/>
        <v>85</v>
      </c>
    </row>
    <row r="28" spans="1:10" s="10" customFormat="1" ht="12.75" outlineLevel="3">
      <c r="A28" s="96">
        <v>3200</v>
      </c>
      <c r="B28" s="81">
        <v>6114</v>
      </c>
      <c r="C28" s="18" t="s">
        <v>93</v>
      </c>
      <c r="D28" s="74">
        <v>5164</v>
      </c>
      <c r="E28" s="18" t="s">
        <v>61</v>
      </c>
      <c r="F28" s="22"/>
      <c r="G28" s="19">
        <v>150</v>
      </c>
      <c r="H28" s="19"/>
      <c r="I28" s="86"/>
      <c r="J28" s="97"/>
    </row>
    <row r="29" spans="1:10" s="10" customFormat="1" ht="12.75" outlineLevel="3">
      <c r="A29" s="96">
        <v>3200</v>
      </c>
      <c r="B29" s="81">
        <v>6114</v>
      </c>
      <c r="C29" s="18" t="s">
        <v>93</v>
      </c>
      <c r="D29" s="74">
        <v>5169</v>
      </c>
      <c r="E29" s="18" t="s">
        <v>52</v>
      </c>
      <c r="F29" s="22"/>
      <c r="G29" s="19">
        <v>1200</v>
      </c>
      <c r="H29" s="19">
        <v>1485</v>
      </c>
      <c r="I29" s="86"/>
      <c r="J29" s="97">
        <f t="shared" si="1"/>
        <v>123.75</v>
      </c>
    </row>
    <row r="30" spans="1:10" s="10" customFormat="1" ht="12.75" outlineLevel="3">
      <c r="A30" s="96">
        <v>3200</v>
      </c>
      <c r="B30" s="81">
        <v>6114</v>
      </c>
      <c r="C30" s="18" t="s">
        <v>93</v>
      </c>
      <c r="D30" s="74">
        <v>5171</v>
      </c>
      <c r="E30" s="18" t="s">
        <v>79</v>
      </c>
      <c r="F30" s="22"/>
      <c r="G30" s="19">
        <v>20</v>
      </c>
      <c r="H30" s="19">
        <v>28</v>
      </c>
      <c r="I30" s="86"/>
      <c r="J30" s="97">
        <f t="shared" si="1"/>
        <v>140</v>
      </c>
    </row>
    <row r="31" spans="1:10" s="10" customFormat="1" ht="12.75" outlineLevel="3">
      <c r="A31" s="96">
        <v>3200</v>
      </c>
      <c r="B31" s="81">
        <v>6114</v>
      </c>
      <c r="C31" s="18" t="s">
        <v>93</v>
      </c>
      <c r="D31" s="74">
        <v>5175</v>
      </c>
      <c r="E31" s="18" t="s">
        <v>62</v>
      </c>
      <c r="F31" s="22"/>
      <c r="G31" s="19">
        <v>60</v>
      </c>
      <c r="H31" s="19">
        <v>111</v>
      </c>
      <c r="I31" s="86"/>
      <c r="J31" s="97">
        <f t="shared" si="1"/>
        <v>185</v>
      </c>
    </row>
    <row r="32" spans="1:10" s="10" customFormat="1" ht="12.75" outlineLevel="2">
      <c r="A32" s="96"/>
      <c r="B32" s="83" t="s">
        <v>471</v>
      </c>
      <c r="C32" s="18"/>
      <c r="D32" s="74"/>
      <c r="E32" s="18"/>
      <c r="F32" s="22"/>
      <c r="G32" s="22">
        <f>SUBTOTAL(9,G19:G31)</f>
        <v>2067</v>
      </c>
      <c r="H32" s="22">
        <f>SUBTOTAL(9,H19:H31)</f>
        <v>2810</v>
      </c>
      <c r="I32" s="86"/>
      <c r="J32" s="98">
        <f t="shared" si="1"/>
        <v>135.9458151910982</v>
      </c>
    </row>
    <row r="33" spans="1:10" s="10" customFormat="1" ht="12.75" outlineLevel="3">
      <c r="A33" s="96">
        <v>3200</v>
      </c>
      <c r="B33" s="81">
        <v>6171</v>
      </c>
      <c r="C33" s="3" t="s">
        <v>37</v>
      </c>
      <c r="D33" s="74">
        <v>5111</v>
      </c>
      <c r="E33" s="18" t="s">
        <v>86</v>
      </c>
      <c r="F33" s="19">
        <v>144222</v>
      </c>
      <c r="G33" s="19">
        <v>160568</v>
      </c>
      <c r="H33" s="19">
        <v>158226</v>
      </c>
      <c r="I33" s="86">
        <f t="shared" si="0"/>
        <v>109.71003036984648</v>
      </c>
      <c r="J33" s="97">
        <f t="shared" si="1"/>
        <v>98.54142793084549</v>
      </c>
    </row>
    <row r="34" spans="1:10" s="10" customFormat="1" ht="12.75" outlineLevel="3">
      <c r="A34" s="96">
        <v>3200</v>
      </c>
      <c r="B34" s="81">
        <v>6171</v>
      </c>
      <c r="C34" s="3" t="s">
        <v>37</v>
      </c>
      <c r="D34" s="74">
        <v>5112</v>
      </c>
      <c r="E34" s="18" t="s">
        <v>87</v>
      </c>
      <c r="F34" s="19">
        <v>973</v>
      </c>
      <c r="G34" s="19">
        <v>1425</v>
      </c>
      <c r="H34" s="19">
        <v>658</v>
      </c>
      <c r="I34" s="86">
        <f t="shared" si="0"/>
        <v>67.62589928057554</v>
      </c>
      <c r="J34" s="97">
        <f t="shared" si="1"/>
        <v>46.17543859649123</v>
      </c>
    </row>
    <row r="35" spans="1:10" s="10" customFormat="1" ht="12.75" outlineLevel="3">
      <c r="A35" s="96">
        <v>3200</v>
      </c>
      <c r="B35" s="81">
        <v>6171</v>
      </c>
      <c r="C35" s="3" t="s">
        <v>37</v>
      </c>
      <c r="D35" s="74">
        <v>5114</v>
      </c>
      <c r="E35" s="17" t="s">
        <v>204</v>
      </c>
      <c r="F35" s="19"/>
      <c r="G35" s="19"/>
      <c r="H35" s="19">
        <v>105</v>
      </c>
      <c r="I35" s="86"/>
      <c r="J35" s="97"/>
    </row>
    <row r="36" spans="1:10" s="10" customFormat="1" ht="12.75" outlineLevel="3">
      <c r="A36" s="96">
        <v>3200</v>
      </c>
      <c r="B36" s="81">
        <v>6171</v>
      </c>
      <c r="C36" s="3" t="s">
        <v>37</v>
      </c>
      <c r="D36" s="74">
        <v>5119</v>
      </c>
      <c r="E36" s="18" t="s">
        <v>91</v>
      </c>
      <c r="F36" s="19"/>
      <c r="G36" s="19">
        <v>140</v>
      </c>
      <c r="H36" s="19">
        <v>75</v>
      </c>
      <c r="I36" s="86"/>
      <c r="J36" s="97">
        <f t="shared" si="1"/>
        <v>53.57142857142857</v>
      </c>
    </row>
    <row r="37" spans="1:11" s="10" customFormat="1" ht="12.75" outlineLevel="3">
      <c r="A37" s="96">
        <v>3200</v>
      </c>
      <c r="B37" s="81">
        <v>6171</v>
      </c>
      <c r="C37" s="3" t="s">
        <v>37</v>
      </c>
      <c r="D37" s="74">
        <v>5121</v>
      </c>
      <c r="E37" s="18" t="s">
        <v>88</v>
      </c>
      <c r="F37" s="19">
        <v>38765</v>
      </c>
      <c r="G37" s="19">
        <v>43100</v>
      </c>
      <c r="H37" s="19">
        <v>42165</v>
      </c>
      <c r="I37" s="86">
        <f t="shared" si="0"/>
        <v>108.77079840061911</v>
      </c>
      <c r="J37" s="97">
        <f t="shared" si="1"/>
        <v>97.83062645011601</v>
      </c>
      <c r="K37" s="13"/>
    </row>
    <row r="38" spans="1:10" s="10" customFormat="1" ht="12.75" outlineLevel="3">
      <c r="A38" s="96">
        <v>3200</v>
      </c>
      <c r="B38" s="81">
        <v>6171</v>
      </c>
      <c r="C38" s="18" t="s">
        <v>1</v>
      </c>
      <c r="D38" s="74">
        <v>5122</v>
      </c>
      <c r="E38" s="18" t="s">
        <v>89</v>
      </c>
      <c r="F38" s="19">
        <v>13419</v>
      </c>
      <c r="G38" s="19">
        <v>14921</v>
      </c>
      <c r="H38" s="19">
        <v>14582</v>
      </c>
      <c r="I38" s="86">
        <f t="shared" si="0"/>
        <v>108.66681570906923</v>
      </c>
      <c r="J38" s="97">
        <f t="shared" si="1"/>
        <v>97.72803431405401</v>
      </c>
    </row>
    <row r="39" spans="1:10" s="10" customFormat="1" ht="12.75" outlineLevel="3">
      <c r="A39" s="96">
        <v>3200</v>
      </c>
      <c r="B39" s="81">
        <v>6171</v>
      </c>
      <c r="C39" s="18" t="s">
        <v>1</v>
      </c>
      <c r="D39" s="74">
        <v>5128</v>
      </c>
      <c r="E39" s="18" t="s">
        <v>96</v>
      </c>
      <c r="F39" s="19"/>
      <c r="G39" s="19">
        <v>850</v>
      </c>
      <c r="H39" s="19">
        <v>786</v>
      </c>
      <c r="I39" s="86"/>
      <c r="J39" s="97">
        <f t="shared" si="1"/>
        <v>92.47058823529412</v>
      </c>
    </row>
    <row r="40" spans="1:10" s="10" customFormat="1" ht="12.75" outlineLevel="3">
      <c r="A40" s="96">
        <v>3200</v>
      </c>
      <c r="B40" s="81">
        <v>6171</v>
      </c>
      <c r="C40" s="18" t="s">
        <v>1</v>
      </c>
      <c r="D40" s="74">
        <v>5129</v>
      </c>
      <c r="E40" s="18" t="s">
        <v>97</v>
      </c>
      <c r="F40" s="19">
        <v>850</v>
      </c>
      <c r="G40" s="19"/>
      <c r="H40" s="19"/>
      <c r="I40" s="86"/>
      <c r="J40" s="97"/>
    </row>
    <row r="41" spans="1:10" s="10" customFormat="1" ht="12.75" outlineLevel="3">
      <c r="A41" s="96">
        <v>3200</v>
      </c>
      <c r="B41" s="81">
        <v>6171</v>
      </c>
      <c r="C41" s="18" t="s">
        <v>1</v>
      </c>
      <c r="D41" s="74">
        <v>5134</v>
      </c>
      <c r="E41" s="18" t="s">
        <v>98</v>
      </c>
      <c r="F41" s="19">
        <v>30</v>
      </c>
      <c r="G41" s="19">
        <v>30</v>
      </c>
      <c r="H41" s="19">
        <v>29</v>
      </c>
      <c r="I41" s="86">
        <f t="shared" si="0"/>
        <v>96.66666666666667</v>
      </c>
      <c r="J41" s="97">
        <f t="shared" si="1"/>
        <v>96.66666666666667</v>
      </c>
    </row>
    <row r="42" spans="1:10" s="10" customFormat="1" ht="12.75" outlineLevel="3">
      <c r="A42" s="96">
        <v>3200</v>
      </c>
      <c r="B42" s="81">
        <v>6171</v>
      </c>
      <c r="C42" s="18" t="s">
        <v>1</v>
      </c>
      <c r="D42" s="74">
        <v>5136</v>
      </c>
      <c r="E42" s="18" t="s">
        <v>72</v>
      </c>
      <c r="F42" s="19">
        <v>500</v>
      </c>
      <c r="G42" s="19">
        <v>540</v>
      </c>
      <c r="H42" s="19">
        <v>558</v>
      </c>
      <c r="I42" s="86">
        <f t="shared" si="0"/>
        <v>111.60000000000001</v>
      </c>
      <c r="J42" s="97">
        <f t="shared" si="1"/>
        <v>103.33333333333334</v>
      </c>
    </row>
    <row r="43" spans="1:10" s="10" customFormat="1" ht="12.75" outlineLevel="3">
      <c r="A43" s="96">
        <v>3200</v>
      </c>
      <c r="B43" s="81">
        <v>6171</v>
      </c>
      <c r="C43" s="18" t="s">
        <v>1</v>
      </c>
      <c r="D43" s="74">
        <v>5137</v>
      </c>
      <c r="E43" s="17" t="s">
        <v>99</v>
      </c>
      <c r="F43" s="19">
        <v>1027</v>
      </c>
      <c r="G43" s="19">
        <v>1841</v>
      </c>
      <c r="H43" s="19">
        <v>2246</v>
      </c>
      <c r="I43" s="86">
        <f t="shared" si="0"/>
        <v>218.6952288218111</v>
      </c>
      <c r="J43" s="97">
        <f t="shared" si="1"/>
        <v>121.99891363389462</v>
      </c>
    </row>
    <row r="44" spans="1:10" s="10" customFormat="1" ht="12.75" outlineLevel="3">
      <c r="A44" s="96">
        <v>3200</v>
      </c>
      <c r="B44" s="81">
        <v>6171</v>
      </c>
      <c r="C44" s="18" t="s">
        <v>1</v>
      </c>
      <c r="D44" s="74">
        <v>5139</v>
      </c>
      <c r="E44" s="18" t="s">
        <v>75</v>
      </c>
      <c r="F44" s="19">
        <v>3283</v>
      </c>
      <c r="G44" s="19">
        <v>3902</v>
      </c>
      <c r="H44" s="19">
        <v>3900</v>
      </c>
      <c r="I44" s="86">
        <f t="shared" si="0"/>
        <v>118.7937861711849</v>
      </c>
      <c r="J44" s="97">
        <f t="shared" si="1"/>
        <v>99.94874423372629</v>
      </c>
    </row>
    <row r="45" spans="1:10" s="10" customFormat="1" ht="12.75" outlineLevel="3">
      <c r="A45" s="96">
        <v>3200</v>
      </c>
      <c r="B45" s="81">
        <v>6171</v>
      </c>
      <c r="C45" s="18" t="s">
        <v>1</v>
      </c>
      <c r="D45" s="74">
        <v>5149</v>
      </c>
      <c r="E45" s="18" t="s">
        <v>100</v>
      </c>
      <c r="F45" s="19">
        <v>210</v>
      </c>
      <c r="G45" s="19">
        <v>220</v>
      </c>
      <c r="H45" s="19">
        <v>205</v>
      </c>
      <c r="I45" s="86">
        <f t="shared" si="0"/>
        <v>97.61904761904762</v>
      </c>
      <c r="J45" s="97">
        <f t="shared" si="1"/>
        <v>93.18181818181817</v>
      </c>
    </row>
    <row r="46" spans="1:10" s="10" customFormat="1" ht="12.75" outlineLevel="3">
      <c r="A46" s="96">
        <v>3200</v>
      </c>
      <c r="B46" s="81">
        <v>6171</v>
      </c>
      <c r="C46" s="18" t="s">
        <v>1</v>
      </c>
      <c r="D46" s="74">
        <v>5151</v>
      </c>
      <c r="E46" s="18" t="s">
        <v>101</v>
      </c>
      <c r="F46" s="19">
        <v>533</v>
      </c>
      <c r="G46" s="19">
        <v>541</v>
      </c>
      <c r="H46" s="19">
        <v>541</v>
      </c>
      <c r="I46" s="86">
        <f t="shared" si="0"/>
        <v>101.50093808630393</v>
      </c>
      <c r="J46" s="97">
        <f t="shared" si="1"/>
        <v>100</v>
      </c>
    </row>
    <row r="47" spans="1:10" s="10" customFormat="1" ht="12.75" outlineLevel="3">
      <c r="A47" s="96">
        <v>3200</v>
      </c>
      <c r="B47" s="81">
        <v>6171</v>
      </c>
      <c r="C47" s="18" t="s">
        <v>1</v>
      </c>
      <c r="D47" s="74">
        <v>5152</v>
      </c>
      <c r="E47" s="18" t="s">
        <v>102</v>
      </c>
      <c r="F47" s="19">
        <v>5696</v>
      </c>
      <c r="G47" s="19">
        <v>5771</v>
      </c>
      <c r="H47" s="19">
        <v>5762</v>
      </c>
      <c r="I47" s="86">
        <f t="shared" si="0"/>
        <v>101.15870786516854</v>
      </c>
      <c r="J47" s="97">
        <f t="shared" si="1"/>
        <v>99.84404782533356</v>
      </c>
    </row>
    <row r="48" spans="1:10" s="10" customFormat="1" ht="12.75" outlineLevel="3">
      <c r="A48" s="96">
        <v>3200</v>
      </c>
      <c r="B48" s="81">
        <v>6171</v>
      </c>
      <c r="C48" s="18" t="s">
        <v>1</v>
      </c>
      <c r="D48" s="74">
        <v>5153</v>
      </c>
      <c r="E48" s="18" t="s">
        <v>103</v>
      </c>
      <c r="F48" s="19">
        <v>11</v>
      </c>
      <c r="G48" s="19">
        <v>11</v>
      </c>
      <c r="H48" s="19">
        <v>11</v>
      </c>
      <c r="I48" s="86">
        <f t="shared" si="0"/>
        <v>100</v>
      </c>
      <c r="J48" s="97">
        <f t="shared" si="1"/>
        <v>100</v>
      </c>
    </row>
    <row r="49" spans="1:10" s="10" customFormat="1" ht="12.75" outlineLevel="3">
      <c r="A49" s="96">
        <v>3200</v>
      </c>
      <c r="B49" s="81">
        <v>6171</v>
      </c>
      <c r="C49" s="18" t="s">
        <v>1</v>
      </c>
      <c r="D49" s="74">
        <v>5154</v>
      </c>
      <c r="E49" s="18" t="s">
        <v>76</v>
      </c>
      <c r="F49" s="19">
        <v>3755</v>
      </c>
      <c r="G49" s="19">
        <v>3823</v>
      </c>
      <c r="H49" s="19">
        <v>3823</v>
      </c>
      <c r="I49" s="86">
        <f t="shared" si="0"/>
        <v>101.81091877496671</v>
      </c>
      <c r="J49" s="97">
        <f t="shared" si="1"/>
        <v>100</v>
      </c>
    </row>
    <row r="50" spans="1:10" s="10" customFormat="1" ht="12.75" outlineLevel="3">
      <c r="A50" s="96">
        <v>3200</v>
      </c>
      <c r="B50" s="81">
        <v>6171</v>
      </c>
      <c r="C50" s="18" t="s">
        <v>1</v>
      </c>
      <c r="D50" s="74">
        <v>5156</v>
      </c>
      <c r="E50" s="18" t="s">
        <v>94</v>
      </c>
      <c r="F50" s="19">
        <v>900</v>
      </c>
      <c r="G50" s="19">
        <v>900</v>
      </c>
      <c r="H50" s="19">
        <v>1073</v>
      </c>
      <c r="I50" s="86">
        <f t="shared" si="0"/>
        <v>119.22222222222223</v>
      </c>
      <c r="J50" s="97">
        <f t="shared" si="1"/>
        <v>119.22222222222223</v>
      </c>
    </row>
    <row r="51" spans="1:10" s="10" customFormat="1" ht="12.75" outlineLevel="3">
      <c r="A51" s="96">
        <v>3200</v>
      </c>
      <c r="B51" s="81">
        <v>6171</v>
      </c>
      <c r="C51" s="18" t="s">
        <v>1</v>
      </c>
      <c r="D51" s="74">
        <v>5161</v>
      </c>
      <c r="E51" s="18" t="s">
        <v>95</v>
      </c>
      <c r="F51" s="19">
        <v>4200</v>
      </c>
      <c r="G51" s="19">
        <v>13687</v>
      </c>
      <c r="H51" s="19">
        <v>13388</v>
      </c>
      <c r="I51" s="86">
        <f t="shared" si="0"/>
        <v>318.76190476190476</v>
      </c>
      <c r="J51" s="97">
        <f t="shared" si="1"/>
        <v>97.8154453130708</v>
      </c>
    </row>
    <row r="52" spans="1:10" s="10" customFormat="1" ht="12.75" outlineLevel="3">
      <c r="A52" s="96">
        <v>3200</v>
      </c>
      <c r="B52" s="81">
        <v>6171</v>
      </c>
      <c r="C52" s="18" t="s">
        <v>1</v>
      </c>
      <c r="D52" s="74">
        <v>5162</v>
      </c>
      <c r="E52" s="18" t="s">
        <v>77</v>
      </c>
      <c r="F52" s="19">
        <v>130</v>
      </c>
      <c r="G52" s="19">
        <v>130</v>
      </c>
      <c r="H52" s="19">
        <v>114</v>
      </c>
      <c r="I52" s="86">
        <f t="shared" si="0"/>
        <v>87.6923076923077</v>
      </c>
      <c r="J52" s="97">
        <f t="shared" si="1"/>
        <v>87.6923076923077</v>
      </c>
    </row>
    <row r="53" spans="1:10" s="10" customFormat="1" ht="12.75" outlineLevel="3">
      <c r="A53" s="96">
        <v>3200</v>
      </c>
      <c r="B53" s="81">
        <v>6171</v>
      </c>
      <c r="C53" s="18" t="s">
        <v>1</v>
      </c>
      <c r="D53" s="74">
        <v>5163</v>
      </c>
      <c r="E53" s="18" t="s">
        <v>46</v>
      </c>
      <c r="F53" s="19">
        <v>460</v>
      </c>
      <c r="G53" s="19">
        <v>460</v>
      </c>
      <c r="H53" s="19">
        <v>454</v>
      </c>
      <c r="I53" s="86">
        <f t="shared" si="0"/>
        <v>98.69565217391305</v>
      </c>
      <c r="J53" s="97">
        <f t="shared" si="1"/>
        <v>98.69565217391305</v>
      </c>
    </row>
    <row r="54" spans="1:10" s="10" customFormat="1" ht="12.75" outlineLevel="3">
      <c r="A54" s="96">
        <v>3200</v>
      </c>
      <c r="B54" s="81">
        <v>6171</v>
      </c>
      <c r="C54" s="18" t="s">
        <v>1</v>
      </c>
      <c r="D54" s="74">
        <v>5164</v>
      </c>
      <c r="E54" s="18" t="s">
        <v>61</v>
      </c>
      <c r="F54" s="19">
        <v>13038</v>
      </c>
      <c r="G54" s="19">
        <v>12699</v>
      </c>
      <c r="H54" s="19">
        <v>12633</v>
      </c>
      <c r="I54" s="86">
        <f t="shared" si="0"/>
        <v>96.89369535204786</v>
      </c>
      <c r="J54" s="97">
        <f t="shared" si="1"/>
        <v>99.48027403732578</v>
      </c>
    </row>
    <row r="55" spans="1:10" s="10" customFormat="1" ht="12.75" outlineLevel="3">
      <c r="A55" s="96">
        <v>3200</v>
      </c>
      <c r="B55" s="81">
        <v>6171</v>
      </c>
      <c r="C55" s="18" t="s">
        <v>1</v>
      </c>
      <c r="D55" s="74">
        <v>5166</v>
      </c>
      <c r="E55" s="18" t="s">
        <v>53</v>
      </c>
      <c r="F55" s="19">
        <v>542</v>
      </c>
      <c r="G55" s="19">
        <v>442</v>
      </c>
      <c r="H55" s="19">
        <v>265</v>
      </c>
      <c r="I55" s="86">
        <f t="shared" si="0"/>
        <v>48.8929889298893</v>
      </c>
      <c r="J55" s="97">
        <f t="shared" si="1"/>
        <v>59.95475113122172</v>
      </c>
    </row>
    <row r="56" spans="1:10" s="10" customFormat="1" ht="12.75" outlineLevel="3">
      <c r="A56" s="96">
        <v>3200</v>
      </c>
      <c r="B56" s="81">
        <v>6171</v>
      </c>
      <c r="C56" s="18" t="s">
        <v>1</v>
      </c>
      <c r="D56" s="74">
        <v>5167</v>
      </c>
      <c r="E56" s="18" t="s">
        <v>78</v>
      </c>
      <c r="F56" s="19">
        <v>1156</v>
      </c>
      <c r="G56" s="19">
        <v>1126</v>
      </c>
      <c r="H56" s="19">
        <v>801</v>
      </c>
      <c r="I56" s="86">
        <f t="shared" si="0"/>
        <v>69.29065743944636</v>
      </c>
      <c r="J56" s="97">
        <f t="shared" si="1"/>
        <v>71.13676731793961</v>
      </c>
    </row>
    <row r="57" spans="1:10" s="10" customFormat="1" ht="12.75" outlineLevel="3">
      <c r="A57" s="96">
        <v>3200</v>
      </c>
      <c r="B57" s="81">
        <v>6171</v>
      </c>
      <c r="C57" s="18" t="s">
        <v>1</v>
      </c>
      <c r="D57" s="74">
        <v>5169</v>
      </c>
      <c r="E57" s="18" t="s">
        <v>52</v>
      </c>
      <c r="F57" s="19">
        <v>25161</v>
      </c>
      <c r="G57" s="19">
        <v>26427</v>
      </c>
      <c r="H57" s="19">
        <v>24123</v>
      </c>
      <c r="I57" s="86">
        <f t="shared" si="0"/>
        <v>95.87456778347443</v>
      </c>
      <c r="J57" s="97">
        <f t="shared" si="1"/>
        <v>91.28164377341356</v>
      </c>
    </row>
    <row r="58" spans="1:10" s="10" customFormat="1" ht="12.75" outlineLevel="3">
      <c r="A58" s="96">
        <v>3200</v>
      </c>
      <c r="B58" s="81">
        <v>6171</v>
      </c>
      <c r="C58" s="18" t="s">
        <v>1</v>
      </c>
      <c r="D58" s="74">
        <v>5171</v>
      </c>
      <c r="E58" s="18" t="s">
        <v>79</v>
      </c>
      <c r="F58" s="19">
        <v>1132</v>
      </c>
      <c r="G58" s="19">
        <v>1332</v>
      </c>
      <c r="H58" s="19">
        <v>1239</v>
      </c>
      <c r="I58" s="86">
        <f t="shared" si="0"/>
        <v>109.45229681978799</v>
      </c>
      <c r="J58" s="97">
        <f t="shared" si="1"/>
        <v>93.01801801801803</v>
      </c>
    </row>
    <row r="59" spans="1:10" s="10" customFormat="1" ht="12.75" outlineLevel="3">
      <c r="A59" s="96">
        <v>3200</v>
      </c>
      <c r="B59" s="81">
        <v>6171</v>
      </c>
      <c r="C59" s="18" t="s">
        <v>1</v>
      </c>
      <c r="D59" s="74">
        <v>5173</v>
      </c>
      <c r="E59" s="18" t="s">
        <v>104</v>
      </c>
      <c r="F59" s="19">
        <v>720</v>
      </c>
      <c r="G59" s="19">
        <v>620</v>
      </c>
      <c r="H59" s="19">
        <v>408</v>
      </c>
      <c r="I59" s="86">
        <f t="shared" si="0"/>
        <v>56.666666666666664</v>
      </c>
      <c r="J59" s="97">
        <f t="shared" si="1"/>
        <v>65.80645161290323</v>
      </c>
    </row>
    <row r="60" spans="1:10" s="10" customFormat="1" ht="12.75" outlineLevel="3">
      <c r="A60" s="96">
        <v>3200</v>
      </c>
      <c r="B60" s="81">
        <v>6171</v>
      </c>
      <c r="C60" s="18" t="s">
        <v>1</v>
      </c>
      <c r="D60" s="74">
        <v>5175</v>
      </c>
      <c r="E60" s="18" t="s">
        <v>62</v>
      </c>
      <c r="F60" s="19">
        <v>1644</v>
      </c>
      <c r="G60" s="19">
        <v>1704</v>
      </c>
      <c r="H60" s="19">
        <v>1323</v>
      </c>
      <c r="I60" s="86">
        <f t="shared" si="0"/>
        <v>80.47445255474453</v>
      </c>
      <c r="J60" s="97">
        <f t="shared" si="1"/>
        <v>77.64084507042254</v>
      </c>
    </row>
    <row r="61" spans="1:10" s="10" customFormat="1" ht="12.75" outlineLevel="3">
      <c r="A61" s="96">
        <v>3200</v>
      </c>
      <c r="B61" s="81">
        <v>6171</v>
      </c>
      <c r="C61" s="18" t="s">
        <v>1</v>
      </c>
      <c r="D61" s="74">
        <v>5179</v>
      </c>
      <c r="E61" s="18" t="s">
        <v>92</v>
      </c>
      <c r="F61" s="19">
        <v>3265</v>
      </c>
      <c r="G61" s="19">
        <v>3309</v>
      </c>
      <c r="H61" s="19">
        <v>2660</v>
      </c>
      <c r="I61" s="86">
        <f t="shared" si="0"/>
        <v>81.47013782542113</v>
      </c>
      <c r="J61" s="97">
        <f t="shared" si="1"/>
        <v>80.38682381384103</v>
      </c>
    </row>
    <row r="62" spans="1:10" s="10" customFormat="1" ht="12.75" outlineLevel="3">
      <c r="A62" s="96">
        <v>3200</v>
      </c>
      <c r="B62" s="81">
        <v>6171</v>
      </c>
      <c r="C62" s="18" t="s">
        <v>1</v>
      </c>
      <c r="D62" s="74">
        <v>5191</v>
      </c>
      <c r="E62" s="18" t="s">
        <v>105</v>
      </c>
      <c r="F62" s="19"/>
      <c r="G62" s="19"/>
      <c r="H62" s="19">
        <v>2</v>
      </c>
      <c r="I62" s="86"/>
      <c r="J62" s="97"/>
    </row>
    <row r="63" spans="1:10" s="10" customFormat="1" ht="12.75" outlineLevel="3">
      <c r="A63" s="96">
        <v>3200</v>
      </c>
      <c r="B63" s="81">
        <v>6171</v>
      </c>
      <c r="C63" s="18" t="s">
        <v>1</v>
      </c>
      <c r="D63" s="74">
        <v>5192</v>
      </c>
      <c r="E63" s="17" t="s">
        <v>145</v>
      </c>
      <c r="F63" s="19"/>
      <c r="G63" s="19">
        <v>80</v>
      </c>
      <c r="H63" s="19">
        <v>67</v>
      </c>
      <c r="I63" s="86"/>
      <c r="J63" s="97">
        <f t="shared" si="1"/>
        <v>83.75</v>
      </c>
    </row>
    <row r="64" spans="1:10" s="10" customFormat="1" ht="12.75" outlineLevel="3">
      <c r="A64" s="96">
        <v>3200</v>
      </c>
      <c r="B64" s="81">
        <v>6171</v>
      </c>
      <c r="C64" s="18" t="s">
        <v>1</v>
      </c>
      <c r="D64" s="74">
        <v>5194</v>
      </c>
      <c r="E64" s="18" t="s">
        <v>106</v>
      </c>
      <c r="F64" s="19">
        <v>400</v>
      </c>
      <c r="G64" s="19">
        <v>460</v>
      </c>
      <c r="H64" s="19">
        <v>329</v>
      </c>
      <c r="I64" s="86">
        <f t="shared" si="0"/>
        <v>82.25</v>
      </c>
      <c r="J64" s="97">
        <f t="shared" si="1"/>
        <v>71.52173913043478</v>
      </c>
    </row>
    <row r="65" spans="1:10" s="10" customFormat="1" ht="12.75" outlineLevel="3">
      <c r="A65" s="96">
        <v>3200</v>
      </c>
      <c r="B65" s="81">
        <v>6171</v>
      </c>
      <c r="C65" s="18" t="s">
        <v>1</v>
      </c>
      <c r="D65" s="74">
        <v>5229</v>
      </c>
      <c r="E65" s="18" t="s">
        <v>81</v>
      </c>
      <c r="F65" s="19">
        <v>3292</v>
      </c>
      <c r="G65" s="19">
        <v>2871</v>
      </c>
      <c r="H65" s="19">
        <v>2815</v>
      </c>
      <c r="I65" s="86">
        <f t="shared" si="0"/>
        <v>85.51032806804373</v>
      </c>
      <c r="J65" s="97">
        <f t="shared" si="1"/>
        <v>98.04946011842563</v>
      </c>
    </row>
    <row r="66" spans="1:10" s="10" customFormat="1" ht="12.75" outlineLevel="3">
      <c r="A66" s="96">
        <v>3200</v>
      </c>
      <c r="B66" s="81">
        <v>6171</v>
      </c>
      <c r="C66" s="18" t="s">
        <v>1</v>
      </c>
      <c r="D66" s="74">
        <v>5329</v>
      </c>
      <c r="E66" s="18" t="s">
        <v>107</v>
      </c>
      <c r="F66" s="19">
        <v>158</v>
      </c>
      <c r="G66" s="19">
        <v>492</v>
      </c>
      <c r="H66" s="19">
        <v>418</v>
      </c>
      <c r="I66" s="86">
        <f t="shared" si="0"/>
        <v>264.55696202531647</v>
      </c>
      <c r="J66" s="97">
        <f t="shared" si="1"/>
        <v>84.95934959349594</v>
      </c>
    </row>
    <row r="67" spans="1:10" s="10" customFormat="1" ht="12.75" outlineLevel="3">
      <c r="A67" s="96">
        <v>3200</v>
      </c>
      <c r="B67" s="81">
        <v>6171</v>
      </c>
      <c r="C67" s="18" t="s">
        <v>1</v>
      </c>
      <c r="D67" s="74">
        <v>5361</v>
      </c>
      <c r="E67" s="18" t="s">
        <v>55</v>
      </c>
      <c r="F67" s="19">
        <v>125</v>
      </c>
      <c r="G67" s="19">
        <v>212</v>
      </c>
      <c r="H67" s="19">
        <v>158</v>
      </c>
      <c r="I67" s="86">
        <f t="shared" si="0"/>
        <v>126.4</v>
      </c>
      <c r="J67" s="97">
        <f t="shared" si="1"/>
        <v>74.52830188679245</v>
      </c>
    </row>
    <row r="68" spans="1:10" s="10" customFormat="1" ht="12.75" outlineLevel="3">
      <c r="A68" s="96">
        <v>3200</v>
      </c>
      <c r="B68" s="81">
        <v>6171</v>
      </c>
      <c r="C68" s="18" t="s">
        <v>1</v>
      </c>
      <c r="D68" s="74">
        <v>5362</v>
      </c>
      <c r="E68" s="18" t="s">
        <v>40</v>
      </c>
      <c r="F68" s="19">
        <v>250</v>
      </c>
      <c r="G68" s="19">
        <v>170</v>
      </c>
      <c r="H68" s="19">
        <v>58</v>
      </c>
      <c r="I68" s="86">
        <f t="shared" si="0"/>
        <v>23.200000000000003</v>
      </c>
      <c r="J68" s="97">
        <f t="shared" si="1"/>
        <v>34.11764705882353</v>
      </c>
    </row>
    <row r="69" spans="1:10" s="10" customFormat="1" ht="12.75" outlineLevel="3">
      <c r="A69" s="96">
        <v>3200</v>
      </c>
      <c r="B69" s="81">
        <v>6171</v>
      </c>
      <c r="C69" s="18" t="s">
        <v>1</v>
      </c>
      <c r="D69" s="74">
        <v>5492</v>
      </c>
      <c r="E69" s="18" t="s">
        <v>108</v>
      </c>
      <c r="F69" s="19">
        <v>300</v>
      </c>
      <c r="G69" s="19">
        <v>300</v>
      </c>
      <c r="H69" s="19">
        <v>240</v>
      </c>
      <c r="I69" s="86">
        <f t="shared" si="0"/>
        <v>80</v>
      </c>
      <c r="J69" s="97">
        <f t="shared" si="1"/>
        <v>80</v>
      </c>
    </row>
    <row r="70" spans="1:10" s="10" customFormat="1" ht="12.75" outlineLevel="2">
      <c r="A70" s="96"/>
      <c r="B70" s="83" t="s">
        <v>472</v>
      </c>
      <c r="C70" s="18"/>
      <c r="D70" s="74"/>
      <c r="E70" s="18"/>
      <c r="F70" s="22">
        <f>SUBTOTAL(9,F33:F69)</f>
        <v>270147</v>
      </c>
      <c r="G70" s="22">
        <f>SUBTOTAL(9,G33:G69)</f>
        <v>305104</v>
      </c>
      <c r="H70" s="22">
        <f>SUBTOTAL(9,H33:H69)</f>
        <v>296240</v>
      </c>
      <c r="I70" s="87">
        <f t="shared" si="0"/>
        <v>109.65881538569742</v>
      </c>
      <c r="J70" s="98">
        <f t="shared" si="1"/>
        <v>97.09476113063087</v>
      </c>
    </row>
    <row r="71" spans="1:10" s="10" customFormat="1" ht="12.75" outlineLevel="3">
      <c r="A71" s="96">
        <v>3200</v>
      </c>
      <c r="B71" s="81">
        <v>6219</v>
      </c>
      <c r="C71" s="18" t="s">
        <v>109</v>
      </c>
      <c r="D71" s="74">
        <v>5169</v>
      </c>
      <c r="E71" s="18" t="s">
        <v>52</v>
      </c>
      <c r="F71" s="19"/>
      <c r="G71" s="19">
        <v>19</v>
      </c>
      <c r="H71" s="19"/>
      <c r="I71" s="86"/>
      <c r="J71" s="97"/>
    </row>
    <row r="72" spans="1:10" s="10" customFormat="1" ht="12.75" outlineLevel="2">
      <c r="A72" s="96"/>
      <c r="B72" s="83" t="s">
        <v>473</v>
      </c>
      <c r="C72" s="18"/>
      <c r="D72" s="74"/>
      <c r="E72" s="18"/>
      <c r="F72" s="19"/>
      <c r="G72" s="22">
        <f>SUBTOTAL(9,G71:G71)</f>
        <v>19</v>
      </c>
      <c r="H72" s="19"/>
      <c r="I72" s="86"/>
      <c r="J72" s="97"/>
    </row>
    <row r="73" spans="1:10" s="10" customFormat="1" ht="12.75" outlineLevel="3">
      <c r="A73" s="96">
        <v>3200</v>
      </c>
      <c r="B73" s="81">
        <v>6223</v>
      </c>
      <c r="C73" s="18" t="s">
        <v>110</v>
      </c>
      <c r="D73" s="74">
        <v>5166</v>
      </c>
      <c r="E73" s="18" t="s">
        <v>53</v>
      </c>
      <c r="F73" s="19">
        <v>30</v>
      </c>
      <c r="G73" s="19">
        <v>30</v>
      </c>
      <c r="H73" s="19">
        <v>30</v>
      </c>
      <c r="I73" s="86">
        <f aca="true" t="shared" si="2" ref="I73:I144">+H73/F73*100</f>
        <v>100</v>
      </c>
      <c r="J73" s="97">
        <f aca="true" t="shared" si="3" ref="J73:J144">+H73/G73*100</f>
        <v>100</v>
      </c>
    </row>
    <row r="74" spans="1:10" s="10" customFormat="1" ht="12.75" outlineLevel="3">
      <c r="A74" s="96">
        <v>3200</v>
      </c>
      <c r="B74" s="81">
        <v>6223</v>
      </c>
      <c r="C74" s="18" t="s">
        <v>110</v>
      </c>
      <c r="D74" s="74">
        <v>5167</v>
      </c>
      <c r="E74" s="18" t="s">
        <v>78</v>
      </c>
      <c r="F74" s="19">
        <v>75</v>
      </c>
      <c r="G74" s="19">
        <v>75</v>
      </c>
      <c r="H74" s="19">
        <v>20</v>
      </c>
      <c r="I74" s="86">
        <f t="shared" si="2"/>
        <v>26.666666666666668</v>
      </c>
      <c r="J74" s="97">
        <f t="shared" si="3"/>
        <v>26.666666666666668</v>
      </c>
    </row>
    <row r="75" spans="1:10" s="10" customFormat="1" ht="12.75" outlineLevel="3">
      <c r="A75" s="96">
        <v>3200</v>
      </c>
      <c r="B75" s="81">
        <v>6223</v>
      </c>
      <c r="C75" s="18" t="s">
        <v>110</v>
      </c>
      <c r="D75" s="74">
        <v>5169</v>
      </c>
      <c r="E75" s="18" t="s">
        <v>52</v>
      </c>
      <c r="F75" s="19">
        <v>725</v>
      </c>
      <c r="G75" s="19">
        <v>832</v>
      </c>
      <c r="H75" s="19">
        <v>825</v>
      </c>
      <c r="I75" s="86">
        <f t="shared" si="2"/>
        <v>113.79310344827587</v>
      </c>
      <c r="J75" s="97">
        <f t="shared" si="3"/>
        <v>99.15865384615384</v>
      </c>
    </row>
    <row r="76" spans="1:10" s="10" customFormat="1" ht="12.75" outlineLevel="3">
      <c r="A76" s="96">
        <v>3200</v>
      </c>
      <c r="B76" s="81">
        <v>6223</v>
      </c>
      <c r="C76" s="18" t="s">
        <v>110</v>
      </c>
      <c r="D76" s="74">
        <v>5173</v>
      </c>
      <c r="E76" s="18" t="s">
        <v>104</v>
      </c>
      <c r="F76" s="19">
        <v>3000</v>
      </c>
      <c r="G76" s="19">
        <v>3000</v>
      </c>
      <c r="H76" s="19">
        <v>2707</v>
      </c>
      <c r="I76" s="86">
        <f t="shared" si="2"/>
        <v>90.23333333333333</v>
      </c>
      <c r="J76" s="97">
        <f t="shared" si="3"/>
        <v>90.23333333333333</v>
      </c>
    </row>
    <row r="77" spans="1:10" s="10" customFormat="1" ht="12.75" outlineLevel="3">
      <c r="A77" s="96">
        <v>3200</v>
      </c>
      <c r="B77" s="81">
        <v>6223</v>
      </c>
      <c r="C77" s="18" t="s">
        <v>110</v>
      </c>
      <c r="D77" s="74">
        <v>5175</v>
      </c>
      <c r="E77" s="18" t="s">
        <v>62</v>
      </c>
      <c r="F77" s="19">
        <v>600</v>
      </c>
      <c r="G77" s="19">
        <v>604</v>
      </c>
      <c r="H77" s="19">
        <v>513</v>
      </c>
      <c r="I77" s="86">
        <f t="shared" si="2"/>
        <v>85.5</v>
      </c>
      <c r="J77" s="97">
        <f t="shared" si="3"/>
        <v>84.93377483443709</v>
      </c>
    </row>
    <row r="78" spans="1:11" s="21" customFormat="1" ht="12.75" outlineLevel="3">
      <c r="A78" s="96">
        <v>3200</v>
      </c>
      <c r="B78" s="81">
        <v>6223</v>
      </c>
      <c r="C78" s="18" t="s">
        <v>110</v>
      </c>
      <c r="D78" s="74">
        <v>5229</v>
      </c>
      <c r="E78" s="18" t="s">
        <v>81</v>
      </c>
      <c r="F78" s="19">
        <v>296</v>
      </c>
      <c r="G78" s="19">
        <v>321</v>
      </c>
      <c r="H78" s="19">
        <v>296</v>
      </c>
      <c r="I78" s="86">
        <f t="shared" si="2"/>
        <v>100</v>
      </c>
      <c r="J78" s="97">
        <f t="shared" si="3"/>
        <v>92.21183800623052</v>
      </c>
      <c r="K78" s="20"/>
    </row>
    <row r="79" spans="1:11" s="21" customFormat="1" ht="12.75" outlineLevel="2">
      <c r="A79" s="96"/>
      <c r="B79" s="83" t="s">
        <v>474</v>
      </c>
      <c r="C79" s="18"/>
      <c r="D79" s="74"/>
      <c r="E79" s="18"/>
      <c r="F79" s="22">
        <f>SUBTOTAL(9,F73:F78)</f>
        <v>4726</v>
      </c>
      <c r="G79" s="22">
        <f>SUBTOTAL(9,G73:G78)</f>
        <v>4862</v>
      </c>
      <c r="H79" s="22">
        <f>SUBTOTAL(9,H73:H78)</f>
        <v>4391</v>
      </c>
      <c r="I79" s="87">
        <f t="shared" si="2"/>
        <v>92.91155311045281</v>
      </c>
      <c r="J79" s="98">
        <f t="shared" si="3"/>
        <v>90.31262854792267</v>
      </c>
      <c r="K79" s="20"/>
    </row>
    <row r="80" spans="1:11" s="21" customFormat="1" ht="12.75" outlineLevel="3">
      <c r="A80" s="96">
        <v>3200</v>
      </c>
      <c r="B80" s="81">
        <v>6310</v>
      </c>
      <c r="C80" s="18" t="s">
        <v>3</v>
      </c>
      <c r="D80" s="74">
        <v>5163</v>
      </c>
      <c r="E80" s="18" t="s">
        <v>46</v>
      </c>
      <c r="F80" s="19">
        <v>550</v>
      </c>
      <c r="G80" s="19">
        <v>550</v>
      </c>
      <c r="H80" s="19">
        <v>428</v>
      </c>
      <c r="I80" s="86">
        <f t="shared" si="2"/>
        <v>77.81818181818181</v>
      </c>
      <c r="J80" s="97">
        <f t="shared" si="3"/>
        <v>77.81818181818181</v>
      </c>
      <c r="K80" s="20"/>
    </row>
    <row r="81" spans="1:11" s="21" customFormat="1" ht="12.75" outlineLevel="2">
      <c r="A81" s="96"/>
      <c r="B81" s="83" t="s">
        <v>475</v>
      </c>
      <c r="C81" s="18"/>
      <c r="D81" s="74"/>
      <c r="E81" s="18"/>
      <c r="F81" s="22">
        <f>SUBTOTAL(9,F80:F80)</f>
        <v>550</v>
      </c>
      <c r="G81" s="22">
        <f>SUBTOTAL(9,G80:G80)</f>
        <v>550</v>
      </c>
      <c r="H81" s="22">
        <f>SUBTOTAL(9,H80:H80)</f>
        <v>428</v>
      </c>
      <c r="I81" s="87">
        <f t="shared" si="2"/>
        <v>77.81818181818181</v>
      </c>
      <c r="J81" s="98">
        <f t="shared" si="3"/>
        <v>77.81818181818181</v>
      </c>
      <c r="K81" s="20"/>
    </row>
    <row r="82" spans="1:11" s="21" customFormat="1" ht="12.75" outlineLevel="1">
      <c r="A82" s="117" t="s">
        <v>410</v>
      </c>
      <c r="B82" s="118"/>
      <c r="C82" s="119"/>
      <c r="D82" s="120"/>
      <c r="E82" s="119"/>
      <c r="F82" s="121">
        <f>SUBTOTAL(9,F6:F80)</f>
        <v>284787</v>
      </c>
      <c r="G82" s="121">
        <f>SUBTOTAL(9,G6:G80)</f>
        <v>322576</v>
      </c>
      <c r="H82" s="121">
        <f>SUBTOTAL(9,H6:H80)</f>
        <v>313416</v>
      </c>
      <c r="I82" s="122">
        <f t="shared" si="2"/>
        <v>110.05277628543438</v>
      </c>
      <c r="J82" s="123">
        <f t="shared" si="3"/>
        <v>97.16035910917117</v>
      </c>
      <c r="K82" s="20"/>
    </row>
    <row r="83" spans="1:11" s="21" customFormat="1" ht="12.75" outlineLevel="1">
      <c r="A83" s="99"/>
      <c r="B83" s="81"/>
      <c r="C83" s="18"/>
      <c r="D83" s="74"/>
      <c r="E83" s="18"/>
      <c r="F83" s="22"/>
      <c r="G83" s="22"/>
      <c r="H83" s="22"/>
      <c r="I83" s="87"/>
      <c r="J83" s="98"/>
      <c r="K83" s="20"/>
    </row>
    <row r="84" spans="1:11" s="21" customFormat="1" ht="15.75" outlineLevel="1">
      <c r="A84" s="155" t="s">
        <v>437</v>
      </c>
      <c r="B84" s="81"/>
      <c r="C84" s="18"/>
      <c r="D84" s="74"/>
      <c r="E84" s="18"/>
      <c r="F84" s="22"/>
      <c r="G84" s="22"/>
      <c r="H84" s="22"/>
      <c r="I84" s="87"/>
      <c r="J84" s="98"/>
      <c r="K84" s="20"/>
    </row>
    <row r="85" spans="1:11" s="21" customFormat="1" ht="12.75" outlineLevel="3">
      <c r="A85" s="96">
        <v>3300</v>
      </c>
      <c r="B85" s="32">
        <v>6171</v>
      </c>
      <c r="C85" s="17" t="s">
        <v>1</v>
      </c>
      <c r="D85" s="75">
        <v>5136</v>
      </c>
      <c r="E85" s="17" t="s">
        <v>72</v>
      </c>
      <c r="F85" s="19">
        <v>50</v>
      </c>
      <c r="G85" s="19">
        <v>50</v>
      </c>
      <c r="H85" s="19">
        <v>28</v>
      </c>
      <c r="I85" s="86">
        <f t="shared" si="2"/>
        <v>56.00000000000001</v>
      </c>
      <c r="J85" s="97">
        <f t="shared" si="3"/>
        <v>56.00000000000001</v>
      </c>
      <c r="K85" s="20"/>
    </row>
    <row r="86" spans="1:11" s="21" customFormat="1" ht="12.75" outlineLevel="3">
      <c r="A86" s="96">
        <v>3300</v>
      </c>
      <c r="B86" s="32">
        <v>6171</v>
      </c>
      <c r="C86" s="17" t="s">
        <v>1</v>
      </c>
      <c r="D86" s="75">
        <v>5137</v>
      </c>
      <c r="E86" s="17" t="s">
        <v>99</v>
      </c>
      <c r="F86" s="19">
        <v>800</v>
      </c>
      <c r="G86" s="19">
        <v>800</v>
      </c>
      <c r="H86" s="19">
        <v>800</v>
      </c>
      <c r="I86" s="86">
        <f t="shared" si="2"/>
        <v>100</v>
      </c>
      <c r="J86" s="97">
        <f t="shared" si="3"/>
        <v>100</v>
      </c>
      <c r="K86" s="20"/>
    </row>
    <row r="87" spans="1:11" s="21" customFormat="1" ht="12.75" outlineLevel="3">
      <c r="A87" s="96">
        <v>3300</v>
      </c>
      <c r="B87" s="32">
        <v>6171</v>
      </c>
      <c r="C87" s="17" t="s">
        <v>1</v>
      </c>
      <c r="D87" s="75">
        <v>5139</v>
      </c>
      <c r="E87" s="17" t="s">
        <v>75</v>
      </c>
      <c r="F87" s="19">
        <v>1800</v>
      </c>
      <c r="G87" s="19">
        <v>2300</v>
      </c>
      <c r="H87" s="19">
        <v>2300</v>
      </c>
      <c r="I87" s="86">
        <f t="shared" si="2"/>
        <v>127.77777777777777</v>
      </c>
      <c r="J87" s="97">
        <f t="shared" si="3"/>
        <v>100</v>
      </c>
      <c r="K87" s="20"/>
    </row>
    <row r="88" spans="1:11" s="21" customFormat="1" ht="12.75" outlineLevel="3">
      <c r="A88" s="96">
        <v>3300</v>
      </c>
      <c r="B88" s="32">
        <v>6171</v>
      </c>
      <c r="C88" s="17" t="s">
        <v>1</v>
      </c>
      <c r="D88" s="75">
        <v>5162</v>
      </c>
      <c r="E88" s="17" t="s">
        <v>77</v>
      </c>
      <c r="F88" s="19">
        <v>6270</v>
      </c>
      <c r="G88" s="19">
        <v>6289</v>
      </c>
      <c r="H88" s="19">
        <v>6191</v>
      </c>
      <c r="I88" s="86">
        <f t="shared" si="2"/>
        <v>98.74003189792664</v>
      </c>
      <c r="J88" s="97">
        <f t="shared" si="3"/>
        <v>98.44172364445858</v>
      </c>
      <c r="K88" s="20"/>
    </row>
    <row r="89" spans="1:11" s="21" customFormat="1" ht="12.75" outlineLevel="3">
      <c r="A89" s="96">
        <v>3300</v>
      </c>
      <c r="B89" s="32">
        <v>6171</v>
      </c>
      <c r="C89" s="17" t="s">
        <v>1</v>
      </c>
      <c r="D89" s="75">
        <v>5166</v>
      </c>
      <c r="E89" s="17" t="s">
        <v>53</v>
      </c>
      <c r="F89" s="19">
        <v>600</v>
      </c>
      <c r="G89" s="19">
        <v>600</v>
      </c>
      <c r="H89" s="19">
        <v>593</v>
      </c>
      <c r="I89" s="86">
        <f t="shared" si="2"/>
        <v>98.83333333333333</v>
      </c>
      <c r="J89" s="97">
        <f t="shared" si="3"/>
        <v>98.83333333333333</v>
      </c>
      <c r="K89" s="20"/>
    </row>
    <row r="90" spans="1:11" s="21" customFormat="1" ht="12.75" outlineLevel="3">
      <c r="A90" s="96">
        <v>3300</v>
      </c>
      <c r="B90" s="32">
        <v>6171</v>
      </c>
      <c r="C90" s="17" t="s">
        <v>1</v>
      </c>
      <c r="D90" s="75">
        <v>5167</v>
      </c>
      <c r="E90" s="17" t="s">
        <v>78</v>
      </c>
      <c r="F90" s="19">
        <v>500</v>
      </c>
      <c r="G90" s="19">
        <v>500</v>
      </c>
      <c r="H90" s="19">
        <v>500</v>
      </c>
      <c r="I90" s="86">
        <f t="shared" si="2"/>
        <v>100</v>
      </c>
      <c r="J90" s="97">
        <f t="shared" si="3"/>
        <v>100</v>
      </c>
      <c r="K90" s="20"/>
    </row>
    <row r="91" spans="1:11" s="21" customFormat="1" ht="12.75" outlineLevel="3">
      <c r="A91" s="96">
        <v>3300</v>
      </c>
      <c r="B91" s="32">
        <v>6171</v>
      </c>
      <c r="C91" s="17" t="s">
        <v>1</v>
      </c>
      <c r="D91" s="75">
        <v>5168</v>
      </c>
      <c r="E91" s="17" t="s">
        <v>111</v>
      </c>
      <c r="F91" s="19">
        <v>1200</v>
      </c>
      <c r="G91" s="19">
        <v>2400</v>
      </c>
      <c r="H91" s="19">
        <v>2400</v>
      </c>
      <c r="I91" s="86">
        <f t="shared" si="2"/>
        <v>200</v>
      </c>
      <c r="J91" s="97">
        <f t="shared" si="3"/>
        <v>100</v>
      </c>
      <c r="K91" s="20"/>
    </row>
    <row r="92" spans="1:11" s="21" customFormat="1" ht="12.75" outlineLevel="3">
      <c r="A92" s="96">
        <v>3300</v>
      </c>
      <c r="B92" s="32">
        <v>6171</v>
      </c>
      <c r="C92" s="17" t="s">
        <v>1</v>
      </c>
      <c r="D92" s="75">
        <v>5169</v>
      </c>
      <c r="E92" s="18" t="s">
        <v>52</v>
      </c>
      <c r="F92" s="19">
        <v>2300</v>
      </c>
      <c r="G92" s="19">
        <v>6300</v>
      </c>
      <c r="H92" s="19">
        <v>6300</v>
      </c>
      <c r="I92" s="86">
        <f t="shared" si="2"/>
        <v>273.9130434782609</v>
      </c>
      <c r="J92" s="97">
        <f t="shared" si="3"/>
        <v>100</v>
      </c>
      <c r="K92" s="20"/>
    </row>
    <row r="93" spans="1:11" s="21" customFormat="1" ht="12.75" outlineLevel="3">
      <c r="A93" s="96">
        <v>3300</v>
      </c>
      <c r="B93" s="32">
        <v>6171</v>
      </c>
      <c r="C93" s="17" t="s">
        <v>1</v>
      </c>
      <c r="D93" s="75">
        <v>5171</v>
      </c>
      <c r="E93" s="17" t="s">
        <v>79</v>
      </c>
      <c r="F93" s="19">
        <v>5895</v>
      </c>
      <c r="G93" s="19">
        <v>5895</v>
      </c>
      <c r="H93" s="19">
        <v>5895</v>
      </c>
      <c r="I93" s="86">
        <f t="shared" si="2"/>
        <v>100</v>
      </c>
      <c r="J93" s="97">
        <f t="shared" si="3"/>
        <v>100</v>
      </c>
      <c r="K93" s="20"/>
    </row>
    <row r="94" spans="1:11" s="21" customFormat="1" ht="12.75" outlineLevel="3">
      <c r="A94" s="96">
        <v>3300</v>
      </c>
      <c r="B94" s="32">
        <v>6171</v>
      </c>
      <c r="C94" s="17" t="s">
        <v>1</v>
      </c>
      <c r="D94" s="75">
        <v>5172</v>
      </c>
      <c r="E94" s="17" t="s">
        <v>48</v>
      </c>
      <c r="F94" s="19">
        <v>500</v>
      </c>
      <c r="G94" s="19">
        <v>500</v>
      </c>
      <c r="H94" s="19">
        <v>499</v>
      </c>
      <c r="I94" s="86">
        <f t="shared" si="2"/>
        <v>99.8</v>
      </c>
      <c r="J94" s="97">
        <f t="shared" si="3"/>
        <v>99.8</v>
      </c>
      <c r="K94" s="20"/>
    </row>
    <row r="95" spans="1:11" s="21" customFormat="1" ht="12.75" outlineLevel="2">
      <c r="A95" s="96"/>
      <c r="B95" s="61" t="s">
        <v>472</v>
      </c>
      <c r="C95" s="17"/>
      <c r="D95" s="75"/>
      <c r="E95" s="17"/>
      <c r="F95" s="22">
        <f>SUBTOTAL(9,F85:F94)</f>
        <v>19915</v>
      </c>
      <c r="G95" s="22">
        <f>SUBTOTAL(9,G85:G94)</f>
        <v>25634</v>
      </c>
      <c r="H95" s="22">
        <f>SUBTOTAL(9,H85:H94)</f>
        <v>25506</v>
      </c>
      <c r="I95" s="87">
        <f t="shared" si="2"/>
        <v>128.07431584232992</v>
      </c>
      <c r="J95" s="98">
        <f t="shared" si="3"/>
        <v>99.50066318171179</v>
      </c>
      <c r="K95" s="20"/>
    </row>
    <row r="96" spans="1:11" s="21" customFormat="1" ht="12.75" outlineLevel="1">
      <c r="A96" s="124" t="s">
        <v>411</v>
      </c>
      <c r="B96" s="118"/>
      <c r="C96" s="119"/>
      <c r="D96" s="120"/>
      <c r="E96" s="119"/>
      <c r="F96" s="121">
        <f>SUBTOTAL(9,F85:F94)</f>
        <v>19915</v>
      </c>
      <c r="G96" s="121">
        <f>SUBTOTAL(9,G85:G94)</f>
        <v>25634</v>
      </c>
      <c r="H96" s="121">
        <f>SUBTOTAL(9,H85:H94)</f>
        <v>25506</v>
      </c>
      <c r="I96" s="122">
        <f t="shared" si="2"/>
        <v>128.07431584232992</v>
      </c>
      <c r="J96" s="123">
        <f t="shared" si="3"/>
        <v>99.50066318171179</v>
      </c>
      <c r="K96" s="20"/>
    </row>
    <row r="97" spans="1:11" s="21" customFormat="1" ht="12.75" outlineLevel="1">
      <c r="A97" s="100"/>
      <c r="B97" s="32"/>
      <c r="C97" s="17"/>
      <c r="D97" s="75"/>
      <c r="E97" s="17"/>
      <c r="F97" s="22"/>
      <c r="G97" s="22"/>
      <c r="H97" s="22"/>
      <c r="I97" s="87"/>
      <c r="J97" s="98"/>
      <c r="K97" s="20"/>
    </row>
    <row r="98" spans="1:11" s="21" customFormat="1" ht="15.75" outlineLevel="1">
      <c r="A98" s="156" t="s">
        <v>463</v>
      </c>
      <c r="B98" s="32"/>
      <c r="C98" s="17"/>
      <c r="D98" s="75"/>
      <c r="E98" s="17"/>
      <c r="F98" s="22"/>
      <c r="G98" s="22"/>
      <c r="H98" s="22"/>
      <c r="I98" s="87"/>
      <c r="J98" s="98"/>
      <c r="K98" s="20"/>
    </row>
    <row r="99" spans="1:11" s="21" customFormat="1" ht="12.75" outlineLevel="3">
      <c r="A99" s="101">
        <v>3400</v>
      </c>
      <c r="B99" s="62">
        <v>1069</v>
      </c>
      <c r="C99" s="25" t="s">
        <v>129</v>
      </c>
      <c r="D99" s="76">
        <v>5166</v>
      </c>
      <c r="E99" s="17" t="s">
        <v>53</v>
      </c>
      <c r="F99" s="26"/>
      <c r="G99" s="26">
        <v>5</v>
      </c>
      <c r="H99" s="26">
        <v>5</v>
      </c>
      <c r="I99" s="86"/>
      <c r="J99" s="97">
        <f t="shared" si="3"/>
        <v>100</v>
      </c>
      <c r="K99" s="20"/>
    </row>
    <row r="100" spans="1:11" s="21" customFormat="1" ht="12.75" outlineLevel="3">
      <c r="A100" s="101">
        <v>3400</v>
      </c>
      <c r="B100" s="62">
        <v>1069</v>
      </c>
      <c r="C100" s="25" t="s">
        <v>129</v>
      </c>
      <c r="D100" s="76">
        <v>5169</v>
      </c>
      <c r="E100" s="25" t="s">
        <v>52</v>
      </c>
      <c r="F100" s="26"/>
      <c r="G100" s="26">
        <v>5799</v>
      </c>
      <c r="H100" s="26">
        <v>5555</v>
      </c>
      <c r="I100" s="86"/>
      <c r="J100" s="97">
        <f t="shared" si="3"/>
        <v>95.79237799620624</v>
      </c>
      <c r="K100" s="20"/>
    </row>
    <row r="101" spans="1:11" s="21" customFormat="1" ht="12.75" outlineLevel="2">
      <c r="A101" s="101"/>
      <c r="B101" s="63" t="s">
        <v>476</v>
      </c>
      <c r="C101" s="25"/>
      <c r="D101" s="76"/>
      <c r="E101" s="25"/>
      <c r="F101" s="26"/>
      <c r="G101" s="48">
        <f>SUBTOTAL(9,G99:G100)</f>
        <v>5804</v>
      </c>
      <c r="H101" s="48">
        <f>SUBTOTAL(9,H99:H100)</f>
        <v>5560</v>
      </c>
      <c r="I101" s="87"/>
      <c r="J101" s="98">
        <f t="shared" si="3"/>
        <v>95.7960027567195</v>
      </c>
      <c r="K101" s="20"/>
    </row>
    <row r="102" spans="1:11" s="21" customFormat="1" ht="12.75" outlineLevel="1">
      <c r="A102" s="125" t="s">
        <v>412</v>
      </c>
      <c r="B102" s="132"/>
      <c r="C102" s="133"/>
      <c r="D102" s="134"/>
      <c r="E102" s="133"/>
      <c r="F102" s="135"/>
      <c r="G102" s="135">
        <f>SUBTOTAL(9,G99:G100)</f>
        <v>5804</v>
      </c>
      <c r="H102" s="135">
        <f>SUBTOTAL(9,H99:H100)</f>
        <v>5560</v>
      </c>
      <c r="I102" s="122"/>
      <c r="J102" s="123">
        <f t="shared" si="3"/>
        <v>95.7960027567195</v>
      </c>
      <c r="K102" s="20"/>
    </row>
    <row r="103" spans="1:11" s="21" customFormat="1" ht="12.75" outlineLevel="1">
      <c r="A103" s="102"/>
      <c r="B103" s="62"/>
      <c r="C103" s="25"/>
      <c r="D103" s="76"/>
      <c r="E103" s="25"/>
      <c r="F103" s="26"/>
      <c r="G103" s="26"/>
      <c r="H103" s="26"/>
      <c r="I103" s="86"/>
      <c r="J103" s="97"/>
      <c r="K103" s="20"/>
    </row>
    <row r="104" spans="1:11" s="21" customFormat="1" ht="15.75" outlineLevel="1">
      <c r="A104" s="157" t="s">
        <v>438</v>
      </c>
      <c r="B104" s="62"/>
      <c r="C104" s="25"/>
      <c r="D104" s="76"/>
      <c r="E104" s="25"/>
      <c r="F104" s="26"/>
      <c r="G104" s="26"/>
      <c r="H104" s="26"/>
      <c r="I104" s="86"/>
      <c r="J104" s="97"/>
      <c r="K104" s="20"/>
    </row>
    <row r="105" spans="1:11" s="21" customFormat="1" ht="12.75" outlineLevel="3">
      <c r="A105" s="96">
        <v>3600</v>
      </c>
      <c r="B105" s="32">
        <v>5212</v>
      </c>
      <c r="C105" s="17" t="s">
        <v>112</v>
      </c>
      <c r="D105" s="75">
        <v>5112</v>
      </c>
      <c r="E105" s="17" t="s">
        <v>87</v>
      </c>
      <c r="F105" s="19">
        <v>2400</v>
      </c>
      <c r="G105" s="19">
        <v>2400</v>
      </c>
      <c r="H105" s="19">
        <v>2278</v>
      </c>
      <c r="I105" s="86">
        <f t="shared" si="2"/>
        <v>94.91666666666667</v>
      </c>
      <c r="J105" s="97">
        <f t="shared" si="3"/>
        <v>94.91666666666667</v>
      </c>
      <c r="K105" s="20"/>
    </row>
    <row r="106" spans="1:11" s="21" customFormat="1" ht="12.75" outlineLevel="3">
      <c r="A106" s="96">
        <v>3600</v>
      </c>
      <c r="B106" s="32">
        <v>5212</v>
      </c>
      <c r="C106" s="17" t="s">
        <v>112</v>
      </c>
      <c r="D106" s="75">
        <v>5136</v>
      </c>
      <c r="E106" s="17" t="s">
        <v>72</v>
      </c>
      <c r="F106" s="19">
        <v>3</v>
      </c>
      <c r="G106" s="19">
        <v>3</v>
      </c>
      <c r="H106" s="19"/>
      <c r="I106" s="86"/>
      <c r="J106" s="97"/>
      <c r="K106" s="20"/>
    </row>
    <row r="107" spans="1:11" s="21" customFormat="1" ht="12.75" outlineLevel="3">
      <c r="A107" s="96">
        <v>3600</v>
      </c>
      <c r="B107" s="32">
        <v>5212</v>
      </c>
      <c r="C107" s="17" t="s">
        <v>112</v>
      </c>
      <c r="D107" s="75">
        <v>5137</v>
      </c>
      <c r="E107" s="17" t="s">
        <v>99</v>
      </c>
      <c r="F107" s="19">
        <v>80</v>
      </c>
      <c r="G107" s="19">
        <v>80</v>
      </c>
      <c r="H107" s="19"/>
      <c r="I107" s="86"/>
      <c r="J107" s="97"/>
      <c r="K107" s="20"/>
    </row>
    <row r="108" spans="1:11" s="21" customFormat="1" ht="12.75" outlineLevel="3">
      <c r="A108" s="96">
        <v>3600</v>
      </c>
      <c r="B108" s="32">
        <v>5212</v>
      </c>
      <c r="C108" s="17" t="s">
        <v>112</v>
      </c>
      <c r="D108" s="75">
        <v>5139</v>
      </c>
      <c r="E108" s="17" t="s">
        <v>75</v>
      </c>
      <c r="F108" s="19">
        <v>320</v>
      </c>
      <c r="G108" s="19">
        <v>320</v>
      </c>
      <c r="H108" s="19">
        <v>174</v>
      </c>
      <c r="I108" s="86">
        <f t="shared" si="2"/>
        <v>54.37499999999999</v>
      </c>
      <c r="J108" s="97">
        <f t="shared" si="3"/>
        <v>54.37499999999999</v>
      </c>
      <c r="K108" s="20"/>
    </row>
    <row r="109" spans="1:11" s="21" customFormat="1" ht="12.75" outlineLevel="3">
      <c r="A109" s="96">
        <v>3600</v>
      </c>
      <c r="B109" s="32">
        <v>5212</v>
      </c>
      <c r="C109" s="17" t="s">
        <v>112</v>
      </c>
      <c r="D109" s="75">
        <v>5151</v>
      </c>
      <c r="E109" s="17" t="s">
        <v>101</v>
      </c>
      <c r="F109" s="19">
        <v>40</v>
      </c>
      <c r="G109" s="19">
        <v>40</v>
      </c>
      <c r="H109" s="19">
        <v>21</v>
      </c>
      <c r="I109" s="86">
        <f t="shared" si="2"/>
        <v>52.5</v>
      </c>
      <c r="J109" s="97">
        <f t="shared" si="3"/>
        <v>52.5</v>
      </c>
      <c r="K109" s="20"/>
    </row>
    <row r="110" spans="1:11" s="21" customFormat="1" ht="12.75" outlineLevel="3">
      <c r="A110" s="96">
        <v>3600</v>
      </c>
      <c r="B110" s="32">
        <v>5212</v>
      </c>
      <c r="C110" s="17" t="s">
        <v>112</v>
      </c>
      <c r="D110" s="75">
        <v>5153</v>
      </c>
      <c r="E110" s="17" t="s">
        <v>103</v>
      </c>
      <c r="F110" s="19">
        <v>100</v>
      </c>
      <c r="G110" s="19">
        <v>100</v>
      </c>
      <c r="H110" s="19">
        <v>70</v>
      </c>
      <c r="I110" s="86">
        <f t="shared" si="2"/>
        <v>70</v>
      </c>
      <c r="J110" s="97">
        <f t="shared" si="3"/>
        <v>70</v>
      </c>
      <c r="K110" s="20"/>
    </row>
    <row r="111" spans="1:11" s="21" customFormat="1" ht="12.75" outlineLevel="3">
      <c r="A111" s="96">
        <v>3600</v>
      </c>
      <c r="B111" s="32">
        <v>5212</v>
      </c>
      <c r="C111" s="17" t="s">
        <v>112</v>
      </c>
      <c r="D111" s="75">
        <v>5154</v>
      </c>
      <c r="E111" s="17" t="s">
        <v>76</v>
      </c>
      <c r="F111" s="19">
        <v>50</v>
      </c>
      <c r="G111" s="19">
        <v>50</v>
      </c>
      <c r="H111" s="19">
        <v>28</v>
      </c>
      <c r="I111" s="86">
        <f t="shared" si="2"/>
        <v>56.00000000000001</v>
      </c>
      <c r="J111" s="97">
        <f t="shared" si="3"/>
        <v>56.00000000000001</v>
      </c>
      <c r="K111" s="20"/>
    </row>
    <row r="112" spans="1:11" s="21" customFormat="1" ht="12.75" outlineLevel="3">
      <c r="A112" s="96">
        <v>3600</v>
      </c>
      <c r="B112" s="32">
        <v>5212</v>
      </c>
      <c r="C112" s="17" t="s">
        <v>112</v>
      </c>
      <c r="D112" s="75">
        <v>5156</v>
      </c>
      <c r="E112" s="17" t="s">
        <v>94</v>
      </c>
      <c r="F112" s="19">
        <v>30</v>
      </c>
      <c r="G112" s="19">
        <v>30</v>
      </c>
      <c r="H112" s="19">
        <v>10</v>
      </c>
      <c r="I112" s="86">
        <f t="shared" si="2"/>
        <v>33.33333333333333</v>
      </c>
      <c r="J112" s="97">
        <f t="shared" si="3"/>
        <v>33.33333333333333</v>
      </c>
      <c r="K112" s="20"/>
    </row>
    <row r="113" spans="1:11" s="21" customFormat="1" ht="12.75" outlineLevel="3">
      <c r="A113" s="96">
        <v>3600</v>
      </c>
      <c r="B113" s="32">
        <v>5212</v>
      </c>
      <c r="C113" s="17" t="s">
        <v>112</v>
      </c>
      <c r="D113" s="75">
        <v>5162</v>
      </c>
      <c r="E113" s="17" t="s">
        <v>77</v>
      </c>
      <c r="F113" s="19">
        <v>77</v>
      </c>
      <c r="G113" s="19">
        <v>77</v>
      </c>
      <c r="H113" s="19">
        <v>67</v>
      </c>
      <c r="I113" s="86">
        <f t="shared" si="2"/>
        <v>87.01298701298701</v>
      </c>
      <c r="J113" s="97">
        <f t="shared" si="3"/>
        <v>87.01298701298701</v>
      </c>
      <c r="K113" s="20"/>
    </row>
    <row r="114" spans="1:11" s="21" customFormat="1" ht="12.75" outlineLevel="3">
      <c r="A114" s="96">
        <v>3600</v>
      </c>
      <c r="B114" s="32">
        <v>5212</v>
      </c>
      <c r="C114" s="17" t="s">
        <v>112</v>
      </c>
      <c r="D114" s="75">
        <v>5169</v>
      </c>
      <c r="E114" s="17" t="s">
        <v>52</v>
      </c>
      <c r="F114" s="19">
        <v>426</v>
      </c>
      <c r="G114" s="19">
        <v>426</v>
      </c>
      <c r="H114" s="19">
        <v>229</v>
      </c>
      <c r="I114" s="86">
        <f t="shared" si="2"/>
        <v>53.755868544600936</v>
      </c>
      <c r="J114" s="97">
        <f t="shared" si="3"/>
        <v>53.755868544600936</v>
      </c>
      <c r="K114" s="20"/>
    </row>
    <row r="115" spans="1:11" s="21" customFormat="1" ht="12.75" outlineLevel="3">
      <c r="A115" s="96">
        <v>3600</v>
      </c>
      <c r="B115" s="32">
        <v>5212</v>
      </c>
      <c r="C115" s="17" t="s">
        <v>112</v>
      </c>
      <c r="D115" s="75">
        <v>5171</v>
      </c>
      <c r="E115" s="17" t="s">
        <v>79</v>
      </c>
      <c r="F115" s="19">
        <v>618</v>
      </c>
      <c r="G115" s="19">
        <v>618</v>
      </c>
      <c r="H115" s="19">
        <v>438</v>
      </c>
      <c r="I115" s="86">
        <f t="shared" si="2"/>
        <v>70.87378640776699</v>
      </c>
      <c r="J115" s="97">
        <f t="shared" si="3"/>
        <v>70.87378640776699</v>
      </c>
      <c r="K115" s="20"/>
    </row>
    <row r="116" spans="1:11" s="21" customFormat="1" ht="12.75" outlineLevel="3">
      <c r="A116" s="96">
        <v>3600</v>
      </c>
      <c r="B116" s="32">
        <v>5212</v>
      </c>
      <c r="C116" s="17" t="s">
        <v>112</v>
      </c>
      <c r="D116" s="75">
        <v>5172</v>
      </c>
      <c r="E116" s="17" t="s">
        <v>48</v>
      </c>
      <c r="F116" s="19">
        <v>70</v>
      </c>
      <c r="G116" s="19">
        <v>70</v>
      </c>
      <c r="H116" s="19">
        <v>14</v>
      </c>
      <c r="I116" s="86">
        <f t="shared" si="2"/>
        <v>20</v>
      </c>
      <c r="J116" s="97">
        <f t="shared" si="3"/>
        <v>20</v>
      </c>
      <c r="K116" s="20"/>
    </row>
    <row r="117" spans="1:11" s="21" customFormat="1" ht="12.75" outlineLevel="3">
      <c r="A117" s="96">
        <v>3600</v>
      </c>
      <c r="B117" s="32">
        <v>5212</v>
      </c>
      <c r="C117" s="17" t="s">
        <v>112</v>
      </c>
      <c r="D117" s="75">
        <v>5173</v>
      </c>
      <c r="E117" s="17" t="s">
        <v>104</v>
      </c>
      <c r="F117" s="19">
        <v>10</v>
      </c>
      <c r="G117" s="19">
        <v>10</v>
      </c>
      <c r="H117" s="19">
        <v>5</v>
      </c>
      <c r="I117" s="86">
        <f t="shared" si="2"/>
        <v>50</v>
      </c>
      <c r="J117" s="97">
        <f t="shared" si="3"/>
        <v>50</v>
      </c>
      <c r="K117" s="20"/>
    </row>
    <row r="118" spans="1:11" s="21" customFormat="1" ht="12.75" outlineLevel="3">
      <c r="A118" s="96">
        <v>3600</v>
      </c>
      <c r="B118" s="32">
        <v>5212</v>
      </c>
      <c r="C118" s="17" t="s">
        <v>112</v>
      </c>
      <c r="D118" s="75">
        <v>5175</v>
      </c>
      <c r="E118" s="17" t="s">
        <v>62</v>
      </c>
      <c r="F118" s="19">
        <v>5</v>
      </c>
      <c r="G118" s="19">
        <v>5</v>
      </c>
      <c r="H118" s="19"/>
      <c r="I118" s="86"/>
      <c r="J118" s="97"/>
      <c r="K118" s="20"/>
    </row>
    <row r="119" spans="1:11" s="21" customFormat="1" ht="12.75" outlineLevel="2">
      <c r="A119" s="96"/>
      <c r="B119" s="61" t="s">
        <v>477</v>
      </c>
      <c r="C119" s="17"/>
      <c r="D119" s="75"/>
      <c r="E119" s="17"/>
      <c r="F119" s="22">
        <f>SUBTOTAL(9,F105:F118)</f>
        <v>4229</v>
      </c>
      <c r="G119" s="22">
        <f>SUBTOTAL(9,G105:G118)</f>
        <v>4229</v>
      </c>
      <c r="H119" s="22">
        <f>SUBTOTAL(9,H105:H118)</f>
        <v>3334</v>
      </c>
      <c r="I119" s="87">
        <f t="shared" si="2"/>
        <v>78.83660439820288</v>
      </c>
      <c r="J119" s="98">
        <f t="shared" si="3"/>
        <v>78.83660439820288</v>
      </c>
      <c r="K119" s="20"/>
    </row>
    <row r="120" spans="1:11" s="21" customFormat="1" ht="12.75" outlineLevel="1">
      <c r="A120" s="124" t="s">
        <v>413</v>
      </c>
      <c r="B120" s="118"/>
      <c r="C120" s="119"/>
      <c r="D120" s="120"/>
      <c r="E120" s="119"/>
      <c r="F120" s="121">
        <f>SUBTOTAL(9,F105:F118)</f>
        <v>4229</v>
      </c>
      <c r="G120" s="121">
        <f>SUBTOTAL(9,G105:G118)</f>
        <v>4229</v>
      </c>
      <c r="H120" s="121">
        <f>SUBTOTAL(9,H105:H118)</f>
        <v>3334</v>
      </c>
      <c r="I120" s="122">
        <f t="shared" si="2"/>
        <v>78.83660439820288</v>
      </c>
      <c r="J120" s="123">
        <f t="shared" si="3"/>
        <v>78.83660439820288</v>
      </c>
      <c r="K120" s="20"/>
    </row>
    <row r="121" spans="1:11" s="21" customFormat="1" ht="12.75" outlineLevel="1">
      <c r="A121" s="100"/>
      <c r="B121" s="32"/>
      <c r="C121" s="17"/>
      <c r="D121" s="75"/>
      <c r="E121" s="17"/>
      <c r="F121" s="22"/>
      <c r="G121" s="22"/>
      <c r="H121" s="22"/>
      <c r="I121" s="87"/>
      <c r="J121" s="98"/>
      <c r="K121" s="20"/>
    </row>
    <row r="122" spans="1:11" s="21" customFormat="1" ht="15.75" outlineLevel="1">
      <c r="A122" s="156" t="s">
        <v>439</v>
      </c>
      <c r="B122" s="32"/>
      <c r="C122" s="17"/>
      <c r="D122" s="75"/>
      <c r="E122" s="17"/>
      <c r="F122" s="22"/>
      <c r="G122" s="22"/>
      <c r="H122" s="22"/>
      <c r="I122" s="87"/>
      <c r="J122" s="98"/>
      <c r="K122" s="20"/>
    </row>
    <row r="123" spans="1:11" s="21" customFormat="1" ht="12.75" outlineLevel="3">
      <c r="A123" s="103">
        <v>3700</v>
      </c>
      <c r="B123" s="64">
        <v>6171</v>
      </c>
      <c r="C123" s="3" t="s">
        <v>37</v>
      </c>
      <c r="D123" s="6">
        <v>5149</v>
      </c>
      <c r="E123" s="18" t="s">
        <v>100</v>
      </c>
      <c r="F123" s="4"/>
      <c r="G123" s="4"/>
      <c r="H123" s="4">
        <v>788</v>
      </c>
      <c r="I123" s="88"/>
      <c r="J123" s="104"/>
      <c r="K123" s="20"/>
    </row>
    <row r="124" spans="1:11" s="21" customFormat="1" ht="12.75" outlineLevel="3">
      <c r="A124" s="103">
        <v>3700</v>
      </c>
      <c r="B124" s="64">
        <v>6171</v>
      </c>
      <c r="C124" s="3" t="s">
        <v>37</v>
      </c>
      <c r="D124" s="6">
        <v>5166</v>
      </c>
      <c r="E124" s="17" t="s">
        <v>53</v>
      </c>
      <c r="F124" s="4">
        <v>7968</v>
      </c>
      <c r="G124" s="4">
        <v>12555</v>
      </c>
      <c r="H124" s="4">
        <v>6102</v>
      </c>
      <c r="I124" s="88">
        <f t="shared" si="2"/>
        <v>76.58132530120481</v>
      </c>
      <c r="J124" s="104">
        <f t="shared" si="3"/>
        <v>48.60215053763441</v>
      </c>
      <c r="K124" s="20"/>
    </row>
    <row r="125" spans="1:11" s="21" customFormat="1" ht="12.75" outlineLevel="3">
      <c r="A125" s="103">
        <v>3700</v>
      </c>
      <c r="B125" s="64">
        <v>6171</v>
      </c>
      <c r="C125" s="3" t="s">
        <v>37</v>
      </c>
      <c r="D125" s="6">
        <v>5169</v>
      </c>
      <c r="E125" s="18" t="s">
        <v>52</v>
      </c>
      <c r="F125" s="4"/>
      <c r="G125" s="4">
        <v>163</v>
      </c>
      <c r="H125" s="4">
        <v>163</v>
      </c>
      <c r="I125" s="88"/>
      <c r="J125" s="104">
        <f t="shared" si="3"/>
        <v>100</v>
      </c>
      <c r="K125" s="20"/>
    </row>
    <row r="126" spans="1:11" s="21" customFormat="1" ht="12.75" outlineLevel="2">
      <c r="A126" s="103"/>
      <c r="B126" s="47" t="s">
        <v>472</v>
      </c>
      <c r="C126" s="3"/>
      <c r="D126" s="6"/>
      <c r="E126" s="3"/>
      <c r="F126" s="2">
        <f>SUBTOTAL(9,F123:F125)</f>
        <v>7968</v>
      </c>
      <c r="G126" s="2">
        <f>SUBTOTAL(9,G123:G125)</f>
        <v>12718</v>
      </c>
      <c r="H126" s="2">
        <f>SUBTOTAL(9,H123:H125)</f>
        <v>7053</v>
      </c>
      <c r="I126" s="89">
        <f t="shared" si="2"/>
        <v>88.51656626506023</v>
      </c>
      <c r="J126" s="105">
        <f t="shared" si="3"/>
        <v>55.45683283535146</v>
      </c>
      <c r="K126" s="20"/>
    </row>
    <row r="127" spans="1:11" s="21" customFormat="1" ht="12.75" outlineLevel="3">
      <c r="A127" s="103">
        <v>3700</v>
      </c>
      <c r="B127" s="64">
        <v>6310</v>
      </c>
      <c r="C127" s="3" t="s">
        <v>39</v>
      </c>
      <c r="D127" s="6">
        <v>5141</v>
      </c>
      <c r="E127" s="3" t="s">
        <v>38</v>
      </c>
      <c r="F127" s="4">
        <v>133200</v>
      </c>
      <c r="G127" s="4">
        <v>133200</v>
      </c>
      <c r="H127" s="4">
        <v>133200</v>
      </c>
      <c r="I127" s="88">
        <f>+H127/F127*100</f>
        <v>100</v>
      </c>
      <c r="J127" s="104">
        <f>+H127/G127*100</f>
        <v>100</v>
      </c>
      <c r="K127" s="20"/>
    </row>
    <row r="128" spans="1:11" s="21" customFormat="1" ht="12.75" outlineLevel="3">
      <c r="A128" s="103">
        <v>3700</v>
      </c>
      <c r="B128" s="64">
        <v>6310</v>
      </c>
      <c r="C128" s="3" t="s">
        <v>39</v>
      </c>
      <c r="D128" s="6">
        <v>5163</v>
      </c>
      <c r="E128" s="3" t="s">
        <v>46</v>
      </c>
      <c r="F128" s="4"/>
      <c r="G128" s="4">
        <v>500</v>
      </c>
      <c r="H128" s="4">
        <v>235</v>
      </c>
      <c r="I128" s="88"/>
      <c r="J128" s="104">
        <f t="shared" si="3"/>
        <v>47</v>
      </c>
      <c r="K128" s="20"/>
    </row>
    <row r="129" spans="1:11" s="21" customFormat="1" ht="12.75" outlineLevel="2">
      <c r="A129" s="103"/>
      <c r="B129" s="47" t="s">
        <v>475</v>
      </c>
      <c r="C129" s="3"/>
      <c r="D129" s="6"/>
      <c r="E129" s="3"/>
      <c r="F129" s="2">
        <f>SUBTOTAL(9,F127:F128)</f>
        <v>133200</v>
      </c>
      <c r="G129" s="2">
        <f>SUBTOTAL(9,G127:G128)</f>
        <v>133700</v>
      </c>
      <c r="H129" s="2">
        <f>SUBTOTAL(9,H127:H128)</f>
        <v>133435</v>
      </c>
      <c r="I129" s="89"/>
      <c r="J129" s="105">
        <f t="shared" si="3"/>
        <v>99.80179506357517</v>
      </c>
      <c r="K129" s="20"/>
    </row>
    <row r="130" spans="1:11" s="21" customFormat="1" ht="12.75" outlineLevel="3">
      <c r="A130" s="103">
        <v>3700</v>
      </c>
      <c r="B130" s="64">
        <v>6399</v>
      </c>
      <c r="C130" s="3" t="s">
        <v>4</v>
      </c>
      <c r="D130" s="6">
        <v>5362</v>
      </c>
      <c r="E130" s="3" t="s">
        <v>40</v>
      </c>
      <c r="F130" s="4"/>
      <c r="G130" s="4">
        <v>1038843</v>
      </c>
      <c r="H130" s="4">
        <v>1038843</v>
      </c>
      <c r="I130" s="88"/>
      <c r="J130" s="104">
        <f t="shared" si="3"/>
        <v>100</v>
      </c>
      <c r="K130" s="20"/>
    </row>
    <row r="131" spans="1:11" s="21" customFormat="1" ht="12.75" outlineLevel="3">
      <c r="A131" s="103">
        <v>3700</v>
      </c>
      <c r="B131" s="64">
        <v>6399</v>
      </c>
      <c r="C131" s="3" t="s">
        <v>4</v>
      </c>
      <c r="D131" s="6">
        <v>5909</v>
      </c>
      <c r="E131" s="3" t="s">
        <v>41</v>
      </c>
      <c r="F131" s="4"/>
      <c r="G131" s="4"/>
      <c r="H131" s="4">
        <v>-71</v>
      </c>
      <c r="I131" s="88"/>
      <c r="J131" s="104"/>
      <c r="K131" s="20"/>
    </row>
    <row r="132" spans="1:11" s="21" customFormat="1" ht="12.75" outlineLevel="2">
      <c r="A132" s="103"/>
      <c r="B132" s="47" t="s">
        <v>478</v>
      </c>
      <c r="C132" s="3"/>
      <c r="D132" s="6"/>
      <c r="E132" s="3"/>
      <c r="F132" s="2"/>
      <c r="G132" s="2">
        <f>SUBTOTAL(9,G130:G131)</f>
        <v>1038843</v>
      </c>
      <c r="H132" s="2">
        <f>SUBTOTAL(9,H130:H131)</f>
        <v>1038772</v>
      </c>
      <c r="I132" s="89"/>
      <c r="J132" s="105">
        <f t="shared" si="3"/>
        <v>99.99316547351236</v>
      </c>
      <c r="K132" s="20"/>
    </row>
    <row r="133" spans="1:11" s="21" customFormat="1" ht="12.75" outlineLevel="3">
      <c r="A133" s="103">
        <v>3700</v>
      </c>
      <c r="B133" s="64">
        <v>6409</v>
      </c>
      <c r="C133" s="3" t="s">
        <v>37</v>
      </c>
      <c r="D133" s="6">
        <v>5321</v>
      </c>
      <c r="E133" s="3" t="s">
        <v>42</v>
      </c>
      <c r="F133" s="4">
        <v>123459</v>
      </c>
      <c r="G133" s="4">
        <v>127030</v>
      </c>
      <c r="H133" s="4">
        <v>127030</v>
      </c>
      <c r="I133" s="88">
        <f>+H133/F133*100</f>
        <v>102.89245822499777</v>
      </c>
      <c r="J133" s="104">
        <f>+H133/G133*100</f>
        <v>100</v>
      </c>
      <c r="K133" s="20"/>
    </row>
    <row r="134" spans="1:11" s="21" customFormat="1" ht="12.75" outlineLevel="3">
      <c r="A134" s="103">
        <v>3700</v>
      </c>
      <c r="B134" s="64">
        <v>6409</v>
      </c>
      <c r="C134" s="3" t="s">
        <v>43</v>
      </c>
      <c r="D134" s="6">
        <v>5341</v>
      </c>
      <c r="E134" s="7" t="s">
        <v>54</v>
      </c>
      <c r="F134" s="4"/>
      <c r="G134" s="4">
        <v>198</v>
      </c>
      <c r="H134" s="4">
        <v>198</v>
      </c>
      <c r="I134" s="88"/>
      <c r="J134" s="104">
        <f t="shared" si="3"/>
        <v>100</v>
      </c>
      <c r="K134" s="20"/>
    </row>
    <row r="135" spans="1:11" s="21" customFormat="1" ht="12.75" outlineLevel="3">
      <c r="A135" s="103">
        <v>3700</v>
      </c>
      <c r="B135" s="64">
        <v>6409</v>
      </c>
      <c r="C135" s="3" t="s">
        <v>43</v>
      </c>
      <c r="D135" s="6">
        <v>5364</v>
      </c>
      <c r="E135" s="3" t="s">
        <v>44</v>
      </c>
      <c r="F135" s="4"/>
      <c r="G135" s="4">
        <v>5110</v>
      </c>
      <c r="H135" s="4">
        <v>5111</v>
      </c>
      <c r="I135" s="88"/>
      <c r="J135" s="104">
        <f t="shared" si="3"/>
        <v>100.01956947162427</v>
      </c>
      <c r="K135" s="20"/>
    </row>
    <row r="136" spans="1:11" s="21" customFormat="1" ht="12.75" outlineLevel="3">
      <c r="A136" s="103">
        <v>3700</v>
      </c>
      <c r="B136" s="64">
        <v>6409</v>
      </c>
      <c r="C136" s="3" t="s">
        <v>43</v>
      </c>
      <c r="D136" s="6">
        <v>5365</v>
      </c>
      <c r="E136" s="3" t="s">
        <v>466</v>
      </c>
      <c r="F136" s="4"/>
      <c r="G136" s="4">
        <v>16737</v>
      </c>
      <c r="H136" s="4">
        <v>16737</v>
      </c>
      <c r="I136" s="88"/>
      <c r="J136" s="104">
        <f t="shared" si="3"/>
        <v>100</v>
      </c>
      <c r="K136" s="20"/>
    </row>
    <row r="137" spans="1:11" s="21" customFormat="1" ht="12.75" outlineLevel="3">
      <c r="A137" s="103">
        <v>3700</v>
      </c>
      <c r="B137" s="64">
        <v>6409</v>
      </c>
      <c r="C137" s="3" t="s">
        <v>43</v>
      </c>
      <c r="D137" s="6">
        <v>5366</v>
      </c>
      <c r="E137" s="3" t="s">
        <v>467</v>
      </c>
      <c r="F137" s="4"/>
      <c r="G137" s="4">
        <v>44130</v>
      </c>
      <c r="H137" s="4">
        <v>44130</v>
      </c>
      <c r="I137" s="88"/>
      <c r="J137" s="104">
        <f t="shared" si="3"/>
        <v>100</v>
      </c>
      <c r="K137" s="20"/>
    </row>
    <row r="138" spans="1:11" s="21" customFormat="1" ht="12.75" outlineLevel="3">
      <c r="A138" s="103">
        <v>3700</v>
      </c>
      <c r="B138" s="64">
        <v>6409</v>
      </c>
      <c r="C138" s="3" t="s">
        <v>43</v>
      </c>
      <c r="D138" s="6">
        <v>5901</v>
      </c>
      <c r="E138" s="3" t="s">
        <v>45</v>
      </c>
      <c r="F138" s="4">
        <v>6242</v>
      </c>
      <c r="G138" s="4">
        <v>824</v>
      </c>
      <c r="H138" s="4"/>
      <c r="I138" s="88"/>
      <c r="J138" s="104"/>
      <c r="K138" s="20"/>
    </row>
    <row r="139" spans="1:11" s="21" customFormat="1" ht="12.75" outlineLevel="3">
      <c r="A139" s="103">
        <v>3700</v>
      </c>
      <c r="B139" s="64">
        <v>6409</v>
      </c>
      <c r="C139" s="3" t="s">
        <v>43</v>
      </c>
      <c r="D139" s="6">
        <v>5909</v>
      </c>
      <c r="E139" s="3" t="s">
        <v>41</v>
      </c>
      <c r="F139" s="4">
        <v>10000</v>
      </c>
      <c r="G139" s="4">
        <v>9802</v>
      </c>
      <c r="H139" s="4"/>
      <c r="I139" s="88"/>
      <c r="J139" s="104"/>
      <c r="K139" s="20"/>
    </row>
    <row r="140" spans="1:11" s="21" customFormat="1" ht="12.75" outlineLevel="2">
      <c r="A140" s="103"/>
      <c r="B140" s="47" t="s">
        <v>479</v>
      </c>
      <c r="C140" s="3"/>
      <c r="D140" s="6"/>
      <c r="E140" s="3"/>
      <c r="F140" s="2">
        <f>SUBTOTAL(9,F133:F139)</f>
        <v>139701</v>
      </c>
      <c r="G140" s="2">
        <f>SUBTOTAL(9,G133:G139)</f>
        <v>203831</v>
      </c>
      <c r="H140" s="2">
        <f>SUBTOTAL(9,H133:H139)</f>
        <v>193206</v>
      </c>
      <c r="I140" s="89">
        <f t="shared" si="2"/>
        <v>138.29965426160155</v>
      </c>
      <c r="J140" s="105">
        <f t="shared" si="3"/>
        <v>94.78734834249943</v>
      </c>
      <c r="K140" s="20"/>
    </row>
    <row r="141" spans="1:11" s="21" customFormat="1" ht="12.75" outlineLevel="1">
      <c r="A141" s="125" t="s">
        <v>414</v>
      </c>
      <c r="B141" s="126"/>
      <c r="C141" s="127"/>
      <c r="D141" s="128"/>
      <c r="E141" s="127"/>
      <c r="F141" s="135">
        <f>SUBTOTAL(9,F124:F139)</f>
        <v>280869</v>
      </c>
      <c r="G141" s="135">
        <f>SUBTOTAL(9,G124:G139)</f>
        <v>1389092</v>
      </c>
      <c r="H141" s="135">
        <f>SUBTOTAL(9,H123:H139)</f>
        <v>1372466</v>
      </c>
      <c r="I141" s="136">
        <f t="shared" si="2"/>
        <v>488.6498688000456</v>
      </c>
      <c r="J141" s="137">
        <f t="shared" si="3"/>
        <v>98.80310303421228</v>
      </c>
      <c r="K141" s="20"/>
    </row>
    <row r="142" spans="1:11" s="21" customFormat="1" ht="12.75" outlineLevel="1">
      <c r="A142" s="95"/>
      <c r="B142" s="64"/>
      <c r="C142" s="3"/>
      <c r="D142" s="6"/>
      <c r="E142" s="3"/>
      <c r="F142" s="2"/>
      <c r="G142" s="2"/>
      <c r="H142" s="2"/>
      <c r="I142" s="89"/>
      <c r="J142" s="105"/>
      <c r="K142" s="20"/>
    </row>
    <row r="143" spans="1:11" s="21" customFormat="1" ht="15.75" outlineLevel="1">
      <c r="A143" s="158" t="s">
        <v>440</v>
      </c>
      <c r="B143" s="64"/>
      <c r="C143" s="3"/>
      <c r="D143" s="6"/>
      <c r="E143" s="3"/>
      <c r="F143" s="2"/>
      <c r="G143" s="2"/>
      <c r="H143" s="2"/>
      <c r="I143" s="89"/>
      <c r="J143" s="105"/>
      <c r="K143" s="20"/>
    </row>
    <row r="144" spans="1:11" s="21" customFormat="1" ht="12.75" outlineLevel="3">
      <c r="A144" s="96">
        <v>5100</v>
      </c>
      <c r="B144" s="32">
        <v>1014</v>
      </c>
      <c r="C144" s="17" t="s">
        <v>130</v>
      </c>
      <c r="D144" s="75">
        <v>5169</v>
      </c>
      <c r="E144" s="17" t="s">
        <v>52</v>
      </c>
      <c r="F144" s="19">
        <v>6515</v>
      </c>
      <c r="G144" s="19">
        <v>6515</v>
      </c>
      <c r="H144" s="19">
        <v>5521</v>
      </c>
      <c r="I144" s="86">
        <f t="shared" si="2"/>
        <v>84.74290099769762</v>
      </c>
      <c r="J144" s="97">
        <f t="shared" si="3"/>
        <v>84.74290099769762</v>
      </c>
      <c r="K144" s="20"/>
    </row>
    <row r="145" spans="1:11" s="21" customFormat="1" ht="12.75" outlineLevel="3">
      <c r="A145" s="96">
        <v>5100</v>
      </c>
      <c r="B145" s="32">
        <v>1014</v>
      </c>
      <c r="C145" s="17" t="s">
        <v>130</v>
      </c>
      <c r="D145" s="75">
        <v>5229</v>
      </c>
      <c r="E145" s="17" t="s">
        <v>81</v>
      </c>
      <c r="F145" s="19">
        <v>100</v>
      </c>
      <c r="G145" s="19">
        <v>100</v>
      </c>
      <c r="H145" s="19"/>
      <c r="I145" s="86"/>
      <c r="J145" s="97"/>
      <c r="K145" s="20"/>
    </row>
    <row r="146" spans="1:11" s="21" customFormat="1" ht="12.75" outlineLevel="2">
      <c r="A146" s="96"/>
      <c r="B146" s="61" t="s">
        <v>480</v>
      </c>
      <c r="C146" s="17"/>
      <c r="D146" s="75"/>
      <c r="E146" s="17"/>
      <c r="F146" s="22">
        <f>SUBTOTAL(9,F144:F145)</f>
        <v>6615</v>
      </c>
      <c r="G146" s="22">
        <f>SUBTOTAL(9,G144:G145)</f>
        <v>6615</v>
      </c>
      <c r="H146" s="22">
        <f>SUBTOTAL(9,H144:H145)</f>
        <v>5521</v>
      </c>
      <c r="I146" s="87">
        <f aca="true" t="shared" si="4" ref="I146:I210">+H146/F146*100</f>
        <v>83.46182917611489</v>
      </c>
      <c r="J146" s="98">
        <f aca="true" t="shared" si="5" ref="J146:J210">+H146/G146*100</f>
        <v>83.46182917611489</v>
      </c>
      <c r="K146" s="20"/>
    </row>
    <row r="147" spans="1:11" s="21" customFormat="1" ht="12.75" outlineLevel="3">
      <c r="A147" s="96">
        <v>5100</v>
      </c>
      <c r="B147" s="32">
        <v>2310</v>
      </c>
      <c r="C147" s="17" t="s">
        <v>133</v>
      </c>
      <c r="D147" s="75">
        <v>5168</v>
      </c>
      <c r="E147" s="17" t="s">
        <v>111</v>
      </c>
      <c r="F147" s="19">
        <v>700</v>
      </c>
      <c r="G147" s="19">
        <v>20</v>
      </c>
      <c r="H147" s="19">
        <v>20</v>
      </c>
      <c r="I147" s="86">
        <f t="shared" si="4"/>
        <v>2.857142857142857</v>
      </c>
      <c r="J147" s="97">
        <f t="shared" si="5"/>
        <v>100</v>
      </c>
      <c r="K147" s="20"/>
    </row>
    <row r="148" spans="1:10" s="21" customFormat="1" ht="12.75" outlineLevel="3">
      <c r="A148" s="96">
        <v>5100</v>
      </c>
      <c r="B148" s="32">
        <v>2310</v>
      </c>
      <c r="C148" s="17" t="s">
        <v>133</v>
      </c>
      <c r="D148" s="75">
        <v>5169</v>
      </c>
      <c r="E148" s="17" t="s">
        <v>52</v>
      </c>
      <c r="F148" s="19">
        <v>100</v>
      </c>
      <c r="G148" s="19">
        <v>100</v>
      </c>
      <c r="H148" s="19">
        <v>52</v>
      </c>
      <c r="I148" s="86">
        <f t="shared" si="4"/>
        <v>52</v>
      </c>
      <c r="J148" s="97">
        <f t="shared" si="5"/>
        <v>52</v>
      </c>
    </row>
    <row r="149" spans="1:10" s="21" customFormat="1" ht="12.75" outlineLevel="2">
      <c r="A149" s="96"/>
      <c r="B149" s="61" t="s">
        <v>481</v>
      </c>
      <c r="C149" s="17"/>
      <c r="D149" s="75"/>
      <c r="E149" s="17"/>
      <c r="F149" s="22">
        <f>SUBTOTAL(9,F147:F148)</f>
        <v>800</v>
      </c>
      <c r="G149" s="22">
        <f>SUBTOTAL(9,G147:G148)</f>
        <v>120</v>
      </c>
      <c r="H149" s="22">
        <f>SUBTOTAL(9,H147:H148)</f>
        <v>72</v>
      </c>
      <c r="I149" s="87">
        <f t="shared" si="4"/>
        <v>9</v>
      </c>
      <c r="J149" s="98">
        <f t="shared" si="5"/>
        <v>60</v>
      </c>
    </row>
    <row r="150" spans="1:10" s="21" customFormat="1" ht="12.75" outlineLevel="3">
      <c r="A150" s="96">
        <v>5100</v>
      </c>
      <c r="B150" s="32">
        <v>3632</v>
      </c>
      <c r="C150" s="17" t="s">
        <v>123</v>
      </c>
      <c r="D150" s="75">
        <v>5166</v>
      </c>
      <c r="E150" s="17" t="s">
        <v>53</v>
      </c>
      <c r="F150" s="19"/>
      <c r="G150" s="19"/>
      <c r="H150" s="19">
        <v>1</v>
      </c>
      <c r="I150" s="86"/>
      <c r="J150" s="97"/>
    </row>
    <row r="151" spans="1:10" s="21" customFormat="1" ht="12.75" outlineLevel="3">
      <c r="A151" s="96">
        <v>5100</v>
      </c>
      <c r="B151" s="32">
        <v>3632</v>
      </c>
      <c r="C151" s="17" t="s">
        <v>123</v>
      </c>
      <c r="D151" s="75">
        <v>5169</v>
      </c>
      <c r="E151" s="17" t="s">
        <v>52</v>
      </c>
      <c r="F151" s="19">
        <v>1570</v>
      </c>
      <c r="G151" s="19">
        <v>1620</v>
      </c>
      <c r="H151" s="19">
        <v>1571</v>
      </c>
      <c r="I151" s="86">
        <f t="shared" si="4"/>
        <v>100.06369426751593</v>
      </c>
      <c r="J151" s="97">
        <f t="shared" si="5"/>
        <v>96.97530864197532</v>
      </c>
    </row>
    <row r="152" spans="1:10" s="21" customFormat="1" ht="12.75" outlineLevel="3">
      <c r="A152" s="96">
        <v>5100</v>
      </c>
      <c r="B152" s="32">
        <v>3632</v>
      </c>
      <c r="C152" s="17" t="s">
        <v>123</v>
      </c>
      <c r="D152" s="75">
        <v>5171</v>
      </c>
      <c r="E152" s="17" t="s">
        <v>79</v>
      </c>
      <c r="F152" s="19">
        <v>1990</v>
      </c>
      <c r="G152" s="19">
        <v>2440</v>
      </c>
      <c r="H152" s="19">
        <v>2487</v>
      </c>
      <c r="I152" s="86">
        <f t="shared" si="4"/>
        <v>124.9748743718593</v>
      </c>
      <c r="J152" s="97">
        <f t="shared" si="5"/>
        <v>101.92622950819671</v>
      </c>
    </row>
    <row r="153" spans="1:10" s="21" customFormat="1" ht="12.75" outlineLevel="3">
      <c r="A153" s="96">
        <v>5100</v>
      </c>
      <c r="B153" s="32">
        <v>3632</v>
      </c>
      <c r="C153" s="17" t="s">
        <v>123</v>
      </c>
      <c r="D153" s="75">
        <v>5331</v>
      </c>
      <c r="E153" s="17" t="s">
        <v>64</v>
      </c>
      <c r="F153" s="19">
        <v>13255</v>
      </c>
      <c r="G153" s="19">
        <v>14295</v>
      </c>
      <c r="H153" s="19">
        <v>13755</v>
      </c>
      <c r="I153" s="86">
        <f t="shared" si="4"/>
        <v>103.77216144851</v>
      </c>
      <c r="J153" s="97">
        <f t="shared" si="5"/>
        <v>96.22245540398741</v>
      </c>
    </row>
    <row r="154" spans="1:10" s="21" customFormat="1" ht="12.75" outlineLevel="2">
      <c r="A154" s="96"/>
      <c r="B154" s="61" t="s">
        <v>482</v>
      </c>
      <c r="C154" s="17"/>
      <c r="D154" s="75"/>
      <c r="E154" s="17"/>
      <c r="F154" s="22">
        <f>SUBTOTAL(9,F150:F153)</f>
        <v>16815</v>
      </c>
      <c r="G154" s="22">
        <f>SUBTOTAL(9,G150:G153)</f>
        <v>18355</v>
      </c>
      <c r="H154" s="22">
        <f>SUBTOTAL(9,H150:H153)</f>
        <v>17814</v>
      </c>
      <c r="I154" s="87">
        <f t="shared" si="4"/>
        <v>105.94112399643177</v>
      </c>
      <c r="J154" s="98">
        <f t="shared" si="5"/>
        <v>97.05257423045491</v>
      </c>
    </row>
    <row r="155" spans="1:10" s="21" customFormat="1" ht="12.75" outlineLevel="3">
      <c r="A155" s="96">
        <v>5100</v>
      </c>
      <c r="B155" s="32">
        <v>3716</v>
      </c>
      <c r="C155" s="17" t="s">
        <v>232</v>
      </c>
      <c r="D155" s="75">
        <v>5139</v>
      </c>
      <c r="E155" s="17" t="s">
        <v>75</v>
      </c>
      <c r="F155" s="19">
        <v>200</v>
      </c>
      <c r="G155" s="19">
        <v>200</v>
      </c>
      <c r="H155" s="19">
        <v>152</v>
      </c>
      <c r="I155" s="86">
        <f t="shared" si="4"/>
        <v>76</v>
      </c>
      <c r="J155" s="97">
        <f t="shared" si="5"/>
        <v>76</v>
      </c>
    </row>
    <row r="156" spans="1:10" s="21" customFormat="1" ht="12.75" outlineLevel="3">
      <c r="A156" s="96">
        <v>5100</v>
      </c>
      <c r="B156" s="32">
        <v>3716</v>
      </c>
      <c r="C156" s="17" t="s">
        <v>232</v>
      </c>
      <c r="D156" s="75">
        <v>5163</v>
      </c>
      <c r="E156" s="17" t="s">
        <v>46</v>
      </c>
      <c r="F156" s="19">
        <v>130</v>
      </c>
      <c r="G156" s="19">
        <v>130</v>
      </c>
      <c r="H156" s="19">
        <v>105</v>
      </c>
      <c r="I156" s="86">
        <f t="shared" si="4"/>
        <v>80.76923076923077</v>
      </c>
      <c r="J156" s="97">
        <f t="shared" si="5"/>
        <v>80.76923076923077</v>
      </c>
    </row>
    <row r="157" spans="1:10" s="21" customFormat="1" ht="12.75" outlineLevel="3">
      <c r="A157" s="96">
        <v>5100</v>
      </c>
      <c r="B157" s="32">
        <v>3716</v>
      </c>
      <c r="C157" s="17" t="s">
        <v>232</v>
      </c>
      <c r="D157" s="75">
        <v>5166</v>
      </c>
      <c r="E157" s="17" t="s">
        <v>53</v>
      </c>
      <c r="F157" s="19">
        <v>170</v>
      </c>
      <c r="G157" s="19">
        <v>170</v>
      </c>
      <c r="H157" s="19">
        <v>124</v>
      </c>
      <c r="I157" s="86">
        <f t="shared" si="4"/>
        <v>72.94117647058823</v>
      </c>
      <c r="J157" s="97">
        <f t="shared" si="5"/>
        <v>72.94117647058823</v>
      </c>
    </row>
    <row r="158" spans="1:10" s="21" customFormat="1" ht="12.75" outlineLevel="3">
      <c r="A158" s="96">
        <v>5100</v>
      </c>
      <c r="B158" s="32">
        <v>3716</v>
      </c>
      <c r="C158" s="17" t="s">
        <v>232</v>
      </c>
      <c r="D158" s="75">
        <v>5169</v>
      </c>
      <c r="E158" s="17" t="s">
        <v>52</v>
      </c>
      <c r="F158" s="19">
        <v>1620</v>
      </c>
      <c r="G158" s="19">
        <v>1620</v>
      </c>
      <c r="H158" s="19">
        <v>1575</v>
      </c>
      <c r="I158" s="86">
        <f t="shared" si="4"/>
        <v>97.22222222222221</v>
      </c>
      <c r="J158" s="97">
        <f t="shared" si="5"/>
        <v>97.22222222222221</v>
      </c>
    </row>
    <row r="159" spans="1:10" s="21" customFormat="1" ht="12.75" outlineLevel="2">
      <c r="A159" s="96"/>
      <c r="B159" s="61" t="s">
        <v>483</v>
      </c>
      <c r="C159" s="17"/>
      <c r="D159" s="75"/>
      <c r="E159" s="17"/>
      <c r="F159" s="22">
        <f>SUBTOTAL(9,F155:F158)</f>
        <v>2120</v>
      </c>
      <c r="G159" s="22">
        <f>SUBTOTAL(9,G155:G158)</f>
        <v>2120</v>
      </c>
      <c r="H159" s="22">
        <f>SUBTOTAL(9,H155:H158)</f>
        <v>1956</v>
      </c>
      <c r="I159" s="87">
        <f t="shared" si="4"/>
        <v>92.26415094339623</v>
      </c>
      <c r="J159" s="98">
        <f t="shared" si="5"/>
        <v>92.26415094339623</v>
      </c>
    </row>
    <row r="160" spans="1:10" s="21" customFormat="1" ht="12.75" outlineLevel="3">
      <c r="A160" s="96">
        <v>5100</v>
      </c>
      <c r="B160" s="32">
        <v>3722</v>
      </c>
      <c r="C160" s="17" t="s">
        <v>233</v>
      </c>
      <c r="D160" s="75">
        <v>5169</v>
      </c>
      <c r="E160" s="17" t="s">
        <v>52</v>
      </c>
      <c r="F160" s="19">
        <v>107900</v>
      </c>
      <c r="G160" s="19">
        <v>107900</v>
      </c>
      <c r="H160" s="19">
        <v>107894</v>
      </c>
      <c r="I160" s="86">
        <f t="shared" si="4"/>
        <v>99.99443929564411</v>
      </c>
      <c r="J160" s="97">
        <f t="shared" si="5"/>
        <v>99.99443929564411</v>
      </c>
    </row>
    <row r="161" spans="1:10" s="21" customFormat="1" ht="12.75" outlineLevel="2">
      <c r="A161" s="96"/>
      <c r="B161" s="61" t="s">
        <v>484</v>
      </c>
      <c r="C161" s="17"/>
      <c r="D161" s="75"/>
      <c r="E161" s="17"/>
      <c r="F161" s="22">
        <f>SUBTOTAL(9,F160:F160)</f>
        <v>107900</v>
      </c>
      <c r="G161" s="22">
        <f>SUBTOTAL(9,G160:G160)</f>
        <v>107900</v>
      </c>
      <c r="H161" s="22">
        <f>SUBTOTAL(9,H160:H160)</f>
        <v>107894</v>
      </c>
      <c r="I161" s="87">
        <f t="shared" si="4"/>
        <v>99.99443929564411</v>
      </c>
      <c r="J161" s="98">
        <f t="shared" si="5"/>
        <v>99.99443929564411</v>
      </c>
    </row>
    <row r="162" spans="1:10" s="21" customFormat="1" ht="12.75" outlineLevel="3">
      <c r="A162" s="96">
        <v>5100</v>
      </c>
      <c r="B162" s="32">
        <v>3725</v>
      </c>
      <c r="C162" s="17" t="s">
        <v>234</v>
      </c>
      <c r="D162" s="75">
        <v>5137</v>
      </c>
      <c r="E162" s="17" t="s">
        <v>99</v>
      </c>
      <c r="F162" s="19"/>
      <c r="G162" s="19"/>
      <c r="H162" s="19">
        <v>232</v>
      </c>
      <c r="I162" s="86"/>
      <c r="J162" s="97"/>
    </row>
    <row r="163" spans="1:10" s="21" customFormat="1" ht="12.75" outlineLevel="3">
      <c r="A163" s="96">
        <v>5100</v>
      </c>
      <c r="B163" s="32">
        <v>3725</v>
      </c>
      <c r="C163" s="17" t="s">
        <v>234</v>
      </c>
      <c r="D163" s="75">
        <v>5169</v>
      </c>
      <c r="E163" s="17" t="s">
        <v>52</v>
      </c>
      <c r="F163" s="19">
        <v>92100</v>
      </c>
      <c r="G163" s="19">
        <v>96650</v>
      </c>
      <c r="H163" s="19">
        <v>96829</v>
      </c>
      <c r="I163" s="86">
        <f t="shared" si="4"/>
        <v>105.13463626492943</v>
      </c>
      <c r="J163" s="97">
        <f t="shared" si="5"/>
        <v>100.18520434557684</v>
      </c>
    </row>
    <row r="164" spans="1:10" s="21" customFormat="1" ht="12.75" outlineLevel="3">
      <c r="A164" s="96">
        <v>5100</v>
      </c>
      <c r="B164" s="32">
        <v>3725</v>
      </c>
      <c r="C164" s="17" t="s">
        <v>234</v>
      </c>
      <c r="D164" s="75">
        <v>5171</v>
      </c>
      <c r="E164" s="17" t="s">
        <v>79</v>
      </c>
      <c r="F164" s="19"/>
      <c r="G164" s="19">
        <v>178</v>
      </c>
      <c r="H164" s="19">
        <v>177</v>
      </c>
      <c r="I164" s="86"/>
      <c r="J164" s="97">
        <f t="shared" si="5"/>
        <v>99.43820224719101</v>
      </c>
    </row>
    <row r="165" spans="1:10" s="21" customFormat="1" ht="12.75" outlineLevel="3">
      <c r="A165" s="96">
        <v>5100</v>
      </c>
      <c r="B165" s="32">
        <v>3725</v>
      </c>
      <c r="C165" s="17" t="s">
        <v>234</v>
      </c>
      <c r="D165" s="75">
        <v>5213</v>
      </c>
      <c r="E165" s="17" t="s">
        <v>180</v>
      </c>
      <c r="F165" s="19">
        <v>31521</v>
      </c>
      <c r="G165" s="19">
        <v>32721</v>
      </c>
      <c r="H165" s="19">
        <v>32721</v>
      </c>
      <c r="I165" s="86">
        <f t="shared" si="4"/>
        <v>103.80698581897782</v>
      </c>
      <c r="J165" s="97">
        <f t="shared" si="5"/>
        <v>100</v>
      </c>
    </row>
    <row r="166" spans="1:10" s="21" customFormat="1" ht="12.75" outlineLevel="3">
      <c r="A166" s="96">
        <v>5100</v>
      </c>
      <c r="B166" s="32">
        <v>3725</v>
      </c>
      <c r="C166" s="17" t="s">
        <v>234</v>
      </c>
      <c r="D166" s="75">
        <v>5901</v>
      </c>
      <c r="E166" s="17" t="s">
        <v>45</v>
      </c>
      <c r="F166" s="19">
        <v>20000</v>
      </c>
      <c r="G166" s="19">
        <v>20000</v>
      </c>
      <c r="H166" s="19"/>
      <c r="I166" s="86"/>
      <c r="J166" s="97"/>
    </row>
    <row r="167" spans="1:10" s="21" customFormat="1" ht="12.75" outlineLevel="2">
      <c r="A167" s="96"/>
      <c r="B167" s="61" t="s">
        <v>485</v>
      </c>
      <c r="C167" s="17"/>
      <c r="D167" s="75"/>
      <c r="E167" s="17"/>
      <c r="F167" s="22">
        <f>SUBTOTAL(9,F162:F166)</f>
        <v>143621</v>
      </c>
      <c r="G167" s="22">
        <f>SUBTOTAL(9,G162:G166)</f>
        <v>149549</v>
      </c>
      <c r="H167" s="22">
        <f>SUBTOTAL(9,H162:H166)</f>
        <v>129959</v>
      </c>
      <c r="I167" s="87">
        <f t="shared" si="4"/>
        <v>90.48746353249176</v>
      </c>
      <c r="J167" s="98">
        <f t="shared" si="5"/>
        <v>86.90061451430635</v>
      </c>
    </row>
    <row r="168" spans="1:10" s="21" customFormat="1" ht="12.75" outlineLevel="3">
      <c r="A168" s="96">
        <v>5100</v>
      </c>
      <c r="B168" s="32">
        <v>3729</v>
      </c>
      <c r="C168" s="17" t="s">
        <v>235</v>
      </c>
      <c r="D168" s="75">
        <v>5169</v>
      </c>
      <c r="E168" s="17" t="s">
        <v>52</v>
      </c>
      <c r="F168" s="19">
        <v>6600</v>
      </c>
      <c r="G168" s="19">
        <v>9280</v>
      </c>
      <c r="H168" s="19">
        <v>9230</v>
      </c>
      <c r="I168" s="86">
        <f t="shared" si="4"/>
        <v>139.84848484848484</v>
      </c>
      <c r="J168" s="97">
        <f t="shared" si="5"/>
        <v>99.46120689655173</v>
      </c>
    </row>
    <row r="169" spans="1:10" s="21" customFormat="1" ht="12.75" outlineLevel="2">
      <c r="A169" s="96"/>
      <c r="B169" s="61" t="s">
        <v>486</v>
      </c>
      <c r="C169" s="17"/>
      <c r="D169" s="75"/>
      <c r="E169" s="17"/>
      <c r="F169" s="22">
        <f>SUBTOTAL(9,F168:F168)</f>
        <v>6600</v>
      </c>
      <c r="G169" s="22">
        <f>SUBTOTAL(9,G168:G168)</f>
        <v>9280</v>
      </c>
      <c r="H169" s="22">
        <f>SUBTOTAL(9,H168:H168)</f>
        <v>9230</v>
      </c>
      <c r="I169" s="87">
        <f t="shared" si="4"/>
        <v>139.84848484848484</v>
      </c>
      <c r="J169" s="98">
        <f t="shared" si="5"/>
        <v>99.46120689655173</v>
      </c>
    </row>
    <row r="170" spans="1:10" s="21" customFormat="1" ht="12.75" outlineLevel="3">
      <c r="A170" s="96">
        <v>5100</v>
      </c>
      <c r="B170" s="32">
        <v>3733</v>
      </c>
      <c r="C170" s="17" t="s">
        <v>236</v>
      </c>
      <c r="D170" s="75">
        <v>5169</v>
      </c>
      <c r="E170" s="17" t="s">
        <v>52</v>
      </c>
      <c r="F170" s="19">
        <v>250</v>
      </c>
      <c r="G170" s="19">
        <v>250</v>
      </c>
      <c r="H170" s="19">
        <v>234</v>
      </c>
      <c r="I170" s="86">
        <f t="shared" si="4"/>
        <v>93.60000000000001</v>
      </c>
      <c r="J170" s="97">
        <f t="shared" si="5"/>
        <v>93.60000000000001</v>
      </c>
    </row>
    <row r="171" spans="1:10" s="21" customFormat="1" ht="12.75" outlineLevel="2">
      <c r="A171" s="96"/>
      <c r="B171" s="61" t="s">
        <v>487</v>
      </c>
      <c r="C171" s="17"/>
      <c r="D171" s="75"/>
      <c r="E171" s="17"/>
      <c r="F171" s="22">
        <f>SUBTOTAL(9,F170:F170)</f>
        <v>250</v>
      </c>
      <c r="G171" s="22">
        <f>SUBTOTAL(9,G170:G170)</f>
        <v>250</v>
      </c>
      <c r="H171" s="22">
        <f>SUBTOTAL(9,H170:H170)</f>
        <v>234</v>
      </c>
      <c r="I171" s="87">
        <f t="shared" si="4"/>
        <v>93.60000000000001</v>
      </c>
      <c r="J171" s="98">
        <f t="shared" si="5"/>
        <v>93.60000000000001</v>
      </c>
    </row>
    <row r="172" spans="1:10" s="21" customFormat="1" ht="12.75" outlineLevel="3">
      <c r="A172" s="96">
        <v>5100</v>
      </c>
      <c r="B172" s="32">
        <v>3739</v>
      </c>
      <c r="C172" s="17" t="s">
        <v>237</v>
      </c>
      <c r="D172" s="75">
        <v>5169</v>
      </c>
      <c r="E172" s="17" t="s">
        <v>52</v>
      </c>
      <c r="F172" s="19">
        <v>1960</v>
      </c>
      <c r="G172" s="19">
        <v>17260</v>
      </c>
      <c r="H172" s="19">
        <v>17390</v>
      </c>
      <c r="I172" s="86">
        <f t="shared" si="4"/>
        <v>887.2448979591837</v>
      </c>
      <c r="J172" s="97">
        <f t="shared" si="5"/>
        <v>100.75318655851679</v>
      </c>
    </row>
    <row r="173" spans="1:10" s="21" customFormat="1" ht="12.75" outlineLevel="2">
      <c r="A173" s="96"/>
      <c r="B173" s="61" t="s">
        <v>488</v>
      </c>
      <c r="C173" s="17"/>
      <c r="D173" s="75"/>
      <c r="E173" s="17"/>
      <c r="F173" s="22">
        <f>SUBTOTAL(9,F172:F172)</f>
        <v>1960</v>
      </c>
      <c r="G173" s="22">
        <f>SUBTOTAL(9,G172:G172)</f>
        <v>17260</v>
      </c>
      <c r="H173" s="22">
        <f>SUBTOTAL(9,H172:H172)</f>
        <v>17390</v>
      </c>
      <c r="I173" s="87">
        <f t="shared" si="4"/>
        <v>887.2448979591837</v>
      </c>
      <c r="J173" s="98">
        <f t="shared" si="5"/>
        <v>100.75318655851679</v>
      </c>
    </row>
    <row r="174" spans="1:10" s="21" customFormat="1" ht="12.75" outlineLevel="3">
      <c r="A174" s="96">
        <v>5100</v>
      </c>
      <c r="B174" s="32">
        <v>3741</v>
      </c>
      <c r="C174" s="17" t="s">
        <v>238</v>
      </c>
      <c r="D174" s="75">
        <v>5169</v>
      </c>
      <c r="E174" s="17" t="s">
        <v>52</v>
      </c>
      <c r="F174" s="19">
        <v>550</v>
      </c>
      <c r="G174" s="19">
        <v>1550</v>
      </c>
      <c r="H174" s="19">
        <v>407</v>
      </c>
      <c r="I174" s="86">
        <f t="shared" si="4"/>
        <v>74</v>
      </c>
      <c r="J174" s="97">
        <f t="shared" si="5"/>
        <v>26.258064516129032</v>
      </c>
    </row>
    <row r="175" spans="1:10" s="21" customFormat="1" ht="12.75" outlineLevel="3">
      <c r="A175" s="96">
        <v>5100</v>
      </c>
      <c r="B175" s="32">
        <v>3741</v>
      </c>
      <c r="C175" s="17" t="s">
        <v>238</v>
      </c>
      <c r="D175" s="75">
        <v>5331</v>
      </c>
      <c r="E175" s="17" t="s">
        <v>64</v>
      </c>
      <c r="F175" s="19">
        <v>27900</v>
      </c>
      <c r="G175" s="19">
        <v>26842</v>
      </c>
      <c r="H175" s="19">
        <v>26842</v>
      </c>
      <c r="I175" s="86">
        <f t="shared" si="4"/>
        <v>96.2078853046595</v>
      </c>
      <c r="J175" s="97">
        <f t="shared" si="5"/>
        <v>100</v>
      </c>
    </row>
    <row r="176" spans="1:10" s="21" customFormat="1" ht="12.75" outlineLevel="2">
      <c r="A176" s="96"/>
      <c r="B176" s="61" t="s">
        <v>489</v>
      </c>
      <c r="C176" s="17"/>
      <c r="D176" s="75"/>
      <c r="E176" s="17"/>
      <c r="F176" s="22">
        <f>SUBTOTAL(9,F174:F175)</f>
        <v>28450</v>
      </c>
      <c r="G176" s="22">
        <f>SUBTOTAL(9,G174:G175)</f>
        <v>28392</v>
      </c>
      <c r="H176" s="22">
        <f>SUBTOTAL(9,H174:H175)</f>
        <v>27249</v>
      </c>
      <c r="I176" s="87">
        <f t="shared" si="4"/>
        <v>95.77855887521969</v>
      </c>
      <c r="J176" s="98">
        <f t="shared" si="5"/>
        <v>95.9742180896027</v>
      </c>
    </row>
    <row r="177" spans="1:10" s="21" customFormat="1" ht="12.75" outlineLevel="3">
      <c r="A177" s="96">
        <v>5100</v>
      </c>
      <c r="B177" s="32">
        <v>3742</v>
      </c>
      <c r="C177" s="17" t="s">
        <v>239</v>
      </c>
      <c r="D177" s="75">
        <v>5166</v>
      </c>
      <c r="E177" s="17" t="s">
        <v>53</v>
      </c>
      <c r="F177" s="19">
        <v>20</v>
      </c>
      <c r="G177" s="19">
        <v>20</v>
      </c>
      <c r="H177" s="19">
        <v>17</v>
      </c>
      <c r="I177" s="86">
        <f t="shared" si="4"/>
        <v>85</v>
      </c>
      <c r="J177" s="97">
        <f t="shared" si="5"/>
        <v>85</v>
      </c>
    </row>
    <row r="178" spans="1:10" s="21" customFormat="1" ht="12.75" outlineLevel="3">
      <c r="A178" s="96">
        <v>5100</v>
      </c>
      <c r="B178" s="32">
        <v>3742</v>
      </c>
      <c r="C178" s="17" t="s">
        <v>239</v>
      </c>
      <c r="D178" s="75">
        <v>5168</v>
      </c>
      <c r="E178" s="17" t="s">
        <v>111</v>
      </c>
      <c r="F178" s="19">
        <v>100</v>
      </c>
      <c r="G178" s="19">
        <v>100</v>
      </c>
      <c r="H178" s="19">
        <v>107</v>
      </c>
      <c r="I178" s="86">
        <f t="shared" si="4"/>
        <v>107</v>
      </c>
      <c r="J178" s="97">
        <f t="shared" si="5"/>
        <v>107</v>
      </c>
    </row>
    <row r="179" spans="1:10" s="21" customFormat="1" ht="12.75" outlineLevel="3">
      <c r="A179" s="96">
        <v>5100</v>
      </c>
      <c r="B179" s="32">
        <v>3742</v>
      </c>
      <c r="C179" s="17" t="s">
        <v>239</v>
      </c>
      <c r="D179" s="75">
        <v>5169</v>
      </c>
      <c r="E179" s="17" t="s">
        <v>52</v>
      </c>
      <c r="F179" s="19">
        <v>1350</v>
      </c>
      <c r="G179" s="19">
        <v>1450</v>
      </c>
      <c r="H179" s="19">
        <v>1142</v>
      </c>
      <c r="I179" s="86">
        <f t="shared" si="4"/>
        <v>84.5925925925926</v>
      </c>
      <c r="J179" s="97">
        <f t="shared" si="5"/>
        <v>78.75862068965517</v>
      </c>
    </row>
    <row r="180" spans="1:10" s="21" customFormat="1" ht="12.75" outlineLevel="2">
      <c r="A180" s="96"/>
      <c r="B180" s="61" t="s">
        <v>490</v>
      </c>
      <c r="C180" s="17"/>
      <c r="D180" s="75"/>
      <c r="E180" s="17"/>
      <c r="F180" s="22">
        <f>SUBTOTAL(9,F177:F179)</f>
        <v>1470</v>
      </c>
      <c r="G180" s="22">
        <f>SUBTOTAL(9,G177:G179)</f>
        <v>1570</v>
      </c>
      <c r="H180" s="22">
        <f>SUBTOTAL(9,H177:H179)</f>
        <v>1266</v>
      </c>
      <c r="I180" s="87">
        <f t="shared" si="4"/>
        <v>86.12244897959184</v>
      </c>
      <c r="J180" s="98">
        <f t="shared" si="5"/>
        <v>80.63694267515925</v>
      </c>
    </row>
    <row r="181" spans="1:10" s="21" customFormat="1" ht="12.75" outlineLevel="3">
      <c r="A181" s="96">
        <v>5100</v>
      </c>
      <c r="B181" s="32">
        <v>3745</v>
      </c>
      <c r="C181" s="17" t="s">
        <v>135</v>
      </c>
      <c r="D181" s="75">
        <v>5166</v>
      </c>
      <c r="E181" s="17" t="s">
        <v>53</v>
      </c>
      <c r="F181" s="19">
        <v>100</v>
      </c>
      <c r="G181" s="19">
        <v>100</v>
      </c>
      <c r="H181" s="19">
        <v>48</v>
      </c>
      <c r="I181" s="86">
        <f t="shared" si="4"/>
        <v>48</v>
      </c>
      <c r="J181" s="97">
        <f t="shared" si="5"/>
        <v>48</v>
      </c>
    </row>
    <row r="182" spans="1:10" s="21" customFormat="1" ht="12.75" outlineLevel="3">
      <c r="A182" s="96">
        <v>5100</v>
      </c>
      <c r="B182" s="32">
        <v>3745</v>
      </c>
      <c r="C182" s="17" t="s">
        <v>135</v>
      </c>
      <c r="D182" s="75">
        <v>5168</v>
      </c>
      <c r="E182" s="17" t="s">
        <v>111</v>
      </c>
      <c r="F182" s="19">
        <v>100</v>
      </c>
      <c r="G182" s="19">
        <v>100</v>
      </c>
      <c r="H182" s="19">
        <v>10</v>
      </c>
      <c r="I182" s="86">
        <f t="shared" si="4"/>
        <v>10</v>
      </c>
      <c r="J182" s="97">
        <f t="shared" si="5"/>
        <v>10</v>
      </c>
    </row>
    <row r="183" spans="1:10" s="21" customFormat="1" ht="12.75" outlineLevel="3">
      <c r="A183" s="96">
        <v>5100</v>
      </c>
      <c r="B183" s="32">
        <v>3745</v>
      </c>
      <c r="C183" s="17" t="s">
        <v>135</v>
      </c>
      <c r="D183" s="75">
        <v>5169</v>
      </c>
      <c r="E183" s="17" t="s">
        <v>52</v>
      </c>
      <c r="F183" s="19">
        <v>100</v>
      </c>
      <c r="G183" s="19">
        <v>100</v>
      </c>
      <c r="H183" s="19">
        <v>90</v>
      </c>
      <c r="I183" s="86">
        <f t="shared" si="4"/>
        <v>90</v>
      </c>
      <c r="J183" s="97">
        <f t="shared" si="5"/>
        <v>90</v>
      </c>
    </row>
    <row r="184" spans="1:10" s="21" customFormat="1" ht="12.75" outlineLevel="3">
      <c r="A184" s="96">
        <v>5100</v>
      </c>
      <c r="B184" s="32">
        <v>3745</v>
      </c>
      <c r="C184" s="17" t="s">
        <v>135</v>
      </c>
      <c r="D184" s="75">
        <v>5319</v>
      </c>
      <c r="E184" s="17" t="s">
        <v>240</v>
      </c>
      <c r="F184" s="19"/>
      <c r="G184" s="19">
        <v>100</v>
      </c>
      <c r="H184" s="19">
        <v>100</v>
      </c>
      <c r="I184" s="86"/>
      <c r="J184" s="97">
        <f t="shared" si="5"/>
        <v>100</v>
      </c>
    </row>
    <row r="185" spans="1:10" s="21" customFormat="1" ht="12.75" outlineLevel="3">
      <c r="A185" s="96">
        <v>5100</v>
      </c>
      <c r="B185" s="32">
        <v>3745</v>
      </c>
      <c r="C185" s="17" t="s">
        <v>135</v>
      </c>
      <c r="D185" s="75">
        <v>5331</v>
      </c>
      <c r="E185" s="17" t="s">
        <v>64</v>
      </c>
      <c r="F185" s="19">
        <v>12852</v>
      </c>
      <c r="G185" s="19">
        <v>14352</v>
      </c>
      <c r="H185" s="19">
        <v>14352</v>
      </c>
      <c r="I185" s="86">
        <f t="shared" si="4"/>
        <v>111.67133520074697</v>
      </c>
      <c r="J185" s="97">
        <f t="shared" si="5"/>
        <v>100</v>
      </c>
    </row>
    <row r="186" spans="1:10" s="21" customFormat="1" ht="12.75" outlineLevel="2">
      <c r="A186" s="96"/>
      <c r="B186" s="61" t="s">
        <v>491</v>
      </c>
      <c r="C186" s="17"/>
      <c r="D186" s="75"/>
      <c r="E186" s="17"/>
      <c r="F186" s="22">
        <f>SUBTOTAL(9,F181:F185)</f>
        <v>13152</v>
      </c>
      <c r="G186" s="22">
        <f>SUBTOTAL(9,G181:G185)</f>
        <v>14752</v>
      </c>
      <c r="H186" s="22">
        <f>SUBTOTAL(9,H181:H185)</f>
        <v>14600</v>
      </c>
      <c r="I186" s="87">
        <f t="shared" si="4"/>
        <v>111.00973236009733</v>
      </c>
      <c r="J186" s="98">
        <f t="shared" si="5"/>
        <v>98.96963123644251</v>
      </c>
    </row>
    <row r="187" spans="1:10" s="21" customFormat="1" ht="12.75" outlineLevel="3">
      <c r="A187" s="96">
        <v>5100</v>
      </c>
      <c r="B187" s="32">
        <v>3780</v>
      </c>
      <c r="C187" s="17" t="s">
        <v>241</v>
      </c>
      <c r="D187" s="75">
        <v>5166</v>
      </c>
      <c r="E187" s="17" t="s">
        <v>53</v>
      </c>
      <c r="F187" s="19"/>
      <c r="G187" s="19">
        <v>2050</v>
      </c>
      <c r="H187" s="19">
        <v>809</v>
      </c>
      <c r="I187" s="86"/>
      <c r="J187" s="97">
        <f t="shared" si="5"/>
        <v>39.463414634146346</v>
      </c>
    </row>
    <row r="188" spans="1:10" s="21" customFormat="1" ht="12.75" outlineLevel="3">
      <c r="A188" s="96">
        <v>5100</v>
      </c>
      <c r="B188" s="32">
        <v>3780</v>
      </c>
      <c r="C188" s="17" t="s">
        <v>241</v>
      </c>
      <c r="D188" s="75">
        <v>5169</v>
      </c>
      <c r="E188" s="17" t="s">
        <v>52</v>
      </c>
      <c r="F188" s="19">
        <v>60</v>
      </c>
      <c r="G188" s="19">
        <v>60</v>
      </c>
      <c r="H188" s="19">
        <v>42</v>
      </c>
      <c r="I188" s="86">
        <f t="shared" si="4"/>
        <v>70</v>
      </c>
      <c r="J188" s="97">
        <f t="shared" si="5"/>
        <v>70</v>
      </c>
    </row>
    <row r="189" spans="1:10" s="21" customFormat="1" ht="12.75" outlineLevel="2">
      <c r="A189" s="96"/>
      <c r="B189" s="61" t="s">
        <v>492</v>
      </c>
      <c r="C189" s="17"/>
      <c r="D189" s="75"/>
      <c r="E189" s="17"/>
      <c r="F189" s="22">
        <f>SUBTOTAL(9,F187:F188)</f>
        <v>60</v>
      </c>
      <c r="G189" s="22">
        <f>SUBTOTAL(9,G187:G188)</f>
        <v>2110</v>
      </c>
      <c r="H189" s="22">
        <f>SUBTOTAL(9,H187:H188)</f>
        <v>851</v>
      </c>
      <c r="I189" s="87">
        <f t="shared" si="4"/>
        <v>1418.3333333333333</v>
      </c>
      <c r="J189" s="98">
        <f t="shared" si="5"/>
        <v>40.33175355450237</v>
      </c>
    </row>
    <row r="190" spans="1:10" s="21" customFormat="1" ht="12.75" outlineLevel="3">
      <c r="A190" s="96">
        <v>5100</v>
      </c>
      <c r="B190" s="32">
        <v>3792</v>
      </c>
      <c r="C190" s="17" t="s">
        <v>242</v>
      </c>
      <c r="D190" s="75">
        <v>5112</v>
      </c>
      <c r="E190" s="17" t="s">
        <v>87</v>
      </c>
      <c r="F190" s="19">
        <v>5</v>
      </c>
      <c r="G190" s="19">
        <v>5</v>
      </c>
      <c r="H190" s="19"/>
      <c r="I190" s="86"/>
      <c r="J190" s="97"/>
    </row>
    <row r="191" spans="1:10" s="21" customFormat="1" ht="12.75" outlineLevel="3">
      <c r="A191" s="96">
        <v>5100</v>
      </c>
      <c r="B191" s="32">
        <v>3792</v>
      </c>
      <c r="C191" s="17" t="s">
        <v>242</v>
      </c>
      <c r="D191" s="75">
        <v>5136</v>
      </c>
      <c r="E191" s="17" t="s">
        <v>72</v>
      </c>
      <c r="F191" s="19">
        <v>260</v>
      </c>
      <c r="G191" s="19">
        <v>260</v>
      </c>
      <c r="H191" s="19">
        <v>238</v>
      </c>
      <c r="I191" s="86">
        <f t="shared" si="4"/>
        <v>91.53846153846153</v>
      </c>
      <c r="J191" s="97">
        <f t="shared" si="5"/>
        <v>91.53846153846153</v>
      </c>
    </row>
    <row r="192" spans="1:10" s="21" customFormat="1" ht="12.75" outlineLevel="3">
      <c r="A192" s="96">
        <v>5100</v>
      </c>
      <c r="B192" s="32">
        <v>3792</v>
      </c>
      <c r="C192" s="17" t="s">
        <v>242</v>
      </c>
      <c r="D192" s="75">
        <v>5169</v>
      </c>
      <c r="E192" s="17" t="s">
        <v>52</v>
      </c>
      <c r="F192" s="19">
        <v>325</v>
      </c>
      <c r="G192" s="19">
        <v>325</v>
      </c>
      <c r="H192" s="19">
        <v>322</v>
      </c>
      <c r="I192" s="86">
        <f t="shared" si="4"/>
        <v>99.07692307692308</v>
      </c>
      <c r="J192" s="97">
        <f t="shared" si="5"/>
        <v>99.07692307692308</v>
      </c>
    </row>
    <row r="193" spans="1:10" s="21" customFormat="1" ht="12.75" outlineLevel="3">
      <c r="A193" s="96">
        <v>5100</v>
      </c>
      <c r="B193" s="32">
        <v>3792</v>
      </c>
      <c r="C193" s="17" t="s">
        <v>242</v>
      </c>
      <c r="D193" s="75">
        <v>5222</v>
      </c>
      <c r="E193" s="17" t="s">
        <v>73</v>
      </c>
      <c r="F193" s="19">
        <v>300</v>
      </c>
      <c r="G193" s="19">
        <v>263</v>
      </c>
      <c r="H193" s="19">
        <v>263</v>
      </c>
      <c r="I193" s="86">
        <f t="shared" si="4"/>
        <v>87.66666666666667</v>
      </c>
      <c r="J193" s="97">
        <f t="shared" si="5"/>
        <v>100</v>
      </c>
    </row>
    <row r="194" spans="1:10" s="21" customFormat="1" ht="12.75" outlineLevel="3">
      <c r="A194" s="106">
        <v>5100</v>
      </c>
      <c r="B194" s="32">
        <v>3792</v>
      </c>
      <c r="C194" s="17" t="s">
        <v>242</v>
      </c>
      <c r="D194" s="75">
        <v>5229</v>
      </c>
      <c r="E194" s="17" t="s">
        <v>81</v>
      </c>
      <c r="F194" s="19"/>
      <c r="G194" s="19">
        <v>37</v>
      </c>
      <c r="H194" s="19">
        <v>36</v>
      </c>
      <c r="I194" s="86"/>
      <c r="J194" s="97">
        <f t="shared" si="5"/>
        <v>97.2972972972973</v>
      </c>
    </row>
    <row r="195" spans="1:10" s="21" customFormat="1" ht="12.75" outlineLevel="2">
      <c r="A195" s="106"/>
      <c r="B195" s="61" t="s">
        <v>493</v>
      </c>
      <c r="C195" s="17"/>
      <c r="D195" s="75"/>
      <c r="E195" s="17"/>
      <c r="F195" s="22">
        <f>SUBTOTAL(9,F190:F194)</f>
        <v>890</v>
      </c>
      <c r="G195" s="22">
        <f>SUBTOTAL(9,G190:G194)</f>
        <v>890</v>
      </c>
      <c r="H195" s="22">
        <f>SUBTOTAL(9,H190:H194)</f>
        <v>859</v>
      </c>
      <c r="I195" s="87">
        <f t="shared" si="4"/>
        <v>96.51685393258427</v>
      </c>
      <c r="J195" s="98">
        <f t="shared" si="5"/>
        <v>96.51685393258427</v>
      </c>
    </row>
    <row r="196" spans="1:10" s="21" customFormat="1" ht="12.75" outlineLevel="1">
      <c r="A196" s="117" t="s">
        <v>415</v>
      </c>
      <c r="B196" s="118"/>
      <c r="C196" s="119"/>
      <c r="D196" s="120"/>
      <c r="E196" s="119"/>
      <c r="F196" s="121">
        <f>SUBTOTAL(9,F144:F194)</f>
        <v>330703</v>
      </c>
      <c r="G196" s="121">
        <f>SUBTOTAL(9,G144:G194)</f>
        <v>359163</v>
      </c>
      <c r="H196" s="121">
        <f>SUBTOTAL(9,H144:H194)</f>
        <v>334895</v>
      </c>
      <c r="I196" s="122">
        <f t="shared" si="4"/>
        <v>101.26760265253112</v>
      </c>
      <c r="J196" s="123">
        <f t="shared" si="5"/>
        <v>93.24317928071656</v>
      </c>
    </row>
    <row r="197" spans="1:10" s="21" customFormat="1" ht="12.75" outlineLevel="1">
      <c r="A197" s="99"/>
      <c r="B197" s="32"/>
      <c r="C197" s="17"/>
      <c r="D197" s="75"/>
      <c r="E197" s="17"/>
      <c r="F197" s="22"/>
      <c r="G197" s="22"/>
      <c r="H197" s="22"/>
      <c r="I197" s="87"/>
      <c r="J197" s="98"/>
    </row>
    <row r="198" spans="1:10" s="21" customFormat="1" ht="15.75" outlineLevel="1">
      <c r="A198" s="155" t="s">
        <v>563</v>
      </c>
      <c r="B198" s="32"/>
      <c r="C198" s="17"/>
      <c r="D198" s="75"/>
      <c r="E198" s="17"/>
      <c r="F198" s="22"/>
      <c r="G198" s="22"/>
      <c r="H198" s="22"/>
      <c r="I198" s="87"/>
      <c r="J198" s="98"/>
    </row>
    <row r="199" spans="1:10" s="21" customFormat="1" ht="12.75" outlineLevel="3">
      <c r="A199" s="101">
        <v>5200</v>
      </c>
      <c r="B199" s="62">
        <v>1014</v>
      </c>
      <c r="C199" s="25" t="s">
        <v>130</v>
      </c>
      <c r="D199" s="76">
        <v>5169</v>
      </c>
      <c r="E199" s="25" t="s">
        <v>52</v>
      </c>
      <c r="F199" s="26">
        <v>50</v>
      </c>
      <c r="G199" s="26">
        <v>50</v>
      </c>
      <c r="H199" s="26"/>
      <c r="I199" s="86"/>
      <c r="J199" s="97"/>
    </row>
    <row r="200" spans="1:10" s="21" customFormat="1" ht="12.75" outlineLevel="2">
      <c r="A200" s="101"/>
      <c r="B200" s="63" t="s">
        <v>480</v>
      </c>
      <c r="C200" s="25"/>
      <c r="D200" s="76"/>
      <c r="E200" s="25"/>
      <c r="F200" s="48">
        <f>SUBTOTAL(9,F199:F199)</f>
        <v>50</v>
      </c>
      <c r="G200" s="48">
        <f>SUBTOTAL(9,G199:G199)</f>
        <v>50</v>
      </c>
      <c r="H200" s="26"/>
      <c r="I200" s="86"/>
      <c r="J200" s="97"/>
    </row>
    <row r="201" spans="1:10" s="21" customFormat="1" ht="12.75" outlineLevel="3">
      <c r="A201" s="101">
        <v>5200</v>
      </c>
      <c r="B201" s="62">
        <v>1037</v>
      </c>
      <c r="C201" s="25" t="s">
        <v>131</v>
      </c>
      <c r="D201" s="76">
        <v>5169</v>
      </c>
      <c r="E201" s="25" t="s">
        <v>52</v>
      </c>
      <c r="F201" s="26">
        <v>10</v>
      </c>
      <c r="G201" s="26">
        <v>10</v>
      </c>
      <c r="H201" s="26">
        <v>8</v>
      </c>
      <c r="I201" s="86">
        <f t="shared" si="4"/>
        <v>80</v>
      </c>
      <c r="J201" s="97">
        <f t="shared" si="5"/>
        <v>80</v>
      </c>
    </row>
    <row r="202" spans="1:10" s="21" customFormat="1" ht="12.75" outlineLevel="3">
      <c r="A202" s="101">
        <v>5200</v>
      </c>
      <c r="B202" s="62">
        <v>1037</v>
      </c>
      <c r="C202" s="25" t="s">
        <v>131</v>
      </c>
      <c r="D202" s="76">
        <v>5213</v>
      </c>
      <c r="E202" s="25" t="s">
        <v>180</v>
      </c>
      <c r="F202" s="26"/>
      <c r="G202" s="26">
        <v>22</v>
      </c>
      <c r="H202" s="26">
        <v>22</v>
      </c>
      <c r="I202" s="86"/>
      <c r="J202" s="97">
        <f t="shared" si="5"/>
        <v>100</v>
      </c>
    </row>
    <row r="203" spans="1:10" s="21" customFormat="1" ht="12.75" outlineLevel="2">
      <c r="A203" s="101"/>
      <c r="B203" s="63" t="s">
        <v>494</v>
      </c>
      <c r="C203" s="25"/>
      <c r="D203" s="76"/>
      <c r="E203" s="25"/>
      <c r="F203" s="48">
        <f>SUBTOTAL(9,F201:F202)</f>
        <v>10</v>
      </c>
      <c r="G203" s="48">
        <f>SUBTOTAL(9,G201:G202)</f>
        <v>32</v>
      </c>
      <c r="H203" s="48">
        <f>SUBTOTAL(9,H201:H202)</f>
        <v>30</v>
      </c>
      <c r="I203" s="87">
        <f t="shared" si="4"/>
        <v>300</v>
      </c>
      <c r="J203" s="98">
        <f t="shared" si="5"/>
        <v>93.75</v>
      </c>
    </row>
    <row r="204" spans="1:10" s="21" customFormat="1" ht="12.75" outlineLevel="3">
      <c r="A204" s="101">
        <v>5200</v>
      </c>
      <c r="B204" s="62">
        <v>1039</v>
      </c>
      <c r="C204" s="25" t="s">
        <v>132</v>
      </c>
      <c r="D204" s="76">
        <v>5169</v>
      </c>
      <c r="E204" s="25" t="s">
        <v>52</v>
      </c>
      <c r="F204" s="26"/>
      <c r="G204" s="26">
        <v>212</v>
      </c>
      <c r="H204" s="26">
        <v>212</v>
      </c>
      <c r="I204" s="86"/>
      <c r="J204" s="97">
        <f t="shared" si="5"/>
        <v>100</v>
      </c>
    </row>
    <row r="205" spans="1:10" s="21" customFormat="1" ht="12.75" outlineLevel="2">
      <c r="A205" s="101"/>
      <c r="B205" s="63" t="s">
        <v>495</v>
      </c>
      <c r="C205" s="25"/>
      <c r="D205" s="76"/>
      <c r="E205" s="25"/>
      <c r="F205" s="26"/>
      <c r="G205" s="48">
        <f>SUBTOTAL(9,G204:G204)</f>
        <v>212</v>
      </c>
      <c r="H205" s="48">
        <f>SUBTOTAL(9,H204:H204)</f>
        <v>212</v>
      </c>
      <c r="I205" s="87"/>
      <c r="J205" s="98">
        <f t="shared" si="5"/>
        <v>100</v>
      </c>
    </row>
    <row r="206" spans="1:10" s="21" customFormat="1" ht="12.75" outlineLevel="3">
      <c r="A206" s="101">
        <v>5200</v>
      </c>
      <c r="B206" s="62">
        <v>2310</v>
      </c>
      <c r="C206" s="25" t="s">
        <v>133</v>
      </c>
      <c r="D206" s="76">
        <v>5169</v>
      </c>
      <c r="E206" s="25" t="s">
        <v>52</v>
      </c>
      <c r="F206" s="26">
        <v>100</v>
      </c>
      <c r="G206" s="26">
        <v>100</v>
      </c>
      <c r="H206" s="26"/>
      <c r="I206" s="86"/>
      <c r="J206" s="97"/>
    </row>
    <row r="207" spans="1:10" s="21" customFormat="1" ht="12.75" outlineLevel="2">
      <c r="A207" s="101"/>
      <c r="B207" s="63" t="s">
        <v>481</v>
      </c>
      <c r="C207" s="25"/>
      <c r="D207" s="76"/>
      <c r="E207" s="25"/>
      <c r="F207" s="48">
        <f>SUBTOTAL(9,F206:F206)</f>
        <v>100</v>
      </c>
      <c r="G207" s="48">
        <f>SUBTOTAL(9,G206:G206)</f>
        <v>100</v>
      </c>
      <c r="H207" s="48"/>
      <c r="I207" s="87"/>
      <c r="J207" s="98"/>
    </row>
    <row r="208" spans="1:10" s="21" customFormat="1" ht="12.75" outlineLevel="3">
      <c r="A208" s="101">
        <v>5200</v>
      </c>
      <c r="B208" s="62">
        <v>3744</v>
      </c>
      <c r="C208" s="25" t="s">
        <v>134</v>
      </c>
      <c r="D208" s="76">
        <v>5169</v>
      </c>
      <c r="E208" s="25" t="s">
        <v>52</v>
      </c>
      <c r="F208" s="26">
        <v>500</v>
      </c>
      <c r="G208" s="26">
        <v>500</v>
      </c>
      <c r="H208" s="26"/>
      <c r="I208" s="86"/>
      <c r="J208" s="97"/>
    </row>
    <row r="209" spans="1:10" s="21" customFormat="1" ht="12.75" outlineLevel="2">
      <c r="A209" s="101"/>
      <c r="B209" s="63" t="s">
        <v>496</v>
      </c>
      <c r="C209" s="25"/>
      <c r="D209" s="76"/>
      <c r="E209" s="25"/>
      <c r="F209" s="48">
        <f>SUBTOTAL(9,F208:F208)</f>
        <v>500</v>
      </c>
      <c r="G209" s="48">
        <f>SUBTOTAL(9,G208:G208)</f>
        <v>500</v>
      </c>
      <c r="H209" s="26"/>
      <c r="I209" s="86"/>
      <c r="J209" s="97"/>
    </row>
    <row r="210" spans="1:10" s="21" customFormat="1" ht="12.75" outlineLevel="3">
      <c r="A210" s="101">
        <v>5200</v>
      </c>
      <c r="B210" s="62">
        <v>3745</v>
      </c>
      <c r="C210" s="25" t="s">
        <v>135</v>
      </c>
      <c r="D210" s="76">
        <v>5169</v>
      </c>
      <c r="E210" s="25" t="s">
        <v>52</v>
      </c>
      <c r="F210" s="26">
        <v>7600</v>
      </c>
      <c r="G210" s="26">
        <v>7600</v>
      </c>
      <c r="H210" s="26">
        <v>7494</v>
      </c>
      <c r="I210" s="86">
        <f t="shared" si="4"/>
        <v>98.60526315789474</v>
      </c>
      <c r="J210" s="97">
        <f t="shared" si="5"/>
        <v>98.60526315789474</v>
      </c>
    </row>
    <row r="211" spans="1:10" s="21" customFormat="1" ht="12.75" outlineLevel="2">
      <c r="A211" s="101"/>
      <c r="B211" s="63" t="s">
        <v>491</v>
      </c>
      <c r="C211" s="25"/>
      <c r="D211" s="76"/>
      <c r="E211" s="25"/>
      <c r="F211" s="48">
        <f>SUBTOTAL(9,F210:F210)</f>
        <v>7600</v>
      </c>
      <c r="G211" s="48">
        <f>SUBTOTAL(9,G210:G210)</f>
        <v>7600</v>
      </c>
      <c r="H211" s="48">
        <f>SUBTOTAL(9,H210:H210)</f>
        <v>7494</v>
      </c>
      <c r="I211" s="87">
        <f aca="true" t="shared" si="6" ref="I211:I285">+H211/F211*100</f>
        <v>98.60526315789474</v>
      </c>
      <c r="J211" s="98">
        <f aca="true" t="shared" si="7" ref="J211:J285">+H211/G211*100</f>
        <v>98.60526315789474</v>
      </c>
    </row>
    <row r="212" spans="1:10" s="21" customFormat="1" ht="12.75" outlineLevel="1">
      <c r="A212" s="125" t="s">
        <v>416</v>
      </c>
      <c r="B212" s="126"/>
      <c r="C212" s="127"/>
      <c r="D212" s="128"/>
      <c r="E212" s="127"/>
      <c r="F212" s="135">
        <f>SUBTOTAL(9,F199:F210)</f>
        <v>8260</v>
      </c>
      <c r="G212" s="135">
        <f>SUBTOTAL(9,G199:G210)</f>
        <v>8494</v>
      </c>
      <c r="H212" s="135">
        <f>SUBTOTAL(9,H199:H210)</f>
        <v>7736</v>
      </c>
      <c r="I212" s="122">
        <f t="shared" si="6"/>
        <v>93.65617433414045</v>
      </c>
      <c r="J212" s="123">
        <f t="shared" si="7"/>
        <v>91.07605368495409</v>
      </c>
    </row>
    <row r="213" spans="1:10" s="21" customFormat="1" ht="12.75" outlineLevel="1">
      <c r="A213" s="102"/>
      <c r="B213" s="62"/>
      <c r="C213" s="25"/>
      <c r="D213" s="76"/>
      <c r="E213" s="25"/>
      <c r="F213" s="48"/>
      <c r="G213" s="48"/>
      <c r="H213" s="48"/>
      <c r="I213" s="87"/>
      <c r="J213" s="98"/>
    </row>
    <row r="214" spans="1:10" s="21" customFormat="1" ht="15.75" outlineLevel="1">
      <c r="A214" s="157" t="s">
        <v>442</v>
      </c>
      <c r="B214" s="62"/>
      <c r="C214" s="25"/>
      <c r="D214" s="76"/>
      <c r="E214" s="25"/>
      <c r="F214" s="48"/>
      <c r="G214" s="48"/>
      <c r="H214" s="48"/>
      <c r="I214" s="87"/>
      <c r="J214" s="98"/>
    </row>
    <row r="215" spans="1:10" s="21" customFormat="1" ht="12.75" outlineLevel="3">
      <c r="A215" s="101">
        <v>5300</v>
      </c>
      <c r="B215" s="62">
        <v>3635</v>
      </c>
      <c r="C215" s="25" t="s">
        <v>136</v>
      </c>
      <c r="D215" s="76">
        <v>5112</v>
      </c>
      <c r="E215" s="25" t="s">
        <v>87</v>
      </c>
      <c r="F215" s="26">
        <v>540</v>
      </c>
      <c r="G215" s="26">
        <v>40</v>
      </c>
      <c r="H215" s="26"/>
      <c r="I215" s="86"/>
      <c r="J215" s="97"/>
    </row>
    <row r="216" spans="1:10" s="21" customFormat="1" ht="12.75" outlineLevel="3">
      <c r="A216" s="101">
        <v>5300</v>
      </c>
      <c r="B216" s="62">
        <v>3635</v>
      </c>
      <c r="C216" s="25" t="s">
        <v>136</v>
      </c>
      <c r="D216" s="76">
        <v>5166</v>
      </c>
      <c r="E216" s="25" t="s">
        <v>53</v>
      </c>
      <c r="F216" s="26">
        <v>7995</v>
      </c>
      <c r="G216" s="26">
        <v>12445</v>
      </c>
      <c r="H216" s="27">
        <v>11767</v>
      </c>
      <c r="I216" s="86">
        <f t="shared" si="6"/>
        <v>147.17948717948718</v>
      </c>
      <c r="J216" s="97">
        <f t="shared" si="7"/>
        <v>94.55202892728003</v>
      </c>
    </row>
    <row r="217" spans="1:10" s="21" customFormat="1" ht="12.75" outlineLevel="3">
      <c r="A217" s="101">
        <v>5300</v>
      </c>
      <c r="B217" s="62">
        <v>3635</v>
      </c>
      <c r="C217" s="25" t="s">
        <v>136</v>
      </c>
      <c r="D217" s="76">
        <v>5169</v>
      </c>
      <c r="E217" s="25" t="s">
        <v>52</v>
      </c>
      <c r="F217" s="26">
        <v>450</v>
      </c>
      <c r="G217" s="26">
        <v>450</v>
      </c>
      <c r="H217" s="26">
        <v>433</v>
      </c>
      <c r="I217" s="86">
        <f t="shared" si="6"/>
        <v>96.22222222222221</v>
      </c>
      <c r="J217" s="97">
        <f t="shared" si="7"/>
        <v>96.22222222222221</v>
      </c>
    </row>
    <row r="218" spans="1:10" s="21" customFormat="1" ht="12.75" outlineLevel="3">
      <c r="A218" s="101">
        <v>5300</v>
      </c>
      <c r="B218" s="62">
        <v>3635</v>
      </c>
      <c r="C218" s="25" t="s">
        <v>136</v>
      </c>
      <c r="D218" s="76">
        <v>5174</v>
      </c>
      <c r="E218" s="25" t="s">
        <v>113</v>
      </c>
      <c r="F218" s="26">
        <v>15</v>
      </c>
      <c r="G218" s="26">
        <v>15</v>
      </c>
      <c r="H218" s="26"/>
      <c r="I218" s="86"/>
      <c r="J218" s="97"/>
    </row>
    <row r="219" spans="1:10" s="21" customFormat="1" ht="12.75" outlineLevel="3">
      <c r="A219" s="101">
        <v>5300</v>
      </c>
      <c r="B219" s="62">
        <v>3635</v>
      </c>
      <c r="C219" s="25" t="s">
        <v>136</v>
      </c>
      <c r="D219" s="76">
        <v>5332</v>
      </c>
      <c r="E219" s="25" t="s">
        <v>137</v>
      </c>
      <c r="F219" s="26"/>
      <c r="G219" s="26">
        <v>500</v>
      </c>
      <c r="H219" s="26">
        <v>500</v>
      </c>
      <c r="I219" s="86"/>
      <c r="J219" s="97">
        <f t="shared" si="7"/>
        <v>100</v>
      </c>
    </row>
    <row r="220" spans="1:10" s="21" customFormat="1" ht="12.75" outlineLevel="2">
      <c r="A220" s="101"/>
      <c r="B220" s="63" t="s">
        <v>497</v>
      </c>
      <c r="C220" s="25"/>
      <c r="D220" s="76"/>
      <c r="E220" s="25"/>
      <c r="F220" s="48">
        <f>SUBTOTAL(9,F215:F219)</f>
        <v>9000</v>
      </c>
      <c r="G220" s="48">
        <f>SUBTOTAL(9,G215:G219)</f>
        <v>13450</v>
      </c>
      <c r="H220" s="48">
        <f>SUBTOTAL(9,H215:H219)</f>
        <v>12700</v>
      </c>
      <c r="I220" s="87">
        <f t="shared" si="6"/>
        <v>141.11111111111111</v>
      </c>
      <c r="J220" s="98">
        <f t="shared" si="7"/>
        <v>94.42379182156134</v>
      </c>
    </row>
    <row r="221" spans="1:10" s="21" customFormat="1" ht="12.75" outlineLevel="1">
      <c r="A221" s="125" t="s">
        <v>417</v>
      </c>
      <c r="B221" s="126"/>
      <c r="C221" s="127"/>
      <c r="D221" s="128"/>
      <c r="E221" s="127"/>
      <c r="F221" s="135">
        <f>SUBTOTAL(9,F215:F219)</f>
        <v>9000</v>
      </c>
      <c r="G221" s="135">
        <f>SUBTOTAL(9,G215:G219)</f>
        <v>13450</v>
      </c>
      <c r="H221" s="135">
        <f>SUBTOTAL(9,H215:H219)</f>
        <v>12700</v>
      </c>
      <c r="I221" s="122">
        <f t="shared" si="6"/>
        <v>141.11111111111111</v>
      </c>
      <c r="J221" s="123">
        <f t="shared" si="7"/>
        <v>94.42379182156134</v>
      </c>
    </row>
    <row r="222" spans="1:10" s="21" customFormat="1" ht="12.75" outlineLevel="1">
      <c r="A222" s="102"/>
      <c r="B222" s="62"/>
      <c r="C222" s="25"/>
      <c r="D222" s="76"/>
      <c r="E222" s="25"/>
      <c r="F222" s="48"/>
      <c r="G222" s="48"/>
      <c r="H222" s="48"/>
      <c r="I222" s="87"/>
      <c r="J222" s="98"/>
    </row>
    <row r="223" spans="1:10" s="21" customFormat="1" ht="15.75" outlineLevel="1">
      <c r="A223" s="157" t="s">
        <v>443</v>
      </c>
      <c r="B223" s="62"/>
      <c r="C223" s="25"/>
      <c r="D223" s="76"/>
      <c r="E223" s="25"/>
      <c r="F223" s="48"/>
      <c r="G223" s="48"/>
      <c r="H223" s="48"/>
      <c r="I223" s="87"/>
      <c r="J223" s="98"/>
    </row>
    <row r="224" spans="1:10" s="21" customFormat="1" ht="12.75" outlineLevel="3">
      <c r="A224" s="101">
        <v>5400</v>
      </c>
      <c r="B224" s="62">
        <v>2212</v>
      </c>
      <c r="C224" s="25" t="s">
        <v>225</v>
      </c>
      <c r="D224" s="76">
        <v>5166</v>
      </c>
      <c r="E224" s="25" t="s">
        <v>53</v>
      </c>
      <c r="F224" s="26">
        <v>100</v>
      </c>
      <c r="G224" s="26">
        <v>100</v>
      </c>
      <c r="H224" s="26">
        <v>48.608</v>
      </c>
      <c r="I224" s="86">
        <f t="shared" si="6"/>
        <v>48.608</v>
      </c>
      <c r="J224" s="97">
        <f t="shared" si="7"/>
        <v>48.608</v>
      </c>
    </row>
    <row r="225" spans="1:10" s="21" customFormat="1" ht="12.75" outlineLevel="3">
      <c r="A225" s="101">
        <v>5400</v>
      </c>
      <c r="B225" s="62">
        <v>2212</v>
      </c>
      <c r="C225" s="25" t="s">
        <v>225</v>
      </c>
      <c r="D225" s="76">
        <v>5168</v>
      </c>
      <c r="E225" s="25" t="s">
        <v>111</v>
      </c>
      <c r="F225" s="26">
        <v>7000</v>
      </c>
      <c r="G225" s="26">
        <v>7276</v>
      </c>
      <c r="H225" s="26">
        <v>7262.1187</v>
      </c>
      <c r="I225" s="86">
        <f t="shared" si="6"/>
        <v>103.74455285714286</v>
      </c>
      <c r="J225" s="97">
        <f t="shared" si="7"/>
        <v>99.80921797691039</v>
      </c>
    </row>
    <row r="226" spans="1:10" s="21" customFormat="1" ht="12.75" outlineLevel="3">
      <c r="A226" s="101">
        <v>5400</v>
      </c>
      <c r="B226" s="62">
        <v>2212</v>
      </c>
      <c r="C226" s="25" t="s">
        <v>225</v>
      </c>
      <c r="D226" s="76">
        <v>5169</v>
      </c>
      <c r="E226" s="25" t="s">
        <v>52</v>
      </c>
      <c r="F226" s="26">
        <v>112500</v>
      </c>
      <c r="G226" s="26">
        <v>119950</v>
      </c>
      <c r="H226" s="26">
        <v>119981</v>
      </c>
      <c r="I226" s="86">
        <f t="shared" si="6"/>
        <v>106.64977777777777</v>
      </c>
      <c r="J226" s="97">
        <f t="shared" si="7"/>
        <v>100.02584410170905</v>
      </c>
    </row>
    <row r="227" spans="1:10" s="21" customFormat="1" ht="12.75" outlineLevel="3">
      <c r="A227" s="101">
        <v>5400</v>
      </c>
      <c r="B227" s="62">
        <v>2212</v>
      </c>
      <c r="C227" s="25" t="s">
        <v>225</v>
      </c>
      <c r="D227" s="76">
        <v>5169</v>
      </c>
      <c r="E227" s="25" t="s">
        <v>594</v>
      </c>
      <c r="F227" s="26">
        <v>3841</v>
      </c>
      <c r="G227" s="26">
        <v>1994</v>
      </c>
      <c r="H227" s="26">
        <v>1994</v>
      </c>
      <c r="I227" s="86">
        <f t="shared" si="6"/>
        <v>51.91356417599583</v>
      </c>
      <c r="J227" s="97">
        <f t="shared" si="7"/>
        <v>100</v>
      </c>
    </row>
    <row r="228" spans="1:10" s="21" customFormat="1" ht="12.75" outlineLevel="3">
      <c r="A228" s="101">
        <v>5400</v>
      </c>
      <c r="B228" s="62">
        <v>2212</v>
      </c>
      <c r="C228" s="25" t="s">
        <v>225</v>
      </c>
      <c r="D228" s="76">
        <v>5169</v>
      </c>
      <c r="E228" s="25" t="s">
        <v>595</v>
      </c>
      <c r="F228" s="26">
        <v>6800</v>
      </c>
      <c r="G228" s="26">
        <v>5000</v>
      </c>
      <c r="H228" s="26">
        <v>5000</v>
      </c>
      <c r="I228" s="86">
        <f t="shared" si="6"/>
        <v>73.52941176470588</v>
      </c>
      <c r="J228" s="97">
        <f t="shared" si="7"/>
        <v>100</v>
      </c>
    </row>
    <row r="229" spans="1:10" s="21" customFormat="1" ht="12.75" outlineLevel="3">
      <c r="A229" s="101">
        <v>5400</v>
      </c>
      <c r="B229" s="62">
        <v>2212</v>
      </c>
      <c r="C229" s="25" t="s">
        <v>225</v>
      </c>
      <c r="D229" s="76">
        <v>5171</v>
      </c>
      <c r="E229" s="25" t="s">
        <v>79</v>
      </c>
      <c r="F229" s="26">
        <v>181149</v>
      </c>
      <c r="G229" s="26">
        <v>275520</v>
      </c>
      <c r="H229" s="37">
        <v>275492.4778</v>
      </c>
      <c r="I229" s="86">
        <f t="shared" si="6"/>
        <v>152.08059542144863</v>
      </c>
      <c r="J229" s="97">
        <f t="shared" si="7"/>
        <v>99.99001081591172</v>
      </c>
    </row>
    <row r="230" spans="1:10" s="21" customFormat="1" ht="12.75" outlineLevel="3">
      <c r="A230" s="101">
        <v>5400</v>
      </c>
      <c r="B230" s="62">
        <v>2212</v>
      </c>
      <c r="C230" s="25" t="s">
        <v>225</v>
      </c>
      <c r="D230" s="76">
        <v>5213</v>
      </c>
      <c r="E230" s="25" t="s">
        <v>180</v>
      </c>
      <c r="F230" s="26">
        <v>19000</v>
      </c>
      <c r="G230" s="26">
        <v>19000</v>
      </c>
      <c r="H230" s="26">
        <v>19000</v>
      </c>
      <c r="I230" s="86">
        <f t="shared" si="6"/>
        <v>100</v>
      </c>
      <c r="J230" s="97">
        <f t="shared" si="7"/>
        <v>100</v>
      </c>
    </row>
    <row r="231" spans="1:10" s="21" customFormat="1" ht="12.75" outlineLevel="3">
      <c r="A231" s="101">
        <v>5400</v>
      </c>
      <c r="B231" s="62">
        <v>2212</v>
      </c>
      <c r="C231" s="25" t="s">
        <v>225</v>
      </c>
      <c r="D231" s="76">
        <v>5362</v>
      </c>
      <c r="E231" s="25" t="s">
        <v>40</v>
      </c>
      <c r="F231" s="26"/>
      <c r="G231" s="26">
        <v>1500</v>
      </c>
      <c r="H231" s="26">
        <v>1500</v>
      </c>
      <c r="I231" s="86"/>
      <c r="J231" s="97">
        <f t="shared" si="7"/>
        <v>100</v>
      </c>
    </row>
    <row r="232" spans="1:10" s="21" customFormat="1" ht="12.75" outlineLevel="2">
      <c r="A232" s="101"/>
      <c r="B232" s="63" t="s">
        <v>498</v>
      </c>
      <c r="C232" s="25"/>
      <c r="D232" s="76"/>
      <c r="E232" s="25"/>
      <c r="F232" s="48">
        <f>SUBTOTAL(9,F224:F231)</f>
        <v>330390</v>
      </c>
      <c r="G232" s="48">
        <f>SUBTOTAL(9,G224:G231)</f>
        <v>430340</v>
      </c>
      <c r="H232" s="48">
        <f>SUBTOTAL(9,H224:H231)</f>
        <v>430278.2045</v>
      </c>
      <c r="I232" s="87">
        <f t="shared" si="6"/>
        <v>130.23342247041376</v>
      </c>
      <c r="J232" s="98">
        <f t="shared" si="7"/>
        <v>99.9856403076637</v>
      </c>
    </row>
    <row r="233" spans="1:10" s="21" customFormat="1" ht="12.75" outlineLevel="3">
      <c r="A233" s="101">
        <v>5400</v>
      </c>
      <c r="B233" s="62">
        <v>2219</v>
      </c>
      <c r="C233" s="25" t="s">
        <v>225</v>
      </c>
      <c r="D233" s="76">
        <v>5613</v>
      </c>
      <c r="E233" s="25" t="s">
        <v>226</v>
      </c>
      <c r="F233" s="26"/>
      <c r="G233" s="26">
        <v>20460</v>
      </c>
      <c r="H233" s="26">
        <v>20460</v>
      </c>
      <c r="I233" s="86"/>
      <c r="J233" s="97">
        <f t="shared" si="7"/>
        <v>100</v>
      </c>
    </row>
    <row r="234" spans="1:10" s="21" customFormat="1" ht="12.75" outlineLevel="2">
      <c r="A234" s="101"/>
      <c r="B234" s="63" t="s">
        <v>499</v>
      </c>
      <c r="C234" s="25"/>
      <c r="D234" s="76"/>
      <c r="E234" s="25"/>
      <c r="F234" s="48"/>
      <c r="G234" s="48">
        <f>SUBTOTAL(9,G233:G233)</f>
        <v>20460</v>
      </c>
      <c r="H234" s="48">
        <f>SUBTOTAL(9,H233:H233)</f>
        <v>20460</v>
      </c>
      <c r="I234" s="87"/>
      <c r="J234" s="98">
        <f t="shared" si="7"/>
        <v>100</v>
      </c>
    </row>
    <row r="235" spans="1:10" s="21" customFormat="1" ht="12.75" outlineLevel="3">
      <c r="A235" s="101">
        <v>5400</v>
      </c>
      <c r="B235" s="62">
        <v>2221</v>
      </c>
      <c r="C235" s="25" t="s">
        <v>227</v>
      </c>
      <c r="D235" s="76">
        <v>5193</v>
      </c>
      <c r="E235" s="25" t="s">
        <v>228</v>
      </c>
      <c r="F235" s="26">
        <v>8746</v>
      </c>
      <c r="G235" s="26">
        <v>8746</v>
      </c>
      <c r="H235" s="26">
        <v>8746</v>
      </c>
      <c r="I235" s="86">
        <f t="shared" si="6"/>
        <v>100</v>
      </c>
      <c r="J235" s="97">
        <f t="shared" si="7"/>
        <v>100</v>
      </c>
    </row>
    <row r="236" spans="1:10" s="21" customFormat="1" ht="12.75" outlineLevel="3">
      <c r="A236" s="101">
        <v>5400</v>
      </c>
      <c r="B236" s="62">
        <v>2221</v>
      </c>
      <c r="C236" s="25" t="s">
        <v>227</v>
      </c>
      <c r="D236" s="76">
        <v>5213</v>
      </c>
      <c r="E236" s="25" t="s">
        <v>180</v>
      </c>
      <c r="F236" s="26">
        <v>267652</v>
      </c>
      <c r="G236" s="26">
        <v>267652</v>
      </c>
      <c r="H236" s="26">
        <v>267652</v>
      </c>
      <c r="I236" s="86">
        <f t="shared" si="6"/>
        <v>100</v>
      </c>
      <c r="J236" s="97">
        <f t="shared" si="7"/>
        <v>100</v>
      </c>
    </row>
    <row r="237" spans="1:10" s="21" customFormat="1" ht="12.75" outlineLevel="2">
      <c r="A237" s="101"/>
      <c r="B237" s="63" t="s">
        <v>500</v>
      </c>
      <c r="C237" s="25"/>
      <c r="D237" s="76"/>
      <c r="E237" s="25"/>
      <c r="F237" s="48">
        <f>SUBTOTAL(9,F235:F236)</f>
        <v>276398</v>
      </c>
      <c r="G237" s="48">
        <f>SUBTOTAL(9,G235:G236)</f>
        <v>276398</v>
      </c>
      <c r="H237" s="48">
        <f>SUBTOTAL(9,H235:H236)</f>
        <v>276398</v>
      </c>
      <c r="I237" s="87">
        <f t="shared" si="6"/>
        <v>100</v>
      </c>
      <c r="J237" s="98">
        <f t="shared" si="7"/>
        <v>100</v>
      </c>
    </row>
    <row r="238" spans="1:10" s="21" customFormat="1" ht="12.75" outlineLevel="3">
      <c r="A238" s="101">
        <v>5400</v>
      </c>
      <c r="B238" s="62">
        <v>2232</v>
      </c>
      <c r="C238" s="25" t="s">
        <v>229</v>
      </c>
      <c r="D238" s="76">
        <v>5213</v>
      </c>
      <c r="E238" s="25" t="s">
        <v>180</v>
      </c>
      <c r="F238" s="26">
        <v>7500</v>
      </c>
      <c r="G238" s="26">
        <v>7500</v>
      </c>
      <c r="H238" s="26">
        <v>7500</v>
      </c>
      <c r="I238" s="86">
        <f t="shared" si="6"/>
        <v>100</v>
      </c>
      <c r="J238" s="97">
        <f t="shared" si="7"/>
        <v>100</v>
      </c>
    </row>
    <row r="239" spans="1:10" s="21" customFormat="1" ht="12.75" outlineLevel="2">
      <c r="A239" s="101"/>
      <c r="B239" s="63" t="s">
        <v>501</v>
      </c>
      <c r="C239" s="25"/>
      <c r="D239" s="76"/>
      <c r="E239" s="25"/>
      <c r="F239" s="48">
        <f>SUBTOTAL(9,F238:F238)</f>
        <v>7500</v>
      </c>
      <c r="G239" s="48">
        <f>SUBTOTAL(9,G238:G238)</f>
        <v>7500</v>
      </c>
      <c r="H239" s="48">
        <f>SUBTOTAL(9,H238:H238)</f>
        <v>7500</v>
      </c>
      <c r="I239" s="87">
        <f t="shared" si="6"/>
        <v>100</v>
      </c>
      <c r="J239" s="98">
        <f t="shared" si="7"/>
        <v>100</v>
      </c>
    </row>
    <row r="240" spans="1:10" s="21" customFormat="1" ht="12.75" outlineLevel="3">
      <c r="A240" s="101">
        <v>5400</v>
      </c>
      <c r="B240" s="62">
        <v>2272</v>
      </c>
      <c r="C240" s="25" t="s">
        <v>230</v>
      </c>
      <c r="D240" s="76">
        <v>5213</v>
      </c>
      <c r="E240" s="25" t="s">
        <v>180</v>
      </c>
      <c r="F240" s="26">
        <v>562662</v>
      </c>
      <c r="G240" s="26">
        <v>578912</v>
      </c>
      <c r="H240" s="26">
        <v>578912</v>
      </c>
      <c r="I240" s="86">
        <f t="shared" si="6"/>
        <v>102.88805712843589</v>
      </c>
      <c r="J240" s="97">
        <f t="shared" si="7"/>
        <v>100</v>
      </c>
    </row>
    <row r="241" spans="1:10" s="21" customFormat="1" ht="12.75" outlineLevel="2">
      <c r="A241" s="101"/>
      <c r="B241" s="63" t="s">
        <v>502</v>
      </c>
      <c r="C241" s="25"/>
      <c r="D241" s="76"/>
      <c r="E241" s="25"/>
      <c r="F241" s="48">
        <f>SUBTOTAL(9,F240:F240)</f>
        <v>562662</v>
      </c>
      <c r="G241" s="48">
        <f>SUBTOTAL(9,G240:G240)</f>
        <v>578912</v>
      </c>
      <c r="H241" s="48">
        <f>SUBTOTAL(9,H240:H240)</f>
        <v>578912</v>
      </c>
      <c r="I241" s="87">
        <f t="shared" si="6"/>
        <v>102.88805712843589</v>
      </c>
      <c r="J241" s="98">
        <f t="shared" si="7"/>
        <v>100</v>
      </c>
    </row>
    <row r="242" spans="1:10" s="21" customFormat="1" ht="12.75" outlineLevel="1">
      <c r="A242" s="125" t="s">
        <v>418</v>
      </c>
      <c r="B242" s="126"/>
      <c r="C242" s="127"/>
      <c r="D242" s="128"/>
      <c r="E242" s="127"/>
      <c r="F242" s="135">
        <f>SUBTOTAL(9,F224:F240)</f>
        <v>1176950</v>
      </c>
      <c r="G242" s="135">
        <f>SUBTOTAL(9,G224:G240)</f>
        <v>1313610</v>
      </c>
      <c r="H242" s="135">
        <f>SUBTOTAL(9,H224:H240)</f>
        <v>1313548.2045</v>
      </c>
      <c r="I242" s="122">
        <f t="shared" si="6"/>
        <v>111.60611788946004</v>
      </c>
      <c r="J242" s="123">
        <f t="shared" si="7"/>
        <v>99.9952957498801</v>
      </c>
    </row>
    <row r="243" spans="1:10" s="21" customFormat="1" ht="12.75" outlineLevel="1">
      <c r="A243" s="102"/>
      <c r="B243" s="62"/>
      <c r="C243" s="25"/>
      <c r="D243" s="76"/>
      <c r="E243" s="25"/>
      <c r="F243" s="48"/>
      <c r="G243" s="48"/>
      <c r="H243" s="48"/>
      <c r="I243" s="87"/>
      <c r="J243" s="98"/>
    </row>
    <row r="244" spans="1:10" s="21" customFormat="1" ht="15.75" outlineLevel="1">
      <c r="A244" s="157" t="s">
        <v>444</v>
      </c>
      <c r="B244" s="62"/>
      <c r="C244" s="25"/>
      <c r="D244" s="76"/>
      <c r="E244" s="25"/>
      <c r="F244" s="48"/>
      <c r="G244" s="48"/>
      <c r="H244" s="48"/>
      <c r="I244" s="87"/>
      <c r="J244" s="98"/>
    </row>
    <row r="245" spans="1:10" s="21" customFormat="1" ht="12.75" outlineLevel="3">
      <c r="A245" s="101">
        <v>5500</v>
      </c>
      <c r="B245" s="62">
        <v>3639</v>
      </c>
      <c r="C245" s="25" t="s">
        <v>60</v>
      </c>
      <c r="D245" s="76">
        <v>5166</v>
      </c>
      <c r="E245" s="25" t="s">
        <v>53</v>
      </c>
      <c r="F245" s="26">
        <v>300</v>
      </c>
      <c r="G245" s="26">
        <v>300</v>
      </c>
      <c r="H245" s="26">
        <v>263.625</v>
      </c>
      <c r="I245" s="86">
        <f t="shared" si="6"/>
        <v>87.875</v>
      </c>
      <c r="J245" s="97">
        <f t="shared" si="7"/>
        <v>87.875</v>
      </c>
    </row>
    <row r="246" spans="1:10" s="21" customFormat="1" ht="12.75" outlineLevel="2">
      <c r="A246" s="101"/>
      <c r="B246" s="63" t="s">
        <v>503</v>
      </c>
      <c r="C246" s="25"/>
      <c r="D246" s="76"/>
      <c r="E246" s="25"/>
      <c r="F246" s="48">
        <f>SUBTOTAL(9,F245:F245)</f>
        <v>300</v>
      </c>
      <c r="G246" s="48">
        <f>SUBTOTAL(9,G245:G245)</f>
        <v>300</v>
      </c>
      <c r="H246" s="48">
        <f>SUBTOTAL(9,H245:H245)</f>
        <v>263.625</v>
      </c>
      <c r="I246" s="87">
        <f t="shared" si="6"/>
        <v>87.875</v>
      </c>
      <c r="J246" s="98">
        <f t="shared" si="7"/>
        <v>87.875</v>
      </c>
    </row>
    <row r="247" spans="1:10" s="21" customFormat="1" ht="12.75" outlineLevel="3">
      <c r="A247" s="101">
        <v>5500</v>
      </c>
      <c r="B247" s="62">
        <v>3752</v>
      </c>
      <c r="C247" s="25" t="s">
        <v>231</v>
      </c>
      <c r="D247" s="76">
        <v>5499</v>
      </c>
      <c r="E247" s="7" t="s">
        <v>56</v>
      </c>
      <c r="F247" s="26"/>
      <c r="G247" s="26">
        <v>12</v>
      </c>
      <c r="H247" s="26"/>
      <c r="I247" s="86"/>
      <c r="J247" s="97"/>
    </row>
    <row r="248" spans="1:10" s="21" customFormat="1" ht="12.75" outlineLevel="2">
      <c r="A248" s="101"/>
      <c r="B248" s="63" t="s">
        <v>504</v>
      </c>
      <c r="C248" s="25"/>
      <c r="D248" s="76"/>
      <c r="E248" s="7"/>
      <c r="F248" s="26"/>
      <c r="G248" s="48">
        <f>SUBTOTAL(9,G247:G247)</f>
        <v>12</v>
      </c>
      <c r="H248" s="26"/>
      <c r="I248" s="86"/>
      <c r="J248" s="97"/>
    </row>
    <row r="249" spans="1:10" s="21" customFormat="1" ht="12.75" outlineLevel="1">
      <c r="A249" s="125" t="s">
        <v>419</v>
      </c>
      <c r="B249" s="126"/>
      <c r="C249" s="127"/>
      <c r="D249" s="128"/>
      <c r="E249" s="127"/>
      <c r="F249" s="135">
        <f>SUBTOTAL(9,F245:F247)</f>
        <v>300</v>
      </c>
      <c r="G249" s="135">
        <f>SUBTOTAL(9,G245:G247)</f>
        <v>312</v>
      </c>
      <c r="H249" s="135">
        <f>SUBTOTAL(9,H245:H247)</f>
        <v>263.625</v>
      </c>
      <c r="I249" s="122">
        <f t="shared" si="6"/>
        <v>87.875</v>
      </c>
      <c r="J249" s="123">
        <f t="shared" si="7"/>
        <v>84.4951923076923</v>
      </c>
    </row>
    <row r="250" spans="1:10" s="21" customFormat="1" ht="12.75" outlineLevel="1">
      <c r="A250" s="102"/>
      <c r="B250" s="62"/>
      <c r="C250" s="25"/>
      <c r="D250" s="76"/>
      <c r="E250" s="7"/>
      <c r="F250" s="48"/>
      <c r="G250" s="48"/>
      <c r="H250" s="48"/>
      <c r="I250" s="87"/>
      <c r="J250" s="98"/>
    </row>
    <row r="251" spans="1:10" s="21" customFormat="1" ht="15.75" outlineLevel="1">
      <c r="A251" s="157" t="s">
        <v>564</v>
      </c>
      <c r="B251" s="62"/>
      <c r="C251" s="25"/>
      <c r="D251" s="76"/>
      <c r="E251" s="7"/>
      <c r="F251" s="48"/>
      <c r="G251" s="48"/>
      <c r="H251" s="48"/>
      <c r="I251" s="87"/>
      <c r="J251" s="98"/>
    </row>
    <row r="252" spans="1:10" s="21" customFormat="1" ht="12.75" outlineLevel="3">
      <c r="A252" s="101">
        <v>5600</v>
      </c>
      <c r="B252" s="62">
        <v>3639</v>
      </c>
      <c r="C252" s="25" t="s">
        <v>60</v>
      </c>
      <c r="D252" s="76">
        <v>5166</v>
      </c>
      <c r="E252" s="25" t="s">
        <v>53</v>
      </c>
      <c r="F252" s="26">
        <v>3300</v>
      </c>
      <c r="G252" s="26">
        <v>3600</v>
      </c>
      <c r="H252" s="26">
        <v>3572.2575</v>
      </c>
      <c r="I252" s="86">
        <f t="shared" si="6"/>
        <v>108.25022727272729</v>
      </c>
      <c r="J252" s="97">
        <f t="shared" si="7"/>
        <v>99.229375</v>
      </c>
    </row>
    <row r="253" spans="1:10" s="21" customFormat="1" ht="12.75" outlineLevel="3">
      <c r="A253" s="101">
        <v>5600</v>
      </c>
      <c r="B253" s="62">
        <v>3639</v>
      </c>
      <c r="C253" s="25" t="s">
        <v>60</v>
      </c>
      <c r="D253" s="76">
        <v>5169</v>
      </c>
      <c r="E253" s="25" t="s">
        <v>52</v>
      </c>
      <c r="F253" s="26">
        <v>600</v>
      </c>
      <c r="G253" s="26">
        <v>600</v>
      </c>
      <c r="H253" s="26">
        <v>23.4281</v>
      </c>
      <c r="I253" s="86">
        <f t="shared" si="6"/>
        <v>3.9046833333333337</v>
      </c>
      <c r="J253" s="97">
        <f t="shared" si="7"/>
        <v>3.9046833333333337</v>
      </c>
    </row>
    <row r="254" spans="1:10" s="21" customFormat="1" ht="12.75" outlineLevel="3">
      <c r="A254" s="101">
        <v>5600</v>
      </c>
      <c r="B254" s="62">
        <v>3639</v>
      </c>
      <c r="C254" s="25" t="s">
        <v>60</v>
      </c>
      <c r="D254" s="76">
        <v>5191</v>
      </c>
      <c r="E254" s="18" t="s">
        <v>105</v>
      </c>
      <c r="F254" s="26"/>
      <c r="G254" s="26">
        <v>10265</v>
      </c>
      <c r="H254" s="26">
        <v>10765.42758</v>
      </c>
      <c r="I254" s="86"/>
      <c r="J254" s="97">
        <f t="shared" si="7"/>
        <v>104.87508602045786</v>
      </c>
    </row>
    <row r="255" spans="1:10" s="21" customFormat="1" ht="12.75" outlineLevel="3">
      <c r="A255" s="101">
        <v>5600</v>
      </c>
      <c r="B255" s="62">
        <v>3639</v>
      </c>
      <c r="C255" s="25" t="s">
        <v>60</v>
      </c>
      <c r="D255" s="76">
        <v>5192</v>
      </c>
      <c r="E255" s="17" t="s">
        <v>145</v>
      </c>
      <c r="F255" s="26"/>
      <c r="G255" s="26"/>
      <c r="H255" s="26">
        <v>103.706</v>
      </c>
      <c r="I255" s="86"/>
      <c r="J255" s="97"/>
    </row>
    <row r="256" spans="1:10" s="21" customFormat="1" ht="12.75" outlineLevel="2">
      <c r="A256" s="101"/>
      <c r="B256" s="63" t="s">
        <v>503</v>
      </c>
      <c r="C256" s="25"/>
      <c r="D256" s="76"/>
      <c r="E256" s="17"/>
      <c r="F256" s="48">
        <f>SUBTOTAL(9,F252:F255)</f>
        <v>3900</v>
      </c>
      <c r="G256" s="48">
        <f>SUBTOTAL(9,G252:G255)</f>
        <v>14465</v>
      </c>
      <c r="H256" s="48">
        <f>SUBTOTAL(9,H252:H255)</f>
        <v>14464.81918</v>
      </c>
      <c r="I256" s="87">
        <f t="shared" si="6"/>
        <v>370.8927994871795</v>
      </c>
      <c r="J256" s="98">
        <f t="shared" si="7"/>
        <v>99.99874994815072</v>
      </c>
    </row>
    <row r="257" spans="1:10" s="21" customFormat="1" ht="12.75" outlineLevel="1">
      <c r="A257" s="125" t="s">
        <v>420</v>
      </c>
      <c r="B257" s="126"/>
      <c r="C257" s="127"/>
      <c r="D257" s="128"/>
      <c r="E257" s="119"/>
      <c r="F257" s="135">
        <f>SUBTOTAL(9,F252:F255)</f>
        <v>3900</v>
      </c>
      <c r="G257" s="135">
        <f>SUBTOTAL(9,G252:G255)</f>
        <v>14465</v>
      </c>
      <c r="H257" s="135">
        <f>SUBTOTAL(9,H252:H255)</f>
        <v>14464.81918</v>
      </c>
      <c r="I257" s="122">
        <f t="shared" si="6"/>
        <v>370.8927994871795</v>
      </c>
      <c r="J257" s="123">
        <f t="shared" si="7"/>
        <v>99.99874994815072</v>
      </c>
    </row>
    <row r="258" spans="1:10" s="21" customFormat="1" ht="12.75" outlineLevel="1">
      <c r="A258" s="102"/>
      <c r="B258" s="62"/>
      <c r="C258" s="25"/>
      <c r="D258" s="76"/>
      <c r="E258" s="17"/>
      <c r="F258" s="48"/>
      <c r="G258" s="48"/>
      <c r="H258" s="48"/>
      <c r="I258" s="87"/>
      <c r="J258" s="98"/>
    </row>
    <row r="259" spans="1:10" s="21" customFormat="1" ht="15.75" outlineLevel="1">
      <c r="A259" s="157" t="s">
        <v>446</v>
      </c>
      <c r="B259" s="62"/>
      <c r="C259" s="25"/>
      <c r="D259" s="76"/>
      <c r="E259" s="17"/>
      <c r="F259" s="48"/>
      <c r="G259" s="48"/>
      <c r="H259" s="48"/>
      <c r="I259" s="87"/>
      <c r="J259" s="98"/>
    </row>
    <row r="260" spans="1:10" s="21" customFormat="1" ht="12.75" outlineLevel="3">
      <c r="A260" s="107">
        <v>5700</v>
      </c>
      <c r="B260" s="65">
        <v>2310</v>
      </c>
      <c r="C260" s="28" t="s">
        <v>133</v>
      </c>
      <c r="D260" s="77">
        <v>5169</v>
      </c>
      <c r="E260" s="28" t="s">
        <v>52</v>
      </c>
      <c r="F260" s="29">
        <v>700</v>
      </c>
      <c r="G260" s="29">
        <v>1150</v>
      </c>
      <c r="H260" s="29">
        <v>984</v>
      </c>
      <c r="I260" s="86">
        <f t="shared" si="6"/>
        <v>140.57142857142856</v>
      </c>
      <c r="J260" s="97">
        <f t="shared" si="7"/>
        <v>85.56521739130434</v>
      </c>
    </row>
    <row r="261" spans="1:10" s="21" customFormat="1" ht="12.75" outlineLevel="2">
      <c r="A261" s="107"/>
      <c r="B261" s="84" t="s">
        <v>481</v>
      </c>
      <c r="C261" s="28"/>
      <c r="D261" s="77"/>
      <c r="E261" s="28"/>
      <c r="F261" s="49">
        <f>SUBTOTAL(9,F260:F260)</f>
        <v>700</v>
      </c>
      <c r="G261" s="49">
        <f>SUBTOTAL(9,G260:G260)</f>
        <v>1150</v>
      </c>
      <c r="H261" s="49">
        <f>SUBTOTAL(9,H260:H260)</f>
        <v>984</v>
      </c>
      <c r="I261" s="87">
        <f t="shared" si="6"/>
        <v>140.57142857142856</v>
      </c>
      <c r="J261" s="98">
        <f t="shared" si="7"/>
        <v>85.56521739130434</v>
      </c>
    </row>
    <row r="262" spans="1:10" s="21" customFormat="1" ht="12.75" outlineLevel="3">
      <c r="A262" s="107">
        <v>5700</v>
      </c>
      <c r="B262" s="65">
        <v>2321</v>
      </c>
      <c r="C262" s="28" t="s">
        <v>133</v>
      </c>
      <c r="D262" s="77">
        <v>5151</v>
      </c>
      <c r="E262" s="28" t="s">
        <v>101</v>
      </c>
      <c r="F262" s="29"/>
      <c r="G262" s="29">
        <v>2273</v>
      </c>
      <c r="H262" s="29">
        <v>2273</v>
      </c>
      <c r="I262" s="86"/>
      <c r="J262" s="97">
        <f t="shared" si="7"/>
        <v>100</v>
      </c>
    </row>
    <row r="263" spans="1:10" s="21" customFormat="1" ht="12.75" outlineLevel="3">
      <c r="A263" s="101">
        <v>5700</v>
      </c>
      <c r="B263" s="62">
        <v>2321</v>
      </c>
      <c r="C263" s="25" t="s">
        <v>138</v>
      </c>
      <c r="D263" s="76">
        <v>5169</v>
      </c>
      <c r="E263" s="25" t="s">
        <v>52</v>
      </c>
      <c r="F263" s="26">
        <v>3300</v>
      </c>
      <c r="G263" s="26">
        <v>1100</v>
      </c>
      <c r="H263" s="26">
        <v>928</v>
      </c>
      <c r="I263" s="86">
        <f t="shared" si="6"/>
        <v>28.121212121212118</v>
      </c>
      <c r="J263" s="97">
        <f t="shared" si="7"/>
        <v>84.36363636363636</v>
      </c>
    </row>
    <row r="264" spans="1:10" s="21" customFormat="1" ht="12.75" outlineLevel="2">
      <c r="A264" s="101"/>
      <c r="B264" s="63" t="s">
        <v>505</v>
      </c>
      <c r="C264" s="25"/>
      <c r="D264" s="76"/>
      <c r="E264" s="25"/>
      <c r="F264" s="48">
        <f>SUBTOTAL(9,F262:F263)</f>
        <v>3300</v>
      </c>
      <c r="G264" s="48">
        <f>SUBTOTAL(9,G262:G263)</f>
        <v>3373</v>
      </c>
      <c r="H264" s="48">
        <f>SUBTOTAL(9,H262:H263)</f>
        <v>3201</v>
      </c>
      <c r="I264" s="87">
        <f t="shared" si="6"/>
        <v>97</v>
      </c>
      <c r="J264" s="98">
        <f t="shared" si="7"/>
        <v>94.90068188556181</v>
      </c>
    </row>
    <row r="265" spans="1:10" s="21" customFormat="1" ht="12.75" outlineLevel="3">
      <c r="A265" s="101">
        <v>5700</v>
      </c>
      <c r="B265" s="62">
        <v>2333</v>
      </c>
      <c r="C265" s="25" t="s">
        <v>139</v>
      </c>
      <c r="D265" s="76">
        <v>5169</v>
      </c>
      <c r="E265" s="25" t="s">
        <v>52</v>
      </c>
      <c r="F265" s="26">
        <v>900</v>
      </c>
      <c r="G265" s="26">
        <v>900</v>
      </c>
      <c r="H265" s="26">
        <v>876</v>
      </c>
      <c r="I265" s="86">
        <f t="shared" si="6"/>
        <v>97.33333333333334</v>
      </c>
      <c r="J265" s="97">
        <f t="shared" si="7"/>
        <v>97.33333333333334</v>
      </c>
    </row>
    <row r="266" spans="1:10" s="21" customFormat="1" ht="12.75" outlineLevel="2">
      <c r="A266" s="101"/>
      <c r="B266" s="63" t="s">
        <v>506</v>
      </c>
      <c r="C266" s="25"/>
      <c r="D266" s="76"/>
      <c r="E266" s="25"/>
      <c r="F266" s="48">
        <f>SUBTOTAL(9,F265:F265)</f>
        <v>900</v>
      </c>
      <c r="G266" s="48">
        <f>SUBTOTAL(9,G265:G265)</f>
        <v>900</v>
      </c>
      <c r="H266" s="48">
        <f>SUBTOTAL(9,H265:H265)</f>
        <v>876</v>
      </c>
      <c r="I266" s="87">
        <f t="shared" si="6"/>
        <v>97.33333333333334</v>
      </c>
      <c r="J266" s="98">
        <f t="shared" si="7"/>
        <v>97.33333333333334</v>
      </c>
    </row>
    <row r="267" spans="1:10" s="21" customFormat="1" ht="12.75" outlineLevel="3">
      <c r="A267" s="101">
        <v>5700</v>
      </c>
      <c r="B267" s="62">
        <v>3631</v>
      </c>
      <c r="C267" s="25" t="s">
        <v>140</v>
      </c>
      <c r="D267" s="76">
        <v>5169</v>
      </c>
      <c r="E267" s="25" t="s">
        <v>52</v>
      </c>
      <c r="F267" s="26">
        <v>59707</v>
      </c>
      <c r="G267" s="26">
        <v>59707</v>
      </c>
      <c r="H267" s="26">
        <v>59707</v>
      </c>
      <c r="I267" s="86">
        <f t="shared" si="6"/>
        <v>100</v>
      </c>
      <c r="J267" s="97">
        <f t="shared" si="7"/>
        <v>100</v>
      </c>
    </row>
    <row r="268" spans="1:10" s="21" customFormat="1" ht="12.75" outlineLevel="3">
      <c r="A268" s="101">
        <v>5700</v>
      </c>
      <c r="B268" s="62">
        <v>3631</v>
      </c>
      <c r="C268" s="25" t="s">
        <v>140</v>
      </c>
      <c r="D268" s="76">
        <v>5909</v>
      </c>
      <c r="E268" s="17" t="s">
        <v>41</v>
      </c>
      <c r="F268" s="26"/>
      <c r="G268" s="26">
        <v>4971</v>
      </c>
      <c r="H268" s="26">
        <v>4971</v>
      </c>
      <c r="I268" s="86"/>
      <c r="J268" s="97">
        <f t="shared" si="7"/>
        <v>100</v>
      </c>
    </row>
    <row r="269" spans="1:10" s="21" customFormat="1" ht="12.75" outlineLevel="2">
      <c r="A269" s="101"/>
      <c r="B269" s="63" t="s">
        <v>507</v>
      </c>
      <c r="C269" s="25"/>
      <c r="D269" s="76"/>
      <c r="E269" s="17"/>
      <c r="F269" s="48">
        <f>SUBTOTAL(9,F267:F268)</f>
        <v>59707</v>
      </c>
      <c r="G269" s="48">
        <f>SUBTOTAL(9,G267:G268)</f>
        <v>64678</v>
      </c>
      <c r="H269" s="48">
        <f>SUBTOTAL(9,H267:H268)</f>
        <v>64678</v>
      </c>
      <c r="I269" s="87">
        <f t="shared" si="6"/>
        <v>108.32565695814563</v>
      </c>
      <c r="J269" s="98">
        <f t="shared" si="7"/>
        <v>100</v>
      </c>
    </row>
    <row r="270" spans="1:10" s="21" customFormat="1" ht="12.75" outlineLevel="3">
      <c r="A270" s="101">
        <v>5700</v>
      </c>
      <c r="B270" s="62">
        <v>3633</v>
      </c>
      <c r="C270" s="25" t="s">
        <v>141</v>
      </c>
      <c r="D270" s="76">
        <v>5137</v>
      </c>
      <c r="E270" s="17" t="s">
        <v>99</v>
      </c>
      <c r="F270" s="26"/>
      <c r="G270" s="26">
        <v>15</v>
      </c>
      <c r="H270" s="26">
        <v>3</v>
      </c>
      <c r="I270" s="86"/>
      <c r="J270" s="97">
        <f t="shared" si="7"/>
        <v>20</v>
      </c>
    </row>
    <row r="271" spans="1:10" s="21" customFormat="1" ht="12.75" outlineLevel="3">
      <c r="A271" s="101">
        <v>5700</v>
      </c>
      <c r="B271" s="62">
        <v>3633</v>
      </c>
      <c r="C271" s="25" t="s">
        <v>141</v>
      </c>
      <c r="D271" s="76">
        <v>5166</v>
      </c>
      <c r="E271" s="25" t="s">
        <v>53</v>
      </c>
      <c r="F271" s="26">
        <v>1700</v>
      </c>
      <c r="G271" s="26">
        <v>2550</v>
      </c>
      <c r="H271" s="26">
        <v>2550</v>
      </c>
      <c r="I271" s="86">
        <f t="shared" si="6"/>
        <v>150</v>
      </c>
      <c r="J271" s="97">
        <f t="shared" si="7"/>
        <v>100</v>
      </c>
    </row>
    <row r="272" spans="1:10" s="21" customFormat="1" ht="12.75" outlineLevel="3">
      <c r="A272" s="101">
        <v>5700</v>
      </c>
      <c r="B272" s="62">
        <v>3633</v>
      </c>
      <c r="C272" s="25" t="s">
        <v>141</v>
      </c>
      <c r="D272" s="76">
        <v>5169</v>
      </c>
      <c r="E272" s="25" t="s">
        <v>52</v>
      </c>
      <c r="F272" s="26">
        <v>8753</v>
      </c>
      <c r="G272" s="26">
        <v>8753</v>
      </c>
      <c r="H272" s="26">
        <v>8753</v>
      </c>
      <c r="I272" s="86">
        <f t="shared" si="6"/>
        <v>100</v>
      </c>
      <c r="J272" s="97">
        <f t="shared" si="7"/>
        <v>100</v>
      </c>
    </row>
    <row r="273" spans="1:10" s="21" customFormat="1" ht="12.75" outlineLevel="3">
      <c r="A273" s="101">
        <v>5700</v>
      </c>
      <c r="B273" s="62">
        <v>3633</v>
      </c>
      <c r="C273" s="25" t="s">
        <v>141</v>
      </c>
      <c r="D273" s="76">
        <v>5199</v>
      </c>
      <c r="E273" s="25" t="s">
        <v>142</v>
      </c>
      <c r="F273" s="26">
        <v>500</v>
      </c>
      <c r="G273" s="26">
        <v>485</v>
      </c>
      <c r="H273" s="26">
        <v>348</v>
      </c>
      <c r="I273" s="86">
        <f t="shared" si="6"/>
        <v>69.6</v>
      </c>
      <c r="J273" s="97">
        <f t="shared" si="7"/>
        <v>71.75257731958763</v>
      </c>
    </row>
    <row r="274" spans="1:10" s="21" customFormat="1" ht="12.75" outlineLevel="2">
      <c r="A274" s="101"/>
      <c r="B274" s="63" t="s">
        <v>508</v>
      </c>
      <c r="C274" s="25"/>
      <c r="D274" s="76"/>
      <c r="E274" s="25"/>
      <c r="F274" s="48">
        <f>SUBTOTAL(9,F270:F273)</f>
        <v>10953</v>
      </c>
      <c r="G274" s="48">
        <f>SUBTOTAL(9,G270:G273)</f>
        <v>11803</v>
      </c>
      <c r="H274" s="48">
        <f>SUBTOTAL(9,H270:H273)</f>
        <v>11654</v>
      </c>
      <c r="I274" s="87">
        <f t="shared" si="6"/>
        <v>106.40007303934995</v>
      </c>
      <c r="J274" s="98">
        <f t="shared" si="7"/>
        <v>98.73760908243668</v>
      </c>
    </row>
    <row r="275" spans="1:10" ht="12.75" outlineLevel="3">
      <c r="A275" s="101">
        <v>5700</v>
      </c>
      <c r="B275" s="62">
        <v>3699</v>
      </c>
      <c r="C275" s="25" t="s">
        <v>143</v>
      </c>
      <c r="D275" s="76">
        <v>5169</v>
      </c>
      <c r="E275" s="25" t="s">
        <v>52</v>
      </c>
      <c r="F275" s="26">
        <v>21340</v>
      </c>
      <c r="G275" s="26">
        <v>24550</v>
      </c>
      <c r="H275" s="26">
        <v>24550</v>
      </c>
      <c r="I275" s="86">
        <f t="shared" si="6"/>
        <v>115.04217432052484</v>
      </c>
      <c r="J275" s="97">
        <f t="shared" si="7"/>
        <v>100</v>
      </c>
    </row>
    <row r="276" spans="1:10" ht="12.75" outlineLevel="2">
      <c r="A276" s="101"/>
      <c r="B276" s="63" t="s">
        <v>509</v>
      </c>
      <c r="C276" s="25"/>
      <c r="D276" s="76"/>
      <c r="E276" s="25"/>
      <c r="F276" s="48">
        <f>SUBTOTAL(9,F275:F275)</f>
        <v>21340</v>
      </c>
      <c r="G276" s="48">
        <f>SUBTOTAL(9,G275:G275)</f>
        <v>24550</v>
      </c>
      <c r="H276" s="48">
        <f>SUBTOTAL(9,H275:H275)</f>
        <v>24550</v>
      </c>
      <c r="I276" s="87">
        <f t="shared" si="6"/>
        <v>115.04217432052484</v>
      </c>
      <c r="J276" s="98">
        <f t="shared" si="7"/>
        <v>100</v>
      </c>
    </row>
    <row r="277" spans="1:10" ht="12.75" outlineLevel="1">
      <c r="A277" s="125" t="s">
        <v>421</v>
      </c>
      <c r="B277" s="126"/>
      <c r="C277" s="127"/>
      <c r="D277" s="128"/>
      <c r="E277" s="127"/>
      <c r="F277" s="129">
        <f>SUBTOTAL(9,F260:F275)</f>
        <v>96900</v>
      </c>
      <c r="G277" s="129">
        <f>SUBTOTAL(9,G260:G275)</f>
        <v>106454</v>
      </c>
      <c r="H277" s="129">
        <f>SUBTOTAL(9,H260:H275)</f>
        <v>105943</v>
      </c>
      <c r="I277" s="130">
        <f t="shared" si="6"/>
        <v>109.33230134158927</v>
      </c>
      <c r="J277" s="131">
        <f t="shared" si="7"/>
        <v>99.51998046104421</v>
      </c>
    </row>
    <row r="278" spans="1:10" ht="12.75" outlineLevel="1">
      <c r="A278" s="102"/>
      <c r="B278" s="62"/>
      <c r="C278" s="25"/>
      <c r="D278" s="76"/>
      <c r="E278" s="25"/>
      <c r="F278" s="26"/>
      <c r="G278" s="26"/>
      <c r="H278" s="26"/>
      <c r="I278" s="86"/>
      <c r="J278" s="97"/>
    </row>
    <row r="279" spans="1:10" ht="15.75" outlineLevel="1">
      <c r="A279" s="157" t="s">
        <v>447</v>
      </c>
      <c r="B279" s="62"/>
      <c r="C279" s="25"/>
      <c r="D279" s="76"/>
      <c r="E279" s="25"/>
      <c r="F279" s="26"/>
      <c r="G279" s="26"/>
      <c r="H279" s="26"/>
      <c r="I279" s="86"/>
      <c r="J279" s="97"/>
    </row>
    <row r="280" spans="1:10" ht="12.75" outlineLevel="3">
      <c r="A280" s="108">
        <v>6100</v>
      </c>
      <c r="B280" s="66">
        <v>2140</v>
      </c>
      <c r="C280" s="23" t="s">
        <v>47</v>
      </c>
      <c r="D280" s="78">
        <v>5139</v>
      </c>
      <c r="E280" s="23" t="s">
        <v>75</v>
      </c>
      <c r="F280" s="24">
        <v>100</v>
      </c>
      <c r="G280" s="24">
        <v>100</v>
      </c>
      <c r="H280" s="24">
        <v>98</v>
      </c>
      <c r="I280" s="86">
        <f t="shared" si="6"/>
        <v>98</v>
      </c>
      <c r="J280" s="97">
        <f t="shared" si="7"/>
        <v>98</v>
      </c>
    </row>
    <row r="281" spans="1:10" ht="12.75" outlineLevel="3">
      <c r="A281" s="108">
        <v>6100</v>
      </c>
      <c r="B281" s="66">
        <v>2140</v>
      </c>
      <c r="C281" s="23" t="s">
        <v>47</v>
      </c>
      <c r="D281" s="78">
        <v>5163</v>
      </c>
      <c r="E281" s="23" t="s">
        <v>46</v>
      </c>
      <c r="F281" s="24">
        <v>5</v>
      </c>
      <c r="G281" s="24">
        <v>5</v>
      </c>
      <c r="H281" s="24">
        <v>8</v>
      </c>
      <c r="I281" s="86">
        <f t="shared" si="6"/>
        <v>160</v>
      </c>
      <c r="J281" s="97">
        <f t="shared" si="7"/>
        <v>160</v>
      </c>
    </row>
    <row r="282" spans="1:10" ht="12.75" outlineLevel="3">
      <c r="A282" s="108">
        <v>6100</v>
      </c>
      <c r="B282" s="66">
        <v>2140</v>
      </c>
      <c r="C282" s="23" t="s">
        <v>47</v>
      </c>
      <c r="D282" s="78">
        <v>5169</v>
      </c>
      <c r="E282" s="23" t="s">
        <v>52</v>
      </c>
      <c r="F282" s="24">
        <v>4773</v>
      </c>
      <c r="G282" s="24">
        <v>7717</v>
      </c>
      <c r="H282" s="24">
        <v>4785</v>
      </c>
      <c r="I282" s="86">
        <f t="shared" si="6"/>
        <v>100.25141420490257</v>
      </c>
      <c r="J282" s="97">
        <f t="shared" si="7"/>
        <v>62.005960865621354</v>
      </c>
    </row>
    <row r="283" spans="1:10" ht="12.75" outlineLevel="3">
      <c r="A283" s="108">
        <v>6100</v>
      </c>
      <c r="B283" s="66">
        <v>2140</v>
      </c>
      <c r="C283" s="23" t="s">
        <v>47</v>
      </c>
      <c r="D283" s="78">
        <v>5174</v>
      </c>
      <c r="E283" s="23" t="s">
        <v>113</v>
      </c>
      <c r="F283" s="24"/>
      <c r="G283" s="24">
        <v>300</v>
      </c>
      <c r="H283" s="24">
        <v>8</v>
      </c>
      <c r="I283" s="86"/>
      <c r="J283" s="97">
        <f t="shared" si="7"/>
        <v>2.666666666666667</v>
      </c>
    </row>
    <row r="284" spans="1:10" ht="12.75" outlineLevel="3">
      <c r="A284" s="108">
        <v>6100</v>
      </c>
      <c r="B284" s="66">
        <v>2140</v>
      </c>
      <c r="C284" s="23" t="s">
        <v>47</v>
      </c>
      <c r="D284" s="78">
        <v>5175</v>
      </c>
      <c r="E284" s="23" t="s">
        <v>62</v>
      </c>
      <c r="F284" s="24">
        <v>100</v>
      </c>
      <c r="G284" s="24">
        <v>500</v>
      </c>
      <c r="H284" s="24">
        <v>106</v>
      </c>
      <c r="I284" s="86">
        <f t="shared" si="6"/>
        <v>106</v>
      </c>
      <c r="J284" s="97">
        <f t="shared" si="7"/>
        <v>21.2</v>
      </c>
    </row>
    <row r="285" spans="1:10" ht="12.75" outlineLevel="3">
      <c r="A285" s="108">
        <v>6100</v>
      </c>
      <c r="B285" s="66">
        <v>2140</v>
      </c>
      <c r="C285" s="23" t="s">
        <v>47</v>
      </c>
      <c r="D285" s="78">
        <v>5194</v>
      </c>
      <c r="E285" s="23" t="s">
        <v>106</v>
      </c>
      <c r="F285" s="24">
        <v>160</v>
      </c>
      <c r="G285" s="24">
        <v>160</v>
      </c>
      <c r="H285" s="24">
        <v>136</v>
      </c>
      <c r="I285" s="86">
        <f t="shared" si="6"/>
        <v>85</v>
      </c>
      <c r="J285" s="97">
        <f t="shared" si="7"/>
        <v>85</v>
      </c>
    </row>
    <row r="286" spans="1:10" ht="12.75" outlineLevel="3">
      <c r="A286" s="108">
        <v>6100</v>
      </c>
      <c r="B286" s="66">
        <v>2140</v>
      </c>
      <c r="C286" s="23" t="s">
        <v>47</v>
      </c>
      <c r="D286" s="78">
        <v>5329</v>
      </c>
      <c r="E286" s="23" t="s">
        <v>107</v>
      </c>
      <c r="F286" s="24">
        <v>80</v>
      </c>
      <c r="G286" s="24">
        <v>80</v>
      </c>
      <c r="H286" s="24"/>
      <c r="I286" s="86"/>
      <c r="J286" s="97"/>
    </row>
    <row r="287" spans="1:10" ht="12.75" outlineLevel="2">
      <c r="A287" s="108"/>
      <c r="B287" s="67" t="s">
        <v>510</v>
      </c>
      <c r="C287" s="23"/>
      <c r="D287" s="78"/>
      <c r="E287" s="23"/>
      <c r="F287" s="50">
        <f>SUBTOTAL(9,F280:F286)</f>
        <v>5218</v>
      </c>
      <c r="G287" s="50">
        <f>SUBTOTAL(9,G280:G286)</f>
        <v>8862</v>
      </c>
      <c r="H287" s="50">
        <f>SUBTOTAL(9,H280:H286)</f>
        <v>5141</v>
      </c>
      <c r="I287" s="87">
        <f>+H287/F287*100</f>
        <v>98.52433882713683</v>
      </c>
      <c r="J287" s="98">
        <f aca="true" t="shared" si="8" ref="J287:J358">+H287/G287*100</f>
        <v>58.011735499887166</v>
      </c>
    </row>
    <row r="288" spans="1:10" ht="12.75" outlineLevel="3">
      <c r="A288" s="108">
        <v>6100</v>
      </c>
      <c r="B288" s="66">
        <v>2253</v>
      </c>
      <c r="C288" s="23" t="s">
        <v>114</v>
      </c>
      <c r="D288" s="78">
        <v>5169</v>
      </c>
      <c r="E288" s="25" t="s">
        <v>52</v>
      </c>
      <c r="F288" s="24">
        <v>0</v>
      </c>
      <c r="G288" s="24">
        <v>1269</v>
      </c>
      <c r="H288" s="24">
        <v>1627</v>
      </c>
      <c r="I288" s="86"/>
      <c r="J288" s="97">
        <f t="shared" si="8"/>
        <v>128.21118991331758</v>
      </c>
    </row>
    <row r="289" spans="1:10" ht="12.75" outlineLevel="2">
      <c r="A289" s="108"/>
      <c r="B289" s="67" t="s">
        <v>511</v>
      </c>
      <c r="C289" s="23"/>
      <c r="D289" s="78"/>
      <c r="E289" s="25"/>
      <c r="F289" s="24">
        <f>SUBTOTAL(9,F288:F288)</f>
        <v>0</v>
      </c>
      <c r="G289" s="24">
        <f>SUBTOTAL(9,G288:G288)</f>
        <v>1269</v>
      </c>
      <c r="H289" s="24">
        <f>SUBTOTAL(9,H288:H288)</f>
        <v>1627</v>
      </c>
      <c r="I289" s="86"/>
      <c r="J289" s="97">
        <f t="shared" si="8"/>
        <v>128.21118991331758</v>
      </c>
    </row>
    <row r="290" spans="1:10" ht="12.75" outlineLevel="1">
      <c r="A290" s="138" t="s">
        <v>422</v>
      </c>
      <c r="B290" s="139"/>
      <c r="C290" s="140"/>
      <c r="D290" s="141"/>
      <c r="E290" s="127"/>
      <c r="F290" s="142">
        <f>SUBTOTAL(9,F280:F288)</f>
        <v>5218</v>
      </c>
      <c r="G290" s="142">
        <f>SUBTOTAL(9,G280:G288)</f>
        <v>10131</v>
      </c>
      <c r="H290" s="142">
        <f>SUBTOTAL(9,H280:H288)</f>
        <v>6768</v>
      </c>
      <c r="I290" s="122">
        <f>+H290/F290*100</f>
        <v>129.70486776542737</v>
      </c>
      <c r="J290" s="123">
        <f t="shared" si="8"/>
        <v>66.80485638140361</v>
      </c>
    </row>
    <row r="291" spans="1:10" ht="12.75" outlineLevel="1">
      <c r="A291" s="109"/>
      <c r="B291" s="66"/>
      <c r="C291" s="23"/>
      <c r="D291" s="78"/>
      <c r="E291" s="25"/>
      <c r="F291" s="50"/>
      <c r="G291" s="50"/>
      <c r="H291" s="50"/>
      <c r="I291" s="87"/>
      <c r="J291" s="98"/>
    </row>
    <row r="292" spans="1:10" ht="15.75" outlineLevel="1">
      <c r="A292" s="159" t="s">
        <v>448</v>
      </c>
      <c r="B292" s="66"/>
      <c r="C292" s="23"/>
      <c r="D292" s="78"/>
      <c r="E292" s="25"/>
      <c r="F292" s="50"/>
      <c r="G292" s="50"/>
      <c r="H292" s="50"/>
      <c r="I292" s="87"/>
      <c r="J292" s="98"/>
    </row>
    <row r="293" spans="1:10" ht="12.75" outlineLevel="3">
      <c r="A293" s="101">
        <v>6200</v>
      </c>
      <c r="B293" s="62">
        <v>2564</v>
      </c>
      <c r="C293" s="25" t="s">
        <v>144</v>
      </c>
      <c r="D293" s="76">
        <v>5166</v>
      </c>
      <c r="E293" s="17" t="s">
        <v>53</v>
      </c>
      <c r="F293" s="30"/>
      <c r="G293" s="30"/>
      <c r="H293" s="30">
        <v>201</v>
      </c>
      <c r="I293" s="86"/>
      <c r="J293" s="97"/>
    </row>
    <row r="294" spans="1:10" ht="12.75" outlineLevel="3">
      <c r="A294" s="101">
        <v>6200</v>
      </c>
      <c r="B294" s="62">
        <v>2564</v>
      </c>
      <c r="C294" s="25" t="s">
        <v>144</v>
      </c>
      <c r="D294" s="76">
        <v>5169</v>
      </c>
      <c r="E294" s="25" t="s">
        <v>52</v>
      </c>
      <c r="F294" s="30"/>
      <c r="G294" s="30"/>
      <c r="H294" s="30">
        <v>894</v>
      </c>
      <c r="I294" s="86"/>
      <c r="J294" s="97"/>
    </row>
    <row r="295" spans="1:10" ht="12.75" outlineLevel="2">
      <c r="A295" s="101"/>
      <c r="B295" s="63" t="s">
        <v>512</v>
      </c>
      <c r="C295" s="25"/>
      <c r="D295" s="76"/>
      <c r="E295" s="25"/>
      <c r="F295" s="30"/>
      <c r="G295" s="30"/>
      <c r="H295" s="51">
        <f>SUBTOTAL(9,H293:H294)</f>
        <v>1095</v>
      </c>
      <c r="I295" s="86"/>
      <c r="J295" s="97"/>
    </row>
    <row r="296" spans="1:10" ht="12.75" outlineLevel="3">
      <c r="A296" s="101">
        <v>6200</v>
      </c>
      <c r="B296" s="62">
        <v>3639</v>
      </c>
      <c r="C296" s="25" t="s">
        <v>60</v>
      </c>
      <c r="D296" s="76">
        <v>5163</v>
      </c>
      <c r="E296" s="17" t="s">
        <v>46</v>
      </c>
      <c r="F296" s="30"/>
      <c r="G296" s="30">
        <v>2</v>
      </c>
      <c r="H296" s="30">
        <v>2</v>
      </c>
      <c r="I296" s="86"/>
      <c r="J296" s="97">
        <f t="shared" si="8"/>
        <v>100</v>
      </c>
    </row>
    <row r="297" spans="1:10" ht="12.75" outlineLevel="3">
      <c r="A297" s="101">
        <v>6200</v>
      </c>
      <c r="B297" s="62">
        <v>3639</v>
      </c>
      <c r="C297" s="25" t="s">
        <v>60</v>
      </c>
      <c r="D297" s="76">
        <v>5166</v>
      </c>
      <c r="E297" s="17" t="s">
        <v>53</v>
      </c>
      <c r="F297" s="30">
        <v>2800</v>
      </c>
      <c r="G297" s="30">
        <v>2498</v>
      </c>
      <c r="H297" s="30">
        <v>1640</v>
      </c>
      <c r="I297" s="86">
        <f>+H297/F297*100</f>
        <v>58.57142857142858</v>
      </c>
      <c r="J297" s="97">
        <f t="shared" si="8"/>
        <v>65.65252201761409</v>
      </c>
    </row>
    <row r="298" spans="1:10" ht="12.75" outlineLevel="3">
      <c r="A298" s="101">
        <v>6200</v>
      </c>
      <c r="B298" s="62">
        <v>3639</v>
      </c>
      <c r="C298" s="25" t="s">
        <v>60</v>
      </c>
      <c r="D298" s="76">
        <v>5169</v>
      </c>
      <c r="E298" s="25" t="s">
        <v>52</v>
      </c>
      <c r="F298" s="30">
        <v>5985</v>
      </c>
      <c r="G298" s="30">
        <v>5892</v>
      </c>
      <c r="H298" s="30">
        <v>6044</v>
      </c>
      <c r="I298" s="86">
        <f>+H298/F298*100</f>
        <v>100.98579782790308</v>
      </c>
      <c r="J298" s="97">
        <f t="shared" si="8"/>
        <v>102.57976917854718</v>
      </c>
    </row>
    <row r="299" spans="1:10" ht="12.75" customHeight="1" outlineLevel="3">
      <c r="A299" s="101">
        <v>6200</v>
      </c>
      <c r="B299" s="62">
        <v>3639</v>
      </c>
      <c r="C299" s="25" t="s">
        <v>60</v>
      </c>
      <c r="D299" s="76">
        <v>5192</v>
      </c>
      <c r="E299" s="17" t="s">
        <v>145</v>
      </c>
      <c r="F299" s="30">
        <v>0</v>
      </c>
      <c r="G299" s="30">
        <v>1295</v>
      </c>
      <c r="H299" s="30">
        <v>1295</v>
      </c>
      <c r="I299" s="86"/>
      <c r="J299" s="97">
        <f t="shared" si="8"/>
        <v>100</v>
      </c>
    </row>
    <row r="300" spans="1:10" ht="12.75" outlineLevel="3">
      <c r="A300" s="101">
        <v>6200</v>
      </c>
      <c r="B300" s="62">
        <v>3639</v>
      </c>
      <c r="C300" s="25" t="s">
        <v>60</v>
      </c>
      <c r="D300" s="76">
        <v>5361</v>
      </c>
      <c r="E300" s="17" t="s">
        <v>55</v>
      </c>
      <c r="F300" s="30">
        <v>200</v>
      </c>
      <c r="G300" s="30">
        <v>400</v>
      </c>
      <c r="H300" s="30">
        <v>400</v>
      </c>
      <c r="I300" s="86">
        <f>+H300/F300*100</f>
        <v>200</v>
      </c>
      <c r="J300" s="97">
        <f t="shared" si="8"/>
        <v>100</v>
      </c>
    </row>
    <row r="301" spans="1:10" ht="12.75" outlineLevel="3">
      <c r="A301" s="101">
        <v>6200</v>
      </c>
      <c r="B301" s="62">
        <v>3639</v>
      </c>
      <c r="C301" s="25" t="s">
        <v>60</v>
      </c>
      <c r="D301" s="76">
        <v>5362</v>
      </c>
      <c r="E301" s="25" t="s">
        <v>40</v>
      </c>
      <c r="F301" s="30">
        <v>4015</v>
      </c>
      <c r="G301" s="30">
        <v>7015</v>
      </c>
      <c r="H301" s="30">
        <v>7078</v>
      </c>
      <c r="I301" s="86">
        <f>+H301/F301*100</f>
        <v>176.28891656288917</v>
      </c>
      <c r="J301" s="97">
        <f t="shared" si="8"/>
        <v>100.89807555238775</v>
      </c>
    </row>
    <row r="302" spans="1:10" ht="12.75" outlineLevel="3">
      <c r="A302" s="101">
        <v>6200</v>
      </c>
      <c r="B302" s="62">
        <v>3639</v>
      </c>
      <c r="C302" s="25" t="s">
        <v>60</v>
      </c>
      <c r="D302" s="76">
        <v>5909</v>
      </c>
      <c r="E302" s="17" t="s">
        <v>41</v>
      </c>
      <c r="F302" s="30">
        <v>0</v>
      </c>
      <c r="G302" s="30">
        <v>15266</v>
      </c>
      <c r="H302" s="30">
        <v>7680</v>
      </c>
      <c r="I302" s="86"/>
      <c r="J302" s="97">
        <f t="shared" si="8"/>
        <v>50.30787370627539</v>
      </c>
    </row>
    <row r="303" spans="1:10" ht="12.75" outlineLevel="2">
      <c r="A303" s="101"/>
      <c r="B303" s="63" t="s">
        <v>503</v>
      </c>
      <c r="C303" s="25"/>
      <c r="D303" s="76"/>
      <c r="E303" s="17"/>
      <c r="F303" s="51">
        <f>SUBTOTAL(9,F296:F302)</f>
        <v>13000</v>
      </c>
      <c r="G303" s="51">
        <f>SUBTOTAL(9,G296:G302)</f>
        <v>32368</v>
      </c>
      <c r="H303" s="51">
        <f>SUBTOTAL(9,H296:H302)</f>
        <v>24139</v>
      </c>
      <c r="I303" s="87">
        <f>+H303/F303*100</f>
        <v>185.68461538461537</v>
      </c>
      <c r="J303" s="98">
        <f t="shared" si="8"/>
        <v>74.57674246169056</v>
      </c>
    </row>
    <row r="304" spans="1:10" ht="12.75" outlineLevel="1">
      <c r="A304" s="125" t="s">
        <v>423</v>
      </c>
      <c r="B304" s="126"/>
      <c r="C304" s="127"/>
      <c r="D304" s="128"/>
      <c r="E304" s="119"/>
      <c r="F304" s="143">
        <f>SUBTOTAL(9,F293:F302)</f>
        <v>13000</v>
      </c>
      <c r="G304" s="143">
        <f>SUBTOTAL(9,G293:G302)</f>
        <v>32368</v>
      </c>
      <c r="H304" s="143">
        <f>SUBTOTAL(9,H293:H302)</f>
        <v>25234</v>
      </c>
      <c r="I304" s="122">
        <f>+H304/F304*100</f>
        <v>194.1076923076923</v>
      </c>
      <c r="J304" s="123">
        <f t="shared" si="8"/>
        <v>77.95971329708354</v>
      </c>
    </row>
    <row r="305" spans="1:10" ht="12.75" outlineLevel="1">
      <c r="A305" s="102"/>
      <c r="B305" s="62"/>
      <c r="C305" s="25"/>
      <c r="D305" s="76"/>
      <c r="E305" s="17"/>
      <c r="F305" s="51"/>
      <c r="G305" s="51"/>
      <c r="H305" s="51"/>
      <c r="I305" s="87"/>
      <c r="J305" s="98"/>
    </row>
    <row r="306" spans="1:10" ht="15.75" outlineLevel="1">
      <c r="A306" s="157" t="s">
        <v>449</v>
      </c>
      <c r="B306" s="62"/>
      <c r="C306" s="25"/>
      <c r="D306" s="76"/>
      <c r="E306" s="17"/>
      <c r="F306" s="51"/>
      <c r="G306" s="51"/>
      <c r="H306" s="51"/>
      <c r="I306" s="87"/>
      <c r="J306" s="98"/>
    </row>
    <row r="307" spans="1:10" ht="12.75" outlineLevel="3">
      <c r="A307" s="110">
        <v>6300</v>
      </c>
      <c r="B307" s="68">
        <v>2140</v>
      </c>
      <c r="C307" s="7" t="s">
        <v>47</v>
      </c>
      <c r="D307" s="15">
        <v>5169</v>
      </c>
      <c r="E307" s="7" t="s">
        <v>52</v>
      </c>
      <c r="F307" s="11"/>
      <c r="G307" s="11">
        <v>255</v>
      </c>
      <c r="H307" s="11">
        <v>232.6477</v>
      </c>
      <c r="I307" s="90"/>
      <c r="J307" s="111">
        <f t="shared" si="8"/>
        <v>91.23439215686274</v>
      </c>
    </row>
    <row r="308" spans="1:10" ht="12.75" outlineLevel="2">
      <c r="A308" s="110"/>
      <c r="B308" s="69" t="s">
        <v>510</v>
      </c>
      <c r="C308" s="7"/>
      <c r="D308" s="15"/>
      <c r="E308" s="7"/>
      <c r="F308" s="11"/>
      <c r="G308" s="52">
        <f>SUBTOTAL(9,G307:G307)</f>
        <v>255</v>
      </c>
      <c r="H308" s="52">
        <f>SUBTOTAL(9,H307:H307)</f>
        <v>232.6477</v>
      </c>
      <c r="I308" s="91"/>
      <c r="J308" s="112">
        <f t="shared" si="8"/>
        <v>91.23439215686274</v>
      </c>
    </row>
    <row r="309" spans="1:10" ht="12.75" outlineLevel="3">
      <c r="A309" s="110">
        <v>6300</v>
      </c>
      <c r="B309" s="68">
        <v>3612</v>
      </c>
      <c r="C309" s="7" t="s">
        <v>6</v>
      </c>
      <c r="D309" s="15">
        <v>5166</v>
      </c>
      <c r="E309" s="7" t="s">
        <v>53</v>
      </c>
      <c r="F309" s="8">
        <v>1525</v>
      </c>
      <c r="G309" s="8">
        <v>1525</v>
      </c>
      <c r="H309" s="8">
        <v>1194.39205</v>
      </c>
      <c r="I309" s="90">
        <f>+H309/F309*100</f>
        <v>78.32079016393442</v>
      </c>
      <c r="J309" s="111">
        <f t="shared" si="8"/>
        <v>78.32079016393442</v>
      </c>
    </row>
    <row r="310" spans="1:10" ht="12.75" outlineLevel="3">
      <c r="A310" s="110">
        <v>6300</v>
      </c>
      <c r="B310" s="68">
        <v>3612</v>
      </c>
      <c r="C310" s="7" t="s">
        <v>6</v>
      </c>
      <c r="D310" s="15">
        <v>5169</v>
      </c>
      <c r="E310" s="7" t="s">
        <v>52</v>
      </c>
      <c r="F310" s="8"/>
      <c r="G310" s="8"/>
      <c r="H310" s="8">
        <v>14.895</v>
      </c>
      <c r="I310" s="90"/>
      <c r="J310" s="111"/>
    </row>
    <row r="311" spans="1:10" ht="12.75" outlineLevel="3">
      <c r="A311" s="110">
        <v>6300</v>
      </c>
      <c r="B311" s="68">
        <v>3612</v>
      </c>
      <c r="C311" s="7" t="s">
        <v>6</v>
      </c>
      <c r="D311" s="15">
        <v>5341</v>
      </c>
      <c r="E311" s="7" t="s">
        <v>54</v>
      </c>
      <c r="F311" s="8"/>
      <c r="G311" s="8">
        <v>25695</v>
      </c>
      <c r="H311" s="8">
        <v>26440</v>
      </c>
      <c r="I311" s="90"/>
      <c r="J311" s="111">
        <f t="shared" si="8"/>
        <v>102.89939676979958</v>
      </c>
    </row>
    <row r="312" spans="1:10" ht="12.75" outlineLevel="3">
      <c r="A312" s="110">
        <v>6300</v>
      </c>
      <c r="B312" s="68">
        <v>3612</v>
      </c>
      <c r="C312" s="7" t="s">
        <v>6</v>
      </c>
      <c r="D312" s="15">
        <v>5361</v>
      </c>
      <c r="E312" s="7" t="s">
        <v>55</v>
      </c>
      <c r="F312" s="8">
        <v>70</v>
      </c>
      <c r="G312" s="8">
        <v>70</v>
      </c>
      <c r="H312" s="8">
        <v>116.44</v>
      </c>
      <c r="I312" s="90">
        <f>+H312/F312*100</f>
        <v>166.34285714285716</v>
      </c>
      <c r="J312" s="111">
        <f t="shared" si="8"/>
        <v>166.34285714285716</v>
      </c>
    </row>
    <row r="313" spans="1:10" ht="12.75" outlineLevel="3">
      <c r="A313" s="110">
        <v>6300</v>
      </c>
      <c r="B313" s="68">
        <v>3612</v>
      </c>
      <c r="C313" s="7" t="s">
        <v>6</v>
      </c>
      <c r="D313" s="15">
        <v>5362</v>
      </c>
      <c r="E313" s="7" t="s">
        <v>40</v>
      </c>
      <c r="F313" s="8">
        <v>10200</v>
      </c>
      <c r="G313" s="8">
        <v>10200</v>
      </c>
      <c r="H313" s="8">
        <v>7269.09</v>
      </c>
      <c r="I313" s="90">
        <f>+H313/F313*100</f>
        <v>71.26558823529412</v>
      </c>
      <c r="J313" s="111">
        <f t="shared" si="8"/>
        <v>71.26558823529412</v>
      </c>
    </row>
    <row r="314" spans="1:10" ht="12.75" outlineLevel="3">
      <c r="A314" s="110">
        <v>6300</v>
      </c>
      <c r="B314" s="68">
        <v>3612</v>
      </c>
      <c r="C314" s="7" t="s">
        <v>6</v>
      </c>
      <c r="D314" s="15">
        <v>5499</v>
      </c>
      <c r="E314" s="7" t="s">
        <v>56</v>
      </c>
      <c r="F314" s="8">
        <v>52935</v>
      </c>
      <c r="G314" s="8">
        <v>52935</v>
      </c>
      <c r="H314" s="8">
        <v>36434.88955</v>
      </c>
      <c r="I314" s="90">
        <f>+H314/F314*100</f>
        <v>68.82948814583924</v>
      </c>
      <c r="J314" s="111">
        <f t="shared" si="8"/>
        <v>68.82948814583924</v>
      </c>
    </row>
    <row r="315" spans="1:10" ht="12.75" outlineLevel="3">
      <c r="A315" s="110">
        <v>6300</v>
      </c>
      <c r="B315" s="68">
        <v>3612</v>
      </c>
      <c r="C315" s="7" t="s">
        <v>6</v>
      </c>
      <c r="D315" s="15">
        <v>5641</v>
      </c>
      <c r="E315" s="7" t="s">
        <v>57</v>
      </c>
      <c r="F315" s="8">
        <v>2095</v>
      </c>
      <c r="G315" s="8"/>
      <c r="H315" s="8"/>
      <c r="I315" s="90"/>
      <c r="J315" s="111"/>
    </row>
    <row r="316" spans="1:10" ht="12.75" outlineLevel="3">
      <c r="A316" s="110">
        <v>6300</v>
      </c>
      <c r="B316" s="68">
        <v>3612</v>
      </c>
      <c r="C316" s="7" t="s">
        <v>6</v>
      </c>
      <c r="D316" s="15">
        <v>5660</v>
      </c>
      <c r="E316" s="7" t="s">
        <v>56</v>
      </c>
      <c r="F316" s="8">
        <v>41105</v>
      </c>
      <c r="G316" s="8"/>
      <c r="H316" s="8"/>
      <c r="I316" s="90"/>
      <c r="J316" s="111"/>
    </row>
    <row r="317" spans="1:10" ht="12.75" outlineLevel="2">
      <c r="A317" s="110"/>
      <c r="B317" s="69" t="s">
        <v>513</v>
      </c>
      <c r="C317" s="7"/>
      <c r="D317" s="15"/>
      <c r="E317" s="7"/>
      <c r="F317" s="53">
        <f>SUBTOTAL(9,F309:F316)</f>
        <v>107930</v>
      </c>
      <c r="G317" s="53">
        <f>SUBTOTAL(9,G309:G316)</f>
        <v>90425</v>
      </c>
      <c r="H317" s="53">
        <f>SUBTOTAL(9,H309:H316)</f>
        <v>71469.7066</v>
      </c>
      <c r="I317" s="91">
        <f>+H317/F317*100</f>
        <v>66.21857370517928</v>
      </c>
      <c r="J317" s="112">
        <f t="shared" si="8"/>
        <v>79.03755222560133</v>
      </c>
    </row>
    <row r="318" spans="1:10" ht="12.75" outlineLevel="3">
      <c r="A318" s="110">
        <v>6300</v>
      </c>
      <c r="B318" s="68">
        <v>3619</v>
      </c>
      <c r="C318" s="7" t="s">
        <v>58</v>
      </c>
      <c r="D318" s="15">
        <v>5660</v>
      </c>
      <c r="E318" s="7" t="s">
        <v>59</v>
      </c>
      <c r="F318" s="8">
        <v>10800</v>
      </c>
      <c r="G318" s="8">
        <v>39854</v>
      </c>
      <c r="H318" s="8">
        <v>28412.68</v>
      </c>
      <c r="I318" s="90">
        <f>+H318/F318*100</f>
        <v>263.08037037037036</v>
      </c>
      <c r="J318" s="111">
        <f t="shared" si="8"/>
        <v>71.29191549154413</v>
      </c>
    </row>
    <row r="319" spans="1:10" ht="12.75" outlineLevel="2">
      <c r="A319" s="110"/>
      <c r="B319" s="69" t="s">
        <v>514</v>
      </c>
      <c r="C319" s="7"/>
      <c r="D319" s="15"/>
      <c r="E319" s="7"/>
      <c r="F319" s="53">
        <f>SUBTOTAL(9,F318:F318)</f>
        <v>10800</v>
      </c>
      <c r="G319" s="53">
        <f>SUBTOTAL(9,G318:G318)</f>
        <v>39854</v>
      </c>
      <c r="H319" s="53">
        <f>SUBTOTAL(9,H318:H318)</f>
        <v>28412.68</v>
      </c>
      <c r="I319" s="91">
        <f>+H319/F319*100</f>
        <v>263.08037037037036</v>
      </c>
      <c r="J319" s="112">
        <f t="shared" si="8"/>
        <v>71.29191549154413</v>
      </c>
    </row>
    <row r="320" spans="1:10" ht="12.75" outlineLevel="3">
      <c r="A320" s="113">
        <v>6300</v>
      </c>
      <c r="B320" s="68">
        <v>3639</v>
      </c>
      <c r="C320" s="7" t="s">
        <v>60</v>
      </c>
      <c r="D320" s="15">
        <v>5164</v>
      </c>
      <c r="E320" s="7" t="s">
        <v>61</v>
      </c>
      <c r="F320" s="8"/>
      <c r="G320" s="8">
        <v>80</v>
      </c>
      <c r="H320" s="8">
        <v>37.66335</v>
      </c>
      <c r="I320" s="90"/>
      <c r="J320" s="111">
        <f t="shared" si="8"/>
        <v>47.0791875</v>
      </c>
    </row>
    <row r="321" spans="1:10" ht="12.75" outlineLevel="3">
      <c r="A321" s="110">
        <v>6300</v>
      </c>
      <c r="B321" s="68">
        <v>3639</v>
      </c>
      <c r="C321" s="7" t="s">
        <v>60</v>
      </c>
      <c r="D321" s="15">
        <v>5169</v>
      </c>
      <c r="E321" s="7" t="s">
        <v>52</v>
      </c>
      <c r="F321" s="8"/>
      <c r="G321" s="8">
        <v>517</v>
      </c>
      <c r="H321" s="8">
        <v>321</v>
      </c>
      <c r="I321" s="90"/>
      <c r="J321" s="111">
        <f t="shared" si="8"/>
        <v>62.0889748549323</v>
      </c>
    </row>
    <row r="322" spans="1:10" ht="12.75" outlineLevel="3">
      <c r="A322" s="110">
        <v>6300</v>
      </c>
      <c r="B322" s="68">
        <v>3639</v>
      </c>
      <c r="C322" s="7" t="s">
        <v>60</v>
      </c>
      <c r="D322" s="15">
        <v>5175</v>
      </c>
      <c r="E322" s="7" t="s">
        <v>62</v>
      </c>
      <c r="F322" s="8"/>
      <c r="G322" s="8">
        <v>78</v>
      </c>
      <c r="H322" s="8">
        <v>53.6585</v>
      </c>
      <c r="I322" s="90"/>
      <c r="J322" s="111">
        <f t="shared" si="8"/>
        <v>68.7929487179487</v>
      </c>
    </row>
    <row r="323" spans="1:10" ht="12.75" outlineLevel="3">
      <c r="A323" s="110">
        <v>6300</v>
      </c>
      <c r="B323" s="68">
        <v>3639</v>
      </c>
      <c r="C323" s="7" t="s">
        <v>60</v>
      </c>
      <c r="D323" s="15">
        <v>5909</v>
      </c>
      <c r="E323" s="7" t="s">
        <v>41</v>
      </c>
      <c r="F323" s="8"/>
      <c r="G323" s="8">
        <v>3464</v>
      </c>
      <c r="H323" s="8">
        <v>3464.581</v>
      </c>
      <c r="I323" s="90"/>
      <c r="J323" s="111">
        <f t="shared" si="8"/>
        <v>100.01677251732102</v>
      </c>
    </row>
    <row r="324" spans="1:10" ht="12.75" outlineLevel="2">
      <c r="A324" s="110"/>
      <c r="B324" s="69" t="s">
        <v>503</v>
      </c>
      <c r="C324" s="7"/>
      <c r="D324" s="15"/>
      <c r="E324" s="7"/>
      <c r="F324" s="8"/>
      <c r="G324" s="53">
        <f>SUBTOTAL(9,G320:G323)</f>
        <v>4139</v>
      </c>
      <c r="H324" s="53">
        <f>SUBTOTAL(9,H320:H323)</f>
        <v>3876.90285</v>
      </c>
      <c r="I324" s="91"/>
      <c r="J324" s="112">
        <f t="shared" si="8"/>
        <v>93.66762140613675</v>
      </c>
    </row>
    <row r="325" spans="1:10" ht="12.75" outlineLevel="1">
      <c r="A325" s="125" t="s">
        <v>424</v>
      </c>
      <c r="B325" s="126"/>
      <c r="C325" s="127"/>
      <c r="D325" s="128"/>
      <c r="E325" s="127"/>
      <c r="F325" s="135">
        <f>SUBTOTAL(9,F307:F323)</f>
        <v>118730</v>
      </c>
      <c r="G325" s="135">
        <f>SUBTOTAL(9,G307:G323)</f>
        <v>134673</v>
      </c>
      <c r="H325" s="135">
        <f>SUBTOTAL(9,H307:H323)</f>
        <v>103991.93715000001</v>
      </c>
      <c r="I325" s="122">
        <f>+H325/F325*100</f>
        <v>87.58690907942392</v>
      </c>
      <c r="J325" s="123">
        <f t="shared" si="8"/>
        <v>77.21810396293245</v>
      </c>
    </row>
    <row r="326" spans="1:10" ht="12.75" outlineLevel="1">
      <c r="A326" s="114"/>
      <c r="B326" s="68"/>
      <c r="C326" s="7"/>
      <c r="D326" s="15"/>
      <c r="E326" s="7"/>
      <c r="F326" s="53"/>
      <c r="G326" s="53"/>
      <c r="H326" s="53"/>
      <c r="I326" s="91"/>
      <c r="J326" s="112"/>
    </row>
    <row r="327" spans="1:10" ht="15.75" outlineLevel="1">
      <c r="A327" s="160" t="s">
        <v>450</v>
      </c>
      <c r="B327" s="68"/>
      <c r="C327" s="7"/>
      <c r="D327" s="15"/>
      <c r="E327" s="7"/>
      <c r="F327" s="53"/>
      <c r="G327" s="53"/>
      <c r="H327" s="53"/>
      <c r="I327" s="91"/>
      <c r="J327" s="112"/>
    </row>
    <row r="328" spans="1:10" ht="12.75" outlineLevel="3">
      <c r="A328" s="101">
        <v>6600</v>
      </c>
      <c r="B328" s="62">
        <v>3612</v>
      </c>
      <c r="C328" s="25" t="s">
        <v>6</v>
      </c>
      <c r="D328" s="76">
        <v>5341</v>
      </c>
      <c r="E328" s="7" t="s">
        <v>54</v>
      </c>
      <c r="F328" s="26"/>
      <c r="G328" s="26"/>
      <c r="H328" s="26">
        <v>77</v>
      </c>
      <c r="I328" s="86"/>
      <c r="J328" s="97"/>
    </row>
    <row r="329" spans="1:10" ht="12.75" outlineLevel="2">
      <c r="A329" s="101"/>
      <c r="B329" s="63" t="s">
        <v>513</v>
      </c>
      <c r="C329" s="25"/>
      <c r="D329" s="76"/>
      <c r="E329" s="7"/>
      <c r="F329" s="26"/>
      <c r="G329" s="26"/>
      <c r="H329" s="48">
        <f>SUBTOTAL(9,H328:H328)</f>
        <v>77</v>
      </c>
      <c r="I329" s="86"/>
      <c r="J329" s="97"/>
    </row>
    <row r="330" spans="1:10" ht="12.75" outlineLevel="3">
      <c r="A330" s="101">
        <v>6600</v>
      </c>
      <c r="B330" s="62">
        <v>3639</v>
      </c>
      <c r="C330" s="25" t="s">
        <v>60</v>
      </c>
      <c r="D330" s="76">
        <v>5169</v>
      </c>
      <c r="E330" s="25" t="s">
        <v>52</v>
      </c>
      <c r="F330" s="27"/>
      <c r="G330" s="27">
        <v>5000</v>
      </c>
      <c r="H330" s="27">
        <v>2132</v>
      </c>
      <c r="I330" s="86"/>
      <c r="J330" s="97">
        <f t="shared" si="8"/>
        <v>42.64</v>
      </c>
    </row>
    <row r="331" spans="1:10" ht="12.75" outlineLevel="2">
      <c r="A331" s="101"/>
      <c r="B331" s="63" t="s">
        <v>503</v>
      </c>
      <c r="C331" s="25"/>
      <c r="D331" s="76"/>
      <c r="E331" s="25"/>
      <c r="F331" s="27"/>
      <c r="G331" s="54">
        <f>SUBTOTAL(9,G330:G330)</f>
        <v>5000</v>
      </c>
      <c r="H331" s="54">
        <f>SUBTOTAL(9,H330:H330)</f>
        <v>2132</v>
      </c>
      <c r="I331" s="86"/>
      <c r="J331" s="97">
        <f t="shared" si="8"/>
        <v>42.64</v>
      </c>
    </row>
    <row r="332" spans="1:10" ht="12.75" outlineLevel="1">
      <c r="A332" s="125" t="s">
        <v>425</v>
      </c>
      <c r="B332" s="126"/>
      <c r="C332" s="127"/>
      <c r="D332" s="128"/>
      <c r="E332" s="127"/>
      <c r="F332" s="144"/>
      <c r="G332" s="144">
        <f>SUBTOTAL(9,G328:G330)</f>
        <v>5000</v>
      </c>
      <c r="H332" s="144">
        <f>SUBTOTAL(9,H328:H330)</f>
        <v>2209</v>
      </c>
      <c r="I332" s="122"/>
      <c r="J332" s="123">
        <f t="shared" si="8"/>
        <v>44.18</v>
      </c>
    </row>
    <row r="333" spans="1:10" ht="12.75" outlineLevel="1">
      <c r="A333" s="102"/>
      <c r="B333" s="62"/>
      <c r="C333" s="25"/>
      <c r="D333" s="76"/>
      <c r="E333" s="25"/>
      <c r="F333" s="54"/>
      <c r="G333" s="54"/>
      <c r="H333" s="54"/>
      <c r="I333" s="87"/>
      <c r="J333" s="98"/>
    </row>
    <row r="334" spans="1:10" ht="15.75" outlineLevel="1">
      <c r="A334" s="157" t="s">
        <v>451</v>
      </c>
      <c r="B334" s="62"/>
      <c r="C334" s="25"/>
      <c r="D334" s="76"/>
      <c r="E334" s="25"/>
      <c r="F334" s="54"/>
      <c r="G334" s="54"/>
      <c r="H334" s="54"/>
      <c r="I334" s="87"/>
      <c r="J334" s="98"/>
    </row>
    <row r="335" spans="1:10" ht="12.75" outlineLevel="3">
      <c r="A335" s="110">
        <v>7100</v>
      </c>
      <c r="B335" s="68">
        <v>3511</v>
      </c>
      <c r="C335" s="7" t="s">
        <v>63</v>
      </c>
      <c r="D335" s="15">
        <v>5331</v>
      </c>
      <c r="E335" s="7" t="s">
        <v>573</v>
      </c>
      <c r="F335" s="8">
        <v>1000</v>
      </c>
      <c r="G335" s="8">
        <v>1000</v>
      </c>
      <c r="H335" s="8">
        <v>1000</v>
      </c>
      <c r="I335" s="90">
        <f>+H335/F335*100</f>
        <v>100</v>
      </c>
      <c r="J335" s="111">
        <f t="shared" si="8"/>
        <v>100</v>
      </c>
    </row>
    <row r="336" spans="1:10" ht="12.75" outlineLevel="3">
      <c r="A336" s="110">
        <v>7100</v>
      </c>
      <c r="B336" s="68">
        <v>3511</v>
      </c>
      <c r="C336" s="7" t="s">
        <v>63</v>
      </c>
      <c r="D336" s="15">
        <v>5651</v>
      </c>
      <c r="E336" s="7" t="s">
        <v>574</v>
      </c>
      <c r="F336" s="8"/>
      <c r="G336" s="8">
        <v>8000</v>
      </c>
      <c r="H336" s="8">
        <v>8000</v>
      </c>
      <c r="I336" s="90"/>
      <c r="J336" s="111">
        <f t="shared" si="8"/>
        <v>100</v>
      </c>
    </row>
    <row r="337" spans="1:10" ht="12.75" outlineLevel="2">
      <c r="A337" s="110"/>
      <c r="B337" s="69" t="s">
        <v>515</v>
      </c>
      <c r="C337" s="7"/>
      <c r="D337" s="15"/>
      <c r="E337" s="7"/>
      <c r="F337" s="53">
        <f>SUBTOTAL(9,F335:F336)</f>
        <v>1000</v>
      </c>
      <c r="G337" s="53">
        <f>SUBTOTAL(9,G335:G336)</f>
        <v>9000</v>
      </c>
      <c r="H337" s="53">
        <f>SUBTOTAL(9,H335:H336)</f>
        <v>9000</v>
      </c>
      <c r="I337" s="91">
        <f aca="true" t="shared" si="9" ref="I337:I345">+H337/F337*100</f>
        <v>900</v>
      </c>
      <c r="J337" s="112">
        <f t="shared" si="8"/>
        <v>100</v>
      </c>
    </row>
    <row r="338" spans="1:10" ht="12.75" outlineLevel="3">
      <c r="A338" s="110">
        <v>7100</v>
      </c>
      <c r="B338" s="68">
        <v>3513</v>
      </c>
      <c r="C338" s="7" t="s">
        <v>65</v>
      </c>
      <c r="D338" s="15">
        <v>5169</v>
      </c>
      <c r="E338" s="7" t="s">
        <v>52</v>
      </c>
      <c r="F338" s="8">
        <v>15136</v>
      </c>
      <c r="G338" s="8">
        <v>15136</v>
      </c>
      <c r="H338" s="9">
        <v>15135.97245</v>
      </c>
      <c r="I338" s="90">
        <f t="shared" si="9"/>
        <v>99.99981798361522</v>
      </c>
      <c r="J338" s="111">
        <f t="shared" si="8"/>
        <v>99.99981798361522</v>
      </c>
    </row>
    <row r="339" spans="1:10" ht="12.75" outlineLevel="2">
      <c r="A339" s="110"/>
      <c r="B339" s="69" t="s">
        <v>516</v>
      </c>
      <c r="C339" s="7"/>
      <c r="D339" s="15"/>
      <c r="E339" s="7"/>
      <c r="F339" s="53">
        <f>SUBTOTAL(9,F338:F338)</f>
        <v>15136</v>
      </c>
      <c r="G339" s="53">
        <f>SUBTOTAL(9,G338:G338)</f>
        <v>15136</v>
      </c>
      <c r="H339" s="55">
        <f>SUBTOTAL(9,H338:H338)</f>
        <v>15135.97245</v>
      </c>
      <c r="I339" s="91">
        <f t="shared" si="9"/>
        <v>99.99981798361522</v>
      </c>
      <c r="J339" s="112">
        <f t="shared" si="8"/>
        <v>99.99981798361522</v>
      </c>
    </row>
    <row r="340" spans="1:10" ht="12.75" outlineLevel="3">
      <c r="A340" s="110">
        <v>7100</v>
      </c>
      <c r="B340" s="68">
        <v>3522</v>
      </c>
      <c r="C340" s="7" t="s">
        <v>49</v>
      </c>
      <c r="D340" s="15">
        <v>5331</v>
      </c>
      <c r="E340" s="7" t="s">
        <v>568</v>
      </c>
      <c r="F340" s="8">
        <v>2500</v>
      </c>
      <c r="G340" s="8">
        <v>2500</v>
      </c>
      <c r="H340" s="9">
        <v>2500</v>
      </c>
      <c r="I340" s="90">
        <f t="shared" si="9"/>
        <v>100</v>
      </c>
      <c r="J340" s="111">
        <f t="shared" si="8"/>
        <v>100</v>
      </c>
    </row>
    <row r="341" spans="1:10" ht="12.75" outlineLevel="2">
      <c r="A341" s="110"/>
      <c r="B341" s="69" t="s">
        <v>517</v>
      </c>
      <c r="C341" s="7"/>
      <c r="D341" s="15"/>
      <c r="E341" s="7"/>
      <c r="F341" s="53">
        <f>SUBTOTAL(9,F340:F340)</f>
        <v>2500</v>
      </c>
      <c r="G341" s="53">
        <f>SUBTOTAL(9,G340:G340)</f>
        <v>2500</v>
      </c>
      <c r="H341" s="55">
        <f>SUBTOTAL(9,H340:H340)</f>
        <v>2500</v>
      </c>
      <c r="I341" s="91">
        <f t="shared" si="9"/>
        <v>100</v>
      </c>
      <c r="J341" s="112">
        <f t="shared" si="8"/>
        <v>100</v>
      </c>
    </row>
    <row r="342" spans="1:10" ht="12.75" outlineLevel="3">
      <c r="A342" s="110">
        <v>7100</v>
      </c>
      <c r="B342" s="68">
        <v>3523</v>
      </c>
      <c r="C342" s="7" t="s">
        <v>50</v>
      </c>
      <c r="D342" s="15">
        <v>5331</v>
      </c>
      <c r="E342" s="7" t="s">
        <v>575</v>
      </c>
      <c r="F342" s="8">
        <v>50</v>
      </c>
      <c r="G342" s="8">
        <v>50</v>
      </c>
      <c r="H342" s="9">
        <v>50</v>
      </c>
      <c r="I342" s="90">
        <f t="shared" si="9"/>
        <v>100</v>
      </c>
      <c r="J342" s="111">
        <f t="shared" si="8"/>
        <v>100</v>
      </c>
    </row>
    <row r="343" spans="1:10" ht="12.75" outlineLevel="3">
      <c r="A343" s="110">
        <v>7100</v>
      </c>
      <c r="B343" s="68">
        <v>3523</v>
      </c>
      <c r="C343" s="7" t="s">
        <v>50</v>
      </c>
      <c r="D343" s="15">
        <v>5331</v>
      </c>
      <c r="E343" s="7" t="s">
        <v>576</v>
      </c>
      <c r="F343" s="8">
        <v>1950</v>
      </c>
      <c r="G343" s="8">
        <v>1959</v>
      </c>
      <c r="H343" s="9">
        <v>1959</v>
      </c>
      <c r="I343" s="90">
        <f t="shared" si="9"/>
        <v>100.46153846153847</v>
      </c>
      <c r="J343" s="111">
        <f t="shared" si="8"/>
        <v>100</v>
      </c>
    </row>
    <row r="344" spans="1:10" ht="12.75" outlineLevel="3">
      <c r="A344" s="110">
        <v>7100</v>
      </c>
      <c r="B344" s="68">
        <v>3523</v>
      </c>
      <c r="C344" s="7" t="s">
        <v>50</v>
      </c>
      <c r="D344" s="15">
        <v>5331</v>
      </c>
      <c r="E344" s="7" t="s">
        <v>569</v>
      </c>
      <c r="F344" s="8">
        <v>12057</v>
      </c>
      <c r="G344" s="8">
        <v>12057</v>
      </c>
      <c r="H344" s="9">
        <v>12057</v>
      </c>
      <c r="I344" s="90">
        <f t="shared" si="9"/>
        <v>100</v>
      </c>
      <c r="J344" s="111">
        <f t="shared" si="8"/>
        <v>100</v>
      </c>
    </row>
    <row r="345" spans="1:10" ht="12.75" outlineLevel="3">
      <c r="A345" s="110">
        <v>7100</v>
      </c>
      <c r="B345" s="68">
        <v>3523</v>
      </c>
      <c r="C345" s="7" t="s">
        <v>50</v>
      </c>
      <c r="D345" s="15">
        <v>5339</v>
      </c>
      <c r="E345" s="7" t="s">
        <v>570</v>
      </c>
      <c r="F345" s="8">
        <v>3700</v>
      </c>
      <c r="G345" s="8">
        <v>3700</v>
      </c>
      <c r="H345" s="9">
        <v>3700</v>
      </c>
      <c r="I345" s="90">
        <f t="shared" si="9"/>
        <v>100</v>
      </c>
      <c r="J345" s="111">
        <f t="shared" si="8"/>
        <v>100</v>
      </c>
    </row>
    <row r="346" spans="1:10" ht="12.75" outlineLevel="3">
      <c r="A346" s="110">
        <v>7100</v>
      </c>
      <c r="B346" s="68">
        <v>3523</v>
      </c>
      <c r="C346" s="7" t="s">
        <v>50</v>
      </c>
      <c r="D346" s="15">
        <v>5902</v>
      </c>
      <c r="E346" s="7" t="s">
        <v>67</v>
      </c>
      <c r="F346" s="8"/>
      <c r="G346" s="8">
        <v>14</v>
      </c>
      <c r="H346" s="9">
        <v>14.052</v>
      </c>
      <c r="I346" s="90"/>
      <c r="J346" s="111">
        <f t="shared" si="8"/>
        <v>100.37142857142858</v>
      </c>
    </row>
    <row r="347" spans="1:10" ht="12.75" outlineLevel="2">
      <c r="A347" s="110"/>
      <c r="B347" s="69" t="s">
        <v>518</v>
      </c>
      <c r="C347" s="7"/>
      <c r="D347" s="15"/>
      <c r="E347" s="7"/>
      <c r="F347" s="53">
        <f>SUBTOTAL(9,F342:F346)</f>
        <v>17757</v>
      </c>
      <c r="G347" s="53">
        <f>SUBTOTAL(9,G342:G346)</f>
        <v>17780</v>
      </c>
      <c r="H347" s="55">
        <f>SUBTOTAL(9,H342:H346)</f>
        <v>17780.052</v>
      </c>
      <c r="I347" s="91">
        <f aca="true" t="shared" si="10" ref="I347:I354">+H347/F347*100</f>
        <v>100.12981922622063</v>
      </c>
      <c r="J347" s="112">
        <f t="shared" si="8"/>
        <v>100.00029246344207</v>
      </c>
    </row>
    <row r="348" spans="1:10" ht="12.75" outlineLevel="3">
      <c r="A348" s="110">
        <v>7100</v>
      </c>
      <c r="B348" s="68">
        <v>3529</v>
      </c>
      <c r="C348" s="7" t="s">
        <v>68</v>
      </c>
      <c r="D348" s="15">
        <v>5339</v>
      </c>
      <c r="E348" s="7" t="s">
        <v>571</v>
      </c>
      <c r="F348" s="8">
        <v>500</v>
      </c>
      <c r="G348" s="8">
        <v>500</v>
      </c>
      <c r="H348" s="9">
        <v>500</v>
      </c>
      <c r="I348" s="90">
        <f t="shared" si="10"/>
        <v>100</v>
      </c>
      <c r="J348" s="111">
        <f t="shared" si="8"/>
        <v>100</v>
      </c>
    </row>
    <row r="349" spans="1:10" ht="12.75" outlineLevel="3">
      <c r="A349" s="110">
        <v>7100</v>
      </c>
      <c r="B349" s="68">
        <v>3529</v>
      </c>
      <c r="C349" s="7" t="s">
        <v>68</v>
      </c>
      <c r="D349" s="15">
        <v>5339</v>
      </c>
      <c r="E349" s="7" t="s">
        <v>572</v>
      </c>
      <c r="F349" s="8">
        <v>2785</v>
      </c>
      <c r="G349" s="8">
        <v>1900</v>
      </c>
      <c r="H349" s="9">
        <v>1900</v>
      </c>
      <c r="I349" s="90">
        <f t="shared" si="10"/>
        <v>68.2226211849192</v>
      </c>
      <c r="J349" s="111">
        <f t="shared" si="8"/>
        <v>100</v>
      </c>
    </row>
    <row r="350" spans="1:10" ht="12.75" outlineLevel="2">
      <c r="A350" s="110"/>
      <c r="B350" s="69" t="s">
        <v>519</v>
      </c>
      <c r="C350" s="7"/>
      <c r="D350" s="15"/>
      <c r="E350" s="7"/>
      <c r="F350" s="53">
        <f>SUBTOTAL(9,F348:F349)</f>
        <v>3285</v>
      </c>
      <c r="G350" s="53">
        <f>SUBTOTAL(9,G348:G349)</f>
        <v>2400</v>
      </c>
      <c r="H350" s="55">
        <f>SUBTOTAL(9,H348:H349)</f>
        <v>2400</v>
      </c>
      <c r="I350" s="91">
        <f t="shared" si="10"/>
        <v>73.0593607305936</v>
      </c>
      <c r="J350" s="112">
        <f t="shared" si="8"/>
        <v>100</v>
      </c>
    </row>
    <row r="351" spans="1:10" ht="12.75" outlineLevel="3">
      <c r="A351" s="110">
        <v>7100</v>
      </c>
      <c r="B351" s="68">
        <v>3531</v>
      </c>
      <c r="C351" s="7" t="s">
        <v>69</v>
      </c>
      <c r="D351" s="15">
        <v>5331</v>
      </c>
      <c r="E351" s="7" t="s">
        <v>64</v>
      </c>
      <c r="F351" s="8">
        <v>27042</v>
      </c>
      <c r="G351" s="8">
        <v>27171</v>
      </c>
      <c r="H351" s="9">
        <v>27170.6</v>
      </c>
      <c r="I351" s="90">
        <f t="shared" si="10"/>
        <v>100.4755565416759</v>
      </c>
      <c r="J351" s="111">
        <f t="shared" si="8"/>
        <v>99.99852784218469</v>
      </c>
    </row>
    <row r="352" spans="1:10" ht="12.75" outlineLevel="2">
      <c r="A352" s="110"/>
      <c r="B352" s="69" t="s">
        <v>520</v>
      </c>
      <c r="C352" s="7"/>
      <c r="D352" s="15"/>
      <c r="E352" s="7"/>
      <c r="F352" s="53">
        <f>SUBTOTAL(9,F351:F351)</f>
        <v>27042</v>
      </c>
      <c r="G352" s="53">
        <f>SUBTOTAL(9,G351:G351)</f>
        <v>27171</v>
      </c>
      <c r="H352" s="55">
        <f>SUBTOTAL(9,H351:H351)</f>
        <v>27170.6</v>
      </c>
      <c r="I352" s="91">
        <f t="shared" si="10"/>
        <v>100.4755565416759</v>
      </c>
      <c r="J352" s="112">
        <f t="shared" si="8"/>
        <v>99.99852784218469</v>
      </c>
    </row>
    <row r="353" spans="1:10" ht="12.75" outlineLevel="3">
      <c r="A353" s="110">
        <v>7100</v>
      </c>
      <c r="B353" s="68">
        <v>3532</v>
      </c>
      <c r="C353" s="7" t="s">
        <v>70</v>
      </c>
      <c r="D353" s="15">
        <v>5169</v>
      </c>
      <c r="E353" s="7" t="s">
        <v>52</v>
      </c>
      <c r="F353" s="8">
        <v>1500</v>
      </c>
      <c r="G353" s="8">
        <v>1500</v>
      </c>
      <c r="H353" s="9">
        <v>1485.7673</v>
      </c>
      <c r="I353" s="90">
        <f t="shared" si="10"/>
        <v>99.05115333333333</v>
      </c>
      <c r="J353" s="111">
        <f t="shared" si="8"/>
        <v>99.05115333333333</v>
      </c>
    </row>
    <row r="354" spans="1:10" ht="12.75" outlineLevel="2">
      <c r="A354" s="110"/>
      <c r="B354" s="69" t="s">
        <v>521</v>
      </c>
      <c r="C354" s="7"/>
      <c r="D354" s="15"/>
      <c r="E354" s="7"/>
      <c r="F354" s="53">
        <f>SUBTOTAL(9,F353:F353)</f>
        <v>1500</v>
      </c>
      <c r="G354" s="53">
        <f>SUBTOTAL(9,G353:G353)</f>
        <v>1500</v>
      </c>
      <c r="H354" s="55">
        <f>SUBTOTAL(9,H353:H353)</f>
        <v>1485.7673</v>
      </c>
      <c r="I354" s="91">
        <f t="shared" si="10"/>
        <v>99.05115333333333</v>
      </c>
      <c r="J354" s="112">
        <f t="shared" si="8"/>
        <v>99.05115333333333</v>
      </c>
    </row>
    <row r="355" spans="1:10" ht="12.75" outlineLevel="3">
      <c r="A355" s="110">
        <v>7100</v>
      </c>
      <c r="B355" s="68">
        <v>3533</v>
      </c>
      <c r="C355" s="7" t="s">
        <v>71</v>
      </c>
      <c r="D355" s="15">
        <v>5339</v>
      </c>
      <c r="E355" s="7" t="s">
        <v>66</v>
      </c>
      <c r="F355" s="8"/>
      <c r="G355" s="8">
        <v>5500</v>
      </c>
      <c r="H355" s="9">
        <v>5500</v>
      </c>
      <c r="I355" s="90"/>
      <c r="J355" s="111">
        <f t="shared" si="8"/>
        <v>100</v>
      </c>
    </row>
    <row r="356" spans="1:10" ht="12.75" outlineLevel="2">
      <c r="A356" s="110"/>
      <c r="B356" s="69" t="s">
        <v>522</v>
      </c>
      <c r="C356" s="7"/>
      <c r="D356" s="15"/>
      <c r="E356" s="7"/>
      <c r="F356" s="8"/>
      <c r="G356" s="53">
        <f>SUBTOTAL(9,G355:G355)</f>
        <v>5500</v>
      </c>
      <c r="H356" s="55">
        <f>SUBTOTAL(9,H355:H355)</f>
        <v>5500</v>
      </c>
      <c r="I356" s="91"/>
      <c r="J356" s="112">
        <f t="shared" si="8"/>
        <v>100</v>
      </c>
    </row>
    <row r="357" spans="1:10" ht="12.75" outlineLevel="3">
      <c r="A357" s="110">
        <v>7100</v>
      </c>
      <c r="B357" s="68">
        <v>3541</v>
      </c>
      <c r="C357" s="7" t="s">
        <v>51</v>
      </c>
      <c r="D357" s="15">
        <v>5136</v>
      </c>
      <c r="E357" s="7" t="s">
        <v>72</v>
      </c>
      <c r="F357" s="8"/>
      <c r="G357" s="8">
        <v>5</v>
      </c>
      <c r="H357" s="9">
        <v>4.983</v>
      </c>
      <c r="I357" s="90"/>
      <c r="J357" s="111">
        <f t="shared" si="8"/>
        <v>99.66</v>
      </c>
    </row>
    <row r="358" spans="1:10" ht="12.75" outlineLevel="3">
      <c r="A358" s="110">
        <v>7100</v>
      </c>
      <c r="B358" s="68">
        <v>3541</v>
      </c>
      <c r="C358" s="7" t="s">
        <v>51</v>
      </c>
      <c r="D358" s="15">
        <v>5222</v>
      </c>
      <c r="E358" s="7" t="s">
        <v>73</v>
      </c>
      <c r="F358" s="8">
        <v>1000</v>
      </c>
      <c r="G358" s="8">
        <v>1000</v>
      </c>
      <c r="H358" s="8">
        <v>1000</v>
      </c>
      <c r="I358" s="90">
        <f>+H358/F358*100</f>
        <v>100</v>
      </c>
      <c r="J358" s="111">
        <f t="shared" si="8"/>
        <v>100</v>
      </c>
    </row>
    <row r="359" spans="1:10" ht="12.75" outlineLevel="3">
      <c r="A359" s="110">
        <v>7100</v>
      </c>
      <c r="B359" s="68">
        <v>3541</v>
      </c>
      <c r="C359" s="7" t="s">
        <v>51</v>
      </c>
      <c r="D359" s="15">
        <v>5222</v>
      </c>
      <c r="E359" s="7" t="s">
        <v>73</v>
      </c>
      <c r="F359" s="8">
        <v>1000</v>
      </c>
      <c r="G359" s="8">
        <v>2877</v>
      </c>
      <c r="H359" s="9">
        <v>2876.329</v>
      </c>
      <c r="I359" s="90">
        <f aca="true" t="shared" si="11" ref="I359:I424">+H359/F359*100</f>
        <v>287.6329</v>
      </c>
      <c r="J359" s="111">
        <f aca="true" t="shared" si="12" ref="J359:J424">+H359/G359*100</f>
        <v>99.97667709419534</v>
      </c>
    </row>
    <row r="360" spans="1:10" ht="12.75" outlineLevel="3">
      <c r="A360" s="110">
        <v>7100</v>
      </c>
      <c r="B360" s="68">
        <v>3541</v>
      </c>
      <c r="C360" s="7" t="s">
        <v>51</v>
      </c>
      <c r="D360" s="15">
        <v>5331</v>
      </c>
      <c r="E360" s="7" t="s">
        <v>598</v>
      </c>
      <c r="F360" s="8"/>
      <c r="G360" s="8">
        <v>200</v>
      </c>
      <c r="H360" s="9">
        <v>200</v>
      </c>
      <c r="I360" s="90"/>
      <c r="J360" s="111">
        <f t="shared" si="12"/>
        <v>100</v>
      </c>
    </row>
    <row r="361" spans="1:10" ht="12.75" outlineLevel="3">
      <c r="A361" s="110">
        <v>7100</v>
      </c>
      <c r="B361" s="68">
        <v>3541</v>
      </c>
      <c r="C361" s="7" t="s">
        <v>51</v>
      </c>
      <c r="D361" s="15">
        <v>5339</v>
      </c>
      <c r="E361" s="7" t="s">
        <v>66</v>
      </c>
      <c r="F361" s="8"/>
      <c r="G361" s="8">
        <v>183</v>
      </c>
      <c r="H361" s="9">
        <v>182</v>
      </c>
      <c r="I361" s="90"/>
      <c r="J361" s="111">
        <f t="shared" si="12"/>
        <v>99.4535519125683</v>
      </c>
    </row>
    <row r="362" spans="1:10" ht="12.75" outlineLevel="2">
      <c r="A362" s="110"/>
      <c r="B362" s="69" t="s">
        <v>523</v>
      </c>
      <c r="C362" s="7"/>
      <c r="D362" s="15"/>
      <c r="E362" s="7"/>
      <c r="F362" s="53">
        <f>SUBTOTAL(9,F357:F361)</f>
        <v>2000</v>
      </c>
      <c r="G362" s="53">
        <f>SUBTOTAL(9,G357:G361)</f>
        <v>4265</v>
      </c>
      <c r="H362" s="55">
        <f>SUBTOTAL(9,H357:H361)</f>
        <v>4263.312</v>
      </c>
      <c r="I362" s="91">
        <f t="shared" si="11"/>
        <v>213.1656</v>
      </c>
      <c r="J362" s="112">
        <f t="shared" si="12"/>
        <v>99.96042203985932</v>
      </c>
    </row>
    <row r="363" spans="1:10" ht="12.75" outlineLevel="3">
      <c r="A363" s="110">
        <v>7100</v>
      </c>
      <c r="B363" s="68">
        <v>3599</v>
      </c>
      <c r="C363" s="7" t="s">
        <v>74</v>
      </c>
      <c r="D363" s="15">
        <v>5136</v>
      </c>
      <c r="E363" s="7" t="s">
        <v>72</v>
      </c>
      <c r="F363" s="8">
        <v>2</v>
      </c>
      <c r="G363" s="8">
        <v>2</v>
      </c>
      <c r="H363" s="8">
        <v>2.048</v>
      </c>
      <c r="I363" s="90">
        <f t="shared" si="11"/>
        <v>102.4</v>
      </c>
      <c r="J363" s="111">
        <f t="shared" si="12"/>
        <v>102.4</v>
      </c>
    </row>
    <row r="364" spans="1:10" ht="12.75" outlineLevel="3">
      <c r="A364" s="110">
        <v>7100</v>
      </c>
      <c r="B364" s="68">
        <v>3599</v>
      </c>
      <c r="C364" s="7" t="s">
        <v>74</v>
      </c>
      <c r="D364" s="15">
        <v>5139</v>
      </c>
      <c r="E364" s="7" t="s">
        <v>75</v>
      </c>
      <c r="F364" s="8">
        <v>50</v>
      </c>
      <c r="G364" s="8">
        <v>50</v>
      </c>
      <c r="H364" s="9">
        <v>52.7985</v>
      </c>
      <c r="I364" s="90">
        <f t="shared" si="11"/>
        <v>105.59699999999998</v>
      </c>
      <c r="J364" s="111">
        <f t="shared" si="12"/>
        <v>105.59699999999998</v>
      </c>
    </row>
    <row r="365" spans="1:10" ht="12.75" outlineLevel="3">
      <c r="A365" s="110">
        <v>7100</v>
      </c>
      <c r="B365" s="68">
        <v>3599</v>
      </c>
      <c r="C365" s="7" t="s">
        <v>74</v>
      </c>
      <c r="D365" s="15">
        <v>5154</v>
      </c>
      <c r="E365" s="7" t="s">
        <v>76</v>
      </c>
      <c r="F365" s="8">
        <v>3</v>
      </c>
      <c r="G365" s="8">
        <v>3</v>
      </c>
      <c r="H365" s="9">
        <v>11.9486</v>
      </c>
      <c r="I365" s="90">
        <f t="shared" si="11"/>
        <v>398.2866666666667</v>
      </c>
      <c r="J365" s="111">
        <f t="shared" si="12"/>
        <v>398.2866666666667</v>
      </c>
    </row>
    <row r="366" spans="1:10" ht="12.75" outlineLevel="3">
      <c r="A366" s="110">
        <v>7100</v>
      </c>
      <c r="B366" s="68">
        <v>3599</v>
      </c>
      <c r="C366" s="7" t="s">
        <v>74</v>
      </c>
      <c r="D366" s="15">
        <v>5162</v>
      </c>
      <c r="E366" s="7" t="s">
        <v>77</v>
      </c>
      <c r="F366" s="8">
        <v>38</v>
      </c>
      <c r="G366" s="8">
        <v>38</v>
      </c>
      <c r="H366" s="9">
        <v>22.1335</v>
      </c>
      <c r="I366" s="90">
        <f t="shared" si="11"/>
        <v>58.24605263157895</v>
      </c>
      <c r="J366" s="111">
        <f t="shared" si="12"/>
        <v>58.24605263157895</v>
      </c>
    </row>
    <row r="367" spans="1:10" ht="12.75" outlineLevel="3">
      <c r="A367" s="110">
        <v>7100</v>
      </c>
      <c r="B367" s="68">
        <v>3599</v>
      </c>
      <c r="C367" s="7" t="s">
        <v>74</v>
      </c>
      <c r="D367" s="15">
        <v>5164</v>
      </c>
      <c r="E367" s="7" t="s">
        <v>61</v>
      </c>
      <c r="F367" s="8">
        <v>180</v>
      </c>
      <c r="G367" s="8">
        <v>180</v>
      </c>
      <c r="H367" s="9">
        <v>174.739</v>
      </c>
      <c r="I367" s="90">
        <f t="shared" si="11"/>
        <v>97.07722222222223</v>
      </c>
      <c r="J367" s="111">
        <f t="shared" si="12"/>
        <v>97.07722222222223</v>
      </c>
    </row>
    <row r="368" spans="1:10" ht="12.75" outlineLevel="3">
      <c r="A368" s="110">
        <v>7100</v>
      </c>
      <c r="B368" s="68">
        <v>3599</v>
      </c>
      <c r="C368" s="7" t="s">
        <v>74</v>
      </c>
      <c r="D368" s="15">
        <v>5166</v>
      </c>
      <c r="E368" s="7" t="s">
        <v>53</v>
      </c>
      <c r="F368" s="8">
        <v>340</v>
      </c>
      <c r="G368" s="8">
        <v>340</v>
      </c>
      <c r="H368" s="8">
        <v>52.6</v>
      </c>
      <c r="I368" s="90">
        <f t="shared" si="11"/>
        <v>15.47058823529412</v>
      </c>
      <c r="J368" s="111">
        <f t="shared" si="12"/>
        <v>15.47058823529412</v>
      </c>
    </row>
    <row r="369" spans="1:10" ht="12.75" outlineLevel="3">
      <c r="A369" s="110">
        <v>7100</v>
      </c>
      <c r="B369" s="68">
        <v>3599</v>
      </c>
      <c r="C369" s="7" t="s">
        <v>74</v>
      </c>
      <c r="D369" s="15">
        <v>5167</v>
      </c>
      <c r="E369" s="7" t="s">
        <v>78</v>
      </c>
      <c r="F369" s="8">
        <v>5</v>
      </c>
      <c r="G369" s="8">
        <v>5</v>
      </c>
      <c r="H369" s="8">
        <v>4.515</v>
      </c>
      <c r="I369" s="90">
        <f t="shared" si="11"/>
        <v>90.3</v>
      </c>
      <c r="J369" s="111">
        <f t="shared" si="12"/>
        <v>90.3</v>
      </c>
    </row>
    <row r="370" spans="1:10" ht="12.75" outlineLevel="3">
      <c r="A370" s="110">
        <v>7100</v>
      </c>
      <c r="B370" s="68">
        <v>3599</v>
      </c>
      <c r="C370" s="7" t="s">
        <v>74</v>
      </c>
      <c r="D370" s="15">
        <v>5169</v>
      </c>
      <c r="E370" s="7" t="s">
        <v>52</v>
      </c>
      <c r="F370" s="8">
        <v>4582</v>
      </c>
      <c r="G370" s="8">
        <v>4557</v>
      </c>
      <c r="H370" s="9">
        <v>4391.52305</v>
      </c>
      <c r="I370" s="90">
        <f t="shared" si="11"/>
        <v>95.84292994325622</v>
      </c>
      <c r="J370" s="111">
        <f t="shared" si="12"/>
        <v>96.36873052446785</v>
      </c>
    </row>
    <row r="371" spans="1:10" ht="12.75" outlineLevel="3">
      <c r="A371" s="110">
        <v>7100</v>
      </c>
      <c r="B371" s="68">
        <v>3599</v>
      </c>
      <c r="C371" s="7" t="s">
        <v>74</v>
      </c>
      <c r="D371" s="15">
        <v>5171</v>
      </c>
      <c r="E371" s="7" t="s">
        <v>79</v>
      </c>
      <c r="F371" s="8">
        <v>37</v>
      </c>
      <c r="G371" s="8">
        <v>37</v>
      </c>
      <c r="H371" s="9">
        <v>36.083</v>
      </c>
      <c r="I371" s="90">
        <f t="shared" si="11"/>
        <v>97.52162162162162</v>
      </c>
      <c r="J371" s="111">
        <f t="shared" si="12"/>
        <v>97.52162162162162</v>
      </c>
    </row>
    <row r="372" spans="1:10" ht="12.75" outlineLevel="3">
      <c r="A372" s="110">
        <v>7100</v>
      </c>
      <c r="B372" s="68">
        <v>3599</v>
      </c>
      <c r="C372" s="7" t="s">
        <v>74</v>
      </c>
      <c r="D372" s="15">
        <v>5172</v>
      </c>
      <c r="E372" s="7" t="s">
        <v>48</v>
      </c>
      <c r="F372" s="8">
        <v>15</v>
      </c>
      <c r="G372" s="8">
        <v>15</v>
      </c>
      <c r="H372" s="8">
        <v>23.3535</v>
      </c>
      <c r="I372" s="90">
        <f t="shared" si="11"/>
        <v>155.69</v>
      </c>
      <c r="J372" s="111">
        <f t="shared" si="12"/>
        <v>155.69</v>
      </c>
    </row>
    <row r="373" spans="1:10" ht="12.75" outlineLevel="3">
      <c r="A373" s="110">
        <v>7100</v>
      </c>
      <c r="B373" s="68">
        <v>3599</v>
      </c>
      <c r="C373" s="7" t="s">
        <v>74</v>
      </c>
      <c r="D373" s="15">
        <v>5222</v>
      </c>
      <c r="E373" s="7" t="s">
        <v>73</v>
      </c>
      <c r="F373" s="8"/>
      <c r="G373" s="8">
        <v>853</v>
      </c>
      <c r="H373" s="8">
        <v>852.043</v>
      </c>
      <c r="I373" s="90"/>
      <c r="J373" s="111">
        <f t="shared" si="12"/>
        <v>99.88780773739742</v>
      </c>
    </row>
    <row r="374" spans="1:10" ht="12.75" outlineLevel="3">
      <c r="A374" s="110">
        <v>7100</v>
      </c>
      <c r="B374" s="68">
        <v>3599</v>
      </c>
      <c r="C374" s="7" t="s">
        <v>74</v>
      </c>
      <c r="D374" s="15">
        <v>5223</v>
      </c>
      <c r="E374" s="7" t="s">
        <v>577</v>
      </c>
      <c r="F374" s="8">
        <v>1000</v>
      </c>
      <c r="G374" s="8">
        <v>1000</v>
      </c>
      <c r="H374" s="9">
        <v>1000</v>
      </c>
      <c r="I374" s="90">
        <f t="shared" si="11"/>
        <v>100</v>
      </c>
      <c r="J374" s="111">
        <f t="shared" si="12"/>
        <v>100</v>
      </c>
    </row>
    <row r="375" spans="1:10" ht="12.75" outlineLevel="3">
      <c r="A375" s="110">
        <v>7100</v>
      </c>
      <c r="B375" s="68">
        <v>3599</v>
      </c>
      <c r="C375" s="7" t="s">
        <v>74</v>
      </c>
      <c r="D375" s="15">
        <v>5223</v>
      </c>
      <c r="E375" s="7" t="s">
        <v>578</v>
      </c>
      <c r="F375" s="8"/>
      <c r="G375" s="8">
        <v>280</v>
      </c>
      <c r="H375" s="9">
        <v>280</v>
      </c>
      <c r="I375" s="90"/>
      <c r="J375" s="111">
        <f t="shared" si="12"/>
        <v>100</v>
      </c>
    </row>
    <row r="376" spans="1:10" ht="12.75" outlineLevel="3">
      <c r="A376" s="110">
        <v>7100</v>
      </c>
      <c r="B376" s="68">
        <v>3599</v>
      </c>
      <c r="C376" s="7" t="s">
        <v>74</v>
      </c>
      <c r="D376" s="15">
        <v>5229</v>
      </c>
      <c r="E376" s="12" t="s">
        <v>81</v>
      </c>
      <c r="F376" s="8">
        <v>1234</v>
      </c>
      <c r="G376" s="8">
        <v>236</v>
      </c>
      <c r="H376" s="9">
        <v>236.5</v>
      </c>
      <c r="I376" s="90">
        <f t="shared" si="11"/>
        <v>19.165316045380877</v>
      </c>
      <c r="J376" s="111">
        <f t="shared" si="12"/>
        <v>100.21186440677967</v>
      </c>
    </row>
    <row r="377" spans="1:10" ht="12.75" outlineLevel="3">
      <c r="A377" s="110">
        <v>7100</v>
      </c>
      <c r="B377" s="68">
        <v>3599</v>
      </c>
      <c r="C377" s="7" t="s">
        <v>74</v>
      </c>
      <c r="D377" s="15">
        <v>5339</v>
      </c>
      <c r="E377" s="7" t="s">
        <v>579</v>
      </c>
      <c r="F377" s="8">
        <v>500</v>
      </c>
      <c r="G377" s="8">
        <v>500</v>
      </c>
      <c r="H377" s="9">
        <v>500</v>
      </c>
      <c r="I377" s="90">
        <f t="shared" si="11"/>
        <v>100</v>
      </c>
      <c r="J377" s="111">
        <f t="shared" si="12"/>
        <v>100</v>
      </c>
    </row>
    <row r="378" spans="1:10" ht="12.75" outlineLevel="3">
      <c r="A378" s="110">
        <v>7100</v>
      </c>
      <c r="B378" s="68">
        <v>3599</v>
      </c>
      <c r="C378" s="7" t="s">
        <v>74</v>
      </c>
      <c r="D378" s="15">
        <v>5339</v>
      </c>
      <c r="E378" s="7" t="s">
        <v>66</v>
      </c>
      <c r="F378" s="8"/>
      <c r="G378" s="8">
        <v>17</v>
      </c>
      <c r="H378" s="9">
        <v>14</v>
      </c>
      <c r="I378" s="90"/>
      <c r="J378" s="111">
        <f t="shared" si="12"/>
        <v>82.35294117647058</v>
      </c>
    </row>
    <row r="379" spans="1:10" ht="12.75" outlineLevel="2">
      <c r="A379" s="110"/>
      <c r="B379" s="69" t="s">
        <v>524</v>
      </c>
      <c r="C379" s="7"/>
      <c r="D379" s="15"/>
      <c r="E379" s="7"/>
      <c r="F379" s="53">
        <f>SUBTOTAL(9,F363:F378)</f>
        <v>7986</v>
      </c>
      <c r="G379" s="53">
        <f>SUBTOTAL(9,G363:G378)</f>
        <v>8113</v>
      </c>
      <c r="H379" s="55">
        <f>SUBTOTAL(9,H363:H378)</f>
        <v>7654.28515</v>
      </c>
      <c r="I379" s="91">
        <f t="shared" si="11"/>
        <v>95.84629539193588</v>
      </c>
      <c r="J379" s="112">
        <f t="shared" si="12"/>
        <v>94.34592814002218</v>
      </c>
    </row>
    <row r="380" spans="1:10" ht="12.75" outlineLevel="3">
      <c r="A380" s="110">
        <v>7100</v>
      </c>
      <c r="B380" s="68">
        <v>4321</v>
      </c>
      <c r="C380" s="7" t="s">
        <v>82</v>
      </c>
      <c r="D380" s="15">
        <v>5331</v>
      </c>
      <c r="E380" s="7" t="s">
        <v>64</v>
      </c>
      <c r="F380" s="8">
        <v>28579</v>
      </c>
      <c r="G380" s="8">
        <v>29379</v>
      </c>
      <c r="H380" s="9">
        <v>29379</v>
      </c>
      <c r="I380" s="90">
        <f t="shared" si="11"/>
        <v>102.79925819657791</v>
      </c>
      <c r="J380" s="111">
        <f t="shared" si="12"/>
        <v>100</v>
      </c>
    </row>
    <row r="381" spans="1:10" ht="12.75" outlineLevel="2">
      <c r="A381" s="110"/>
      <c r="B381" s="69" t="s">
        <v>525</v>
      </c>
      <c r="C381" s="7"/>
      <c r="D381" s="15"/>
      <c r="E381" s="7"/>
      <c r="F381" s="53">
        <f>SUBTOTAL(9,F380:F380)</f>
        <v>28579</v>
      </c>
      <c r="G381" s="53">
        <f>SUBTOTAL(9,G380:G380)</f>
        <v>29379</v>
      </c>
      <c r="H381" s="55">
        <f>SUBTOTAL(9,H380:H380)</f>
        <v>29379</v>
      </c>
      <c r="I381" s="91">
        <f t="shared" si="11"/>
        <v>102.79925819657791</v>
      </c>
      <c r="J381" s="112">
        <f t="shared" si="12"/>
        <v>100</v>
      </c>
    </row>
    <row r="382" spans="1:10" ht="12.75" outlineLevel="3">
      <c r="A382" s="110">
        <v>7100</v>
      </c>
      <c r="B382" s="68">
        <v>4331</v>
      </c>
      <c r="C382" s="7" t="s">
        <v>83</v>
      </c>
      <c r="D382" s="15">
        <v>5331</v>
      </c>
      <c r="E382" s="7" t="s">
        <v>580</v>
      </c>
      <c r="F382" s="8">
        <f>1660+1400</f>
        <v>3060</v>
      </c>
      <c r="G382" s="8">
        <v>3060</v>
      </c>
      <c r="H382" s="9">
        <v>3060</v>
      </c>
      <c r="I382" s="90">
        <f t="shared" si="11"/>
        <v>100</v>
      </c>
      <c r="J382" s="111">
        <f t="shared" si="12"/>
        <v>100</v>
      </c>
    </row>
    <row r="383" spans="1:10" ht="12.75" outlineLevel="3">
      <c r="A383" s="110">
        <v>7100</v>
      </c>
      <c r="B383" s="68">
        <v>4331</v>
      </c>
      <c r="C383" s="7" t="s">
        <v>83</v>
      </c>
      <c r="D383" s="15">
        <v>5331</v>
      </c>
      <c r="E383" s="7" t="s">
        <v>581</v>
      </c>
      <c r="F383" s="8">
        <v>1654</v>
      </c>
      <c r="G383" s="8">
        <v>1654</v>
      </c>
      <c r="H383" s="9">
        <v>1654</v>
      </c>
      <c r="I383" s="90">
        <f t="shared" si="11"/>
        <v>100</v>
      </c>
      <c r="J383" s="111">
        <f t="shared" si="12"/>
        <v>100</v>
      </c>
    </row>
    <row r="384" spans="1:10" ht="12.75" outlineLevel="2">
      <c r="A384" s="110"/>
      <c r="B384" s="69" t="s">
        <v>526</v>
      </c>
      <c r="C384" s="7"/>
      <c r="D384" s="15"/>
      <c r="E384" s="7"/>
      <c r="F384" s="53">
        <f>SUBTOTAL(9,F382:F383)</f>
        <v>4714</v>
      </c>
      <c r="G384" s="53">
        <f>SUBTOTAL(9,G382:G383)</f>
        <v>4714</v>
      </c>
      <c r="H384" s="55">
        <f>SUBTOTAL(9,H382:H383)</f>
        <v>4714</v>
      </c>
      <c r="I384" s="91">
        <f t="shared" si="11"/>
        <v>100</v>
      </c>
      <c r="J384" s="112">
        <f t="shared" si="12"/>
        <v>100</v>
      </c>
    </row>
    <row r="385" spans="1:10" ht="12.75" outlineLevel="1">
      <c r="A385" s="125" t="s">
        <v>426</v>
      </c>
      <c r="B385" s="126"/>
      <c r="C385" s="127"/>
      <c r="D385" s="128"/>
      <c r="E385" s="127"/>
      <c r="F385" s="135">
        <f>SUBTOTAL(9,F335:F383)</f>
        <v>111499</v>
      </c>
      <c r="G385" s="135">
        <f>SUBTOTAL(9,G335:G383)</f>
        <v>127458</v>
      </c>
      <c r="H385" s="145">
        <f>SUBTOTAL(9,H335:H383)</f>
        <v>126982.98890000001</v>
      </c>
      <c r="I385" s="122">
        <f t="shared" si="11"/>
        <v>113.88711010861086</v>
      </c>
      <c r="J385" s="123">
        <f t="shared" si="12"/>
        <v>99.62731950917166</v>
      </c>
    </row>
    <row r="386" spans="1:10" ht="12.75" outlineLevel="1">
      <c r="A386" s="114"/>
      <c r="B386" s="68"/>
      <c r="C386" s="7"/>
      <c r="D386" s="15"/>
      <c r="E386" s="7"/>
      <c r="F386" s="53"/>
      <c r="G386" s="53"/>
      <c r="H386" s="55"/>
      <c r="I386" s="91"/>
      <c r="J386" s="112"/>
    </row>
    <row r="387" spans="1:10" ht="15.75" outlineLevel="1">
      <c r="A387" s="160" t="s">
        <v>452</v>
      </c>
      <c r="B387" s="68"/>
      <c r="C387" s="7"/>
      <c r="D387" s="15"/>
      <c r="E387" s="7"/>
      <c r="F387" s="53"/>
      <c r="G387" s="53"/>
      <c r="H387" s="55"/>
      <c r="I387" s="91"/>
      <c r="J387" s="112"/>
    </row>
    <row r="388" spans="1:10" s="21" customFormat="1" ht="12.75" outlineLevel="3">
      <c r="A388" s="101">
        <v>7200</v>
      </c>
      <c r="B388" s="62">
        <v>4179</v>
      </c>
      <c r="C388" s="25" t="s">
        <v>165</v>
      </c>
      <c r="D388" s="76">
        <v>5410</v>
      </c>
      <c r="E388" s="25" t="s">
        <v>166</v>
      </c>
      <c r="F388" s="26">
        <v>144643</v>
      </c>
      <c r="G388" s="26">
        <v>214554</v>
      </c>
      <c r="H388" s="26">
        <v>212682</v>
      </c>
      <c r="I388" s="86">
        <f t="shared" si="11"/>
        <v>147.03926218344478</v>
      </c>
      <c r="J388" s="97">
        <f t="shared" si="12"/>
        <v>99.12749237954081</v>
      </c>
    </row>
    <row r="389" spans="1:10" s="21" customFormat="1" ht="12.75" outlineLevel="2">
      <c r="A389" s="101"/>
      <c r="B389" s="63" t="s">
        <v>527</v>
      </c>
      <c r="C389" s="25"/>
      <c r="D389" s="76"/>
      <c r="E389" s="25"/>
      <c r="F389" s="48">
        <f>SUBTOTAL(9,F388:F388)</f>
        <v>144643</v>
      </c>
      <c r="G389" s="48">
        <f>SUBTOTAL(9,G388:G388)</f>
        <v>214554</v>
      </c>
      <c r="H389" s="48">
        <f>SUBTOTAL(9,H388:H388)</f>
        <v>212682</v>
      </c>
      <c r="I389" s="87">
        <f t="shared" si="11"/>
        <v>147.03926218344478</v>
      </c>
      <c r="J389" s="98">
        <f t="shared" si="12"/>
        <v>99.12749237954081</v>
      </c>
    </row>
    <row r="390" spans="1:10" s="21" customFormat="1" ht="12.75" outlineLevel="3">
      <c r="A390" s="101">
        <v>7200</v>
      </c>
      <c r="B390" s="62">
        <v>4180</v>
      </c>
      <c r="C390" s="25" t="s">
        <v>167</v>
      </c>
      <c r="D390" s="76">
        <v>5410</v>
      </c>
      <c r="E390" s="25" t="s">
        <v>166</v>
      </c>
      <c r="F390" s="26">
        <v>49400</v>
      </c>
      <c r="G390" s="26">
        <v>49400</v>
      </c>
      <c r="H390" s="26">
        <v>48641</v>
      </c>
      <c r="I390" s="86">
        <f t="shared" si="11"/>
        <v>98.46356275303644</v>
      </c>
      <c r="J390" s="97">
        <f t="shared" si="12"/>
        <v>98.46356275303644</v>
      </c>
    </row>
    <row r="391" spans="1:10" s="21" customFormat="1" ht="12.75" outlineLevel="2">
      <c r="A391" s="101"/>
      <c r="B391" s="63" t="s">
        <v>528</v>
      </c>
      <c r="C391" s="25"/>
      <c r="D391" s="76"/>
      <c r="E391" s="25"/>
      <c r="F391" s="48">
        <f>SUBTOTAL(9,F390:F390)</f>
        <v>49400</v>
      </c>
      <c r="G391" s="48">
        <f>SUBTOTAL(9,G390:G390)</f>
        <v>49400</v>
      </c>
      <c r="H391" s="48">
        <f>SUBTOTAL(9,H390:H390)</f>
        <v>48641</v>
      </c>
      <c r="I391" s="87">
        <f t="shared" si="11"/>
        <v>98.46356275303644</v>
      </c>
      <c r="J391" s="98">
        <f t="shared" si="12"/>
        <v>98.46356275303644</v>
      </c>
    </row>
    <row r="392" spans="1:10" s="21" customFormat="1" ht="12.75" outlineLevel="3">
      <c r="A392" s="101">
        <v>7200</v>
      </c>
      <c r="B392" s="62">
        <v>4315</v>
      </c>
      <c r="C392" s="25" t="s">
        <v>168</v>
      </c>
      <c r="D392" s="76">
        <v>5169</v>
      </c>
      <c r="E392" s="25" t="s">
        <v>52</v>
      </c>
      <c r="F392" s="26">
        <v>150</v>
      </c>
      <c r="G392" s="26">
        <v>150</v>
      </c>
      <c r="H392" s="26">
        <v>42</v>
      </c>
      <c r="I392" s="86">
        <f t="shared" si="11"/>
        <v>28.000000000000004</v>
      </c>
      <c r="J392" s="97">
        <f t="shared" si="12"/>
        <v>28.000000000000004</v>
      </c>
    </row>
    <row r="393" spans="1:10" s="21" customFormat="1" ht="12.75" outlineLevel="2">
      <c r="A393" s="101"/>
      <c r="B393" s="63" t="s">
        <v>529</v>
      </c>
      <c r="C393" s="25"/>
      <c r="D393" s="76"/>
      <c r="E393" s="25"/>
      <c r="F393" s="48">
        <f>SUBTOTAL(9,F392:F392)</f>
        <v>150</v>
      </c>
      <c r="G393" s="48">
        <f>SUBTOTAL(9,G392:G392)</f>
        <v>150</v>
      </c>
      <c r="H393" s="48">
        <f>SUBTOTAL(9,H392:H392)</f>
        <v>42</v>
      </c>
      <c r="I393" s="87">
        <f t="shared" si="11"/>
        <v>28.000000000000004</v>
      </c>
      <c r="J393" s="98">
        <f t="shared" si="12"/>
        <v>28.000000000000004</v>
      </c>
    </row>
    <row r="394" spans="1:10" s="21" customFormat="1" ht="12.75" outlineLevel="3">
      <c r="A394" s="101">
        <v>7200</v>
      </c>
      <c r="B394" s="62">
        <v>4341</v>
      </c>
      <c r="C394" s="25" t="s">
        <v>169</v>
      </c>
      <c r="D394" s="76">
        <v>5134</v>
      </c>
      <c r="E394" s="25" t="s">
        <v>98</v>
      </c>
      <c r="F394" s="26">
        <v>30</v>
      </c>
      <c r="G394" s="26">
        <v>30</v>
      </c>
      <c r="H394" s="26">
        <v>35</v>
      </c>
      <c r="I394" s="86">
        <f t="shared" si="11"/>
        <v>116.66666666666667</v>
      </c>
      <c r="J394" s="97">
        <f t="shared" si="12"/>
        <v>116.66666666666667</v>
      </c>
    </row>
    <row r="395" spans="1:10" s="21" customFormat="1" ht="12.75" outlineLevel="3">
      <c r="A395" s="101">
        <v>7200</v>
      </c>
      <c r="B395" s="62">
        <v>4341</v>
      </c>
      <c r="C395" s="25" t="s">
        <v>169</v>
      </c>
      <c r="D395" s="76">
        <v>5136</v>
      </c>
      <c r="E395" s="25" t="s">
        <v>72</v>
      </c>
      <c r="F395" s="26">
        <v>21</v>
      </c>
      <c r="G395" s="26">
        <v>21</v>
      </c>
      <c r="H395" s="26">
        <v>12</v>
      </c>
      <c r="I395" s="86">
        <f t="shared" si="11"/>
        <v>57.14285714285714</v>
      </c>
      <c r="J395" s="97">
        <f t="shared" si="12"/>
        <v>57.14285714285714</v>
      </c>
    </row>
    <row r="396" spans="1:10" s="21" customFormat="1" ht="12.75" outlineLevel="3">
      <c r="A396" s="101">
        <v>7200</v>
      </c>
      <c r="B396" s="62">
        <v>4341</v>
      </c>
      <c r="C396" s="25" t="s">
        <v>169</v>
      </c>
      <c r="D396" s="76">
        <v>5137</v>
      </c>
      <c r="E396" s="17" t="s">
        <v>99</v>
      </c>
      <c r="F396" s="26">
        <v>400</v>
      </c>
      <c r="G396" s="26">
        <v>400</v>
      </c>
      <c r="H396" s="26">
        <v>387</v>
      </c>
      <c r="I396" s="86">
        <f t="shared" si="11"/>
        <v>96.75</v>
      </c>
      <c r="J396" s="97">
        <f t="shared" si="12"/>
        <v>96.75</v>
      </c>
    </row>
    <row r="397" spans="1:10" s="21" customFormat="1" ht="12.75" outlineLevel="3">
      <c r="A397" s="101">
        <v>7200</v>
      </c>
      <c r="B397" s="62">
        <v>4341</v>
      </c>
      <c r="C397" s="25" t="s">
        <v>169</v>
      </c>
      <c r="D397" s="76">
        <v>5139</v>
      </c>
      <c r="E397" s="25" t="s">
        <v>75</v>
      </c>
      <c r="F397" s="26">
        <v>400</v>
      </c>
      <c r="G397" s="26">
        <v>400</v>
      </c>
      <c r="H397" s="26">
        <v>397</v>
      </c>
      <c r="I397" s="86">
        <f t="shared" si="11"/>
        <v>99.25</v>
      </c>
      <c r="J397" s="97">
        <f t="shared" si="12"/>
        <v>99.25</v>
      </c>
    </row>
    <row r="398" spans="1:10" s="21" customFormat="1" ht="12.75" outlineLevel="3">
      <c r="A398" s="101">
        <v>7200</v>
      </c>
      <c r="B398" s="62">
        <v>4341</v>
      </c>
      <c r="C398" s="25" t="s">
        <v>169</v>
      </c>
      <c r="D398" s="76">
        <v>5151</v>
      </c>
      <c r="E398" s="25" t="s">
        <v>101</v>
      </c>
      <c r="F398" s="26">
        <v>200</v>
      </c>
      <c r="G398" s="26">
        <v>200</v>
      </c>
      <c r="H398" s="26">
        <v>189</v>
      </c>
      <c r="I398" s="86">
        <f t="shared" si="11"/>
        <v>94.5</v>
      </c>
      <c r="J398" s="97">
        <f t="shared" si="12"/>
        <v>94.5</v>
      </c>
    </row>
    <row r="399" spans="1:10" s="21" customFormat="1" ht="12.75" outlineLevel="3">
      <c r="A399" s="101">
        <v>7200</v>
      </c>
      <c r="B399" s="62">
        <v>4341</v>
      </c>
      <c r="C399" s="25" t="s">
        <v>169</v>
      </c>
      <c r="D399" s="76">
        <v>5153</v>
      </c>
      <c r="E399" s="25" t="s">
        <v>103</v>
      </c>
      <c r="F399" s="26">
        <v>600</v>
      </c>
      <c r="G399" s="26">
        <v>600</v>
      </c>
      <c r="H399" s="26">
        <v>439</v>
      </c>
      <c r="I399" s="86">
        <f t="shared" si="11"/>
        <v>73.16666666666667</v>
      </c>
      <c r="J399" s="97">
        <f t="shared" si="12"/>
        <v>73.16666666666667</v>
      </c>
    </row>
    <row r="400" spans="1:10" s="21" customFormat="1" ht="12.75" outlineLevel="3">
      <c r="A400" s="101">
        <v>7200</v>
      </c>
      <c r="B400" s="62">
        <v>4341</v>
      </c>
      <c r="C400" s="25" t="s">
        <v>169</v>
      </c>
      <c r="D400" s="76">
        <v>5154</v>
      </c>
      <c r="E400" s="25" t="s">
        <v>76</v>
      </c>
      <c r="F400" s="26">
        <v>448</v>
      </c>
      <c r="G400" s="26">
        <v>448</v>
      </c>
      <c r="H400" s="26">
        <v>190</v>
      </c>
      <c r="I400" s="86">
        <f t="shared" si="11"/>
        <v>42.410714285714285</v>
      </c>
      <c r="J400" s="97">
        <f t="shared" si="12"/>
        <v>42.410714285714285</v>
      </c>
    </row>
    <row r="401" spans="1:10" s="21" customFormat="1" ht="12.75" outlineLevel="3">
      <c r="A401" s="101">
        <v>7200</v>
      </c>
      <c r="B401" s="62">
        <v>4341</v>
      </c>
      <c r="C401" s="25" t="s">
        <v>169</v>
      </c>
      <c r="D401" s="76">
        <v>5156</v>
      </c>
      <c r="E401" s="25" t="s">
        <v>94</v>
      </c>
      <c r="F401" s="26">
        <v>50</v>
      </c>
      <c r="G401" s="26">
        <v>50</v>
      </c>
      <c r="H401" s="26">
        <v>78</v>
      </c>
      <c r="I401" s="86">
        <f t="shared" si="11"/>
        <v>156</v>
      </c>
      <c r="J401" s="97">
        <f t="shared" si="12"/>
        <v>156</v>
      </c>
    </row>
    <row r="402" spans="1:10" s="21" customFormat="1" ht="12.75" outlineLevel="3">
      <c r="A402" s="101">
        <v>7200</v>
      </c>
      <c r="B402" s="62">
        <v>4341</v>
      </c>
      <c r="C402" s="25" t="s">
        <v>169</v>
      </c>
      <c r="D402" s="76">
        <v>5162</v>
      </c>
      <c r="E402" s="25" t="s">
        <v>77</v>
      </c>
      <c r="F402" s="26">
        <v>250</v>
      </c>
      <c r="G402" s="26">
        <v>250</v>
      </c>
      <c r="H402" s="26">
        <v>260</v>
      </c>
      <c r="I402" s="86">
        <f t="shared" si="11"/>
        <v>104</v>
      </c>
      <c r="J402" s="97">
        <f t="shared" si="12"/>
        <v>104</v>
      </c>
    </row>
    <row r="403" spans="1:10" s="21" customFormat="1" ht="12.75" outlineLevel="3">
      <c r="A403" s="101">
        <v>7200</v>
      </c>
      <c r="B403" s="62">
        <v>4341</v>
      </c>
      <c r="C403" s="25" t="s">
        <v>169</v>
      </c>
      <c r="D403" s="76">
        <v>5163</v>
      </c>
      <c r="E403" s="25" t="s">
        <v>46</v>
      </c>
      <c r="F403" s="26">
        <v>80</v>
      </c>
      <c r="G403" s="26">
        <v>80</v>
      </c>
      <c r="H403" s="26">
        <v>95</v>
      </c>
      <c r="I403" s="86">
        <f t="shared" si="11"/>
        <v>118.75</v>
      </c>
      <c r="J403" s="97">
        <f t="shared" si="12"/>
        <v>118.75</v>
      </c>
    </row>
    <row r="404" spans="1:10" s="21" customFormat="1" ht="12.75" outlineLevel="3">
      <c r="A404" s="101">
        <v>7200</v>
      </c>
      <c r="B404" s="62">
        <v>4341</v>
      </c>
      <c r="C404" s="25" t="s">
        <v>169</v>
      </c>
      <c r="D404" s="76">
        <v>5164</v>
      </c>
      <c r="E404" s="25" t="s">
        <v>61</v>
      </c>
      <c r="F404" s="26">
        <v>60</v>
      </c>
      <c r="G404" s="26">
        <v>60</v>
      </c>
      <c r="H404" s="26">
        <v>36</v>
      </c>
      <c r="I404" s="86">
        <f t="shared" si="11"/>
        <v>60</v>
      </c>
      <c r="J404" s="97">
        <f t="shared" si="12"/>
        <v>60</v>
      </c>
    </row>
    <row r="405" spans="1:10" s="21" customFormat="1" ht="12.75" outlineLevel="3">
      <c r="A405" s="101">
        <v>7200</v>
      </c>
      <c r="B405" s="62">
        <v>4341</v>
      </c>
      <c r="C405" s="25" t="s">
        <v>169</v>
      </c>
      <c r="D405" s="76">
        <v>5167</v>
      </c>
      <c r="E405" s="25" t="s">
        <v>78</v>
      </c>
      <c r="F405" s="26">
        <v>40</v>
      </c>
      <c r="G405" s="26">
        <v>40</v>
      </c>
      <c r="H405" s="26">
        <v>13</v>
      </c>
      <c r="I405" s="86">
        <f t="shared" si="11"/>
        <v>32.5</v>
      </c>
      <c r="J405" s="97">
        <f t="shared" si="12"/>
        <v>32.5</v>
      </c>
    </row>
    <row r="406" spans="1:10" s="21" customFormat="1" ht="12.75" outlineLevel="3">
      <c r="A406" s="101">
        <v>7200</v>
      </c>
      <c r="B406" s="62">
        <v>4341</v>
      </c>
      <c r="C406" s="25" t="s">
        <v>169</v>
      </c>
      <c r="D406" s="76">
        <v>5169</v>
      </c>
      <c r="E406" s="25" t="s">
        <v>52</v>
      </c>
      <c r="F406" s="26">
        <v>500</v>
      </c>
      <c r="G406" s="26">
        <v>500</v>
      </c>
      <c r="H406" s="26">
        <v>203</v>
      </c>
      <c r="I406" s="86">
        <f t="shared" si="11"/>
        <v>40.6</v>
      </c>
      <c r="J406" s="97">
        <f t="shared" si="12"/>
        <v>40.6</v>
      </c>
    </row>
    <row r="407" spans="1:10" s="21" customFormat="1" ht="12.75" outlineLevel="3">
      <c r="A407" s="101">
        <v>7200</v>
      </c>
      <c r="B407" s="62">
        <v>4341</v>
      </c>
      <c r="C407" s="25" t="s">
        <v>169</v>
      </c>
      <c r="D407" s="76">
        <v>5171</v>
      </c>
      <c r="E407" s="25" t="s">
        <v>79</v>
      </c>
      <c r="F407" s="26">
        <v>2000</v>
      </c>
      <c r="G407" s="26">
        <v>2000</v>
      </c>
      <c r="H407" s="26">
        <v>1672</v>
      </c>
      <c r="I407" s="86">
        <f t="shared" si="11"/>
        <v>83.6</v>
      </c>
      <c r="J407" s="97">
        <f t="shared" si="12"/>
        <v>83.6</v>
      </c>
    </row>
    <row r="408" spans="1:10" s="21" customFormat="1" ht="12.75" outlineLevel="3">
      <c r="A408" s="101">
        <v>7200</v>
      </c>
      <c r="B408" s="62">
        <v>4341</v>
      </c>
      <c r="C408" s="25" t="s">
        <v>169</v>
      </c>
      <c r="D408" s="76">
        <v>5172</v>
      </c>
      <c r="E408" s="25" t="s">
        <v>48</v>
      </c>
      <c r="F408" s="26">
        <v>30</v>
      </c>
      <c r="G408" s="26">
        <v>30</v>
      </c>
      <c r="H408" s="26">
        <v>21</v>
      </c>
      <c r="I408" s="86">
        <f t="shared" si="11"/>
        <v>70</v>
      </c>
      <c r="J408" s="97">
        <f t="shared" si="12"/>
        <v>70</v>
      </c>
    </row>
    <row r="409" spans="1:10" s="21" customFormat="1" ht="12.75" outlineLevel="3">
      <c r="A409" s="101">
        <v>7200</v>
      </c>
      <c r="B409" s="62">
        <v>4341</v>
      </c>
      <c r="C409" s="25" t="s">
        <v>169</v>
      </c>
      <c r="D409" s="76">
        <v>5173</v>
      </c>
      <c r="E409" s="25" t="s">
        <v>104</v>
      </c>
      <c r="F409" s="26">
        <v>50</v>
      </c>
      <c r="G409" s="26">
        <v>50</v>
      </c>
      <c r="H409" s="26">
        <v>62</v>
      </c>
      <c r="I409" s="86">
        <f t="shared" si="11"/>
        <v>124</v>
      </c>
      <c r="J409" s="97">
        <f t="shared" si="12"/>
        <v>124</v>
      </c>
    </row>
    <row r="410" spans="1:10" s="21" customFormat="1" ht="12.75" outlineLevel="2">
      <c r="A410" s="101"/>
      <c r="B410" s="63" t="s">
        <v>530</v>
      </c>
      <c r="C410" s="25"/>
      <c r="D410" s="76"/>
      <c r="E410" s="25"/>
      <c r="F410" s="48">
        <f>SUBTOTAL(9,F394:F409)</f>
        <v>5159</v>
      </c>
      <c r="G410" s="48">
        <f>SUBTOTAL(9,G394:G409)</f>
        <v>5159</v>
      </c>
      <c r="H410" s="48">
        <f>SUBTOTAL(9,H394:H409)</f>
        <v>4089</v>
      </c>
      <c r="I410" s="87">
        <f t="shared" si="11"/>
        <v>79.25954642372552</v>
      </c>
      <c r="J410" s="98">
        <f t="shared" si="12"/>
        <v>79.25954642372552</v>
      </c>
    </row>
    <row r="411" spans="1:10" s="21" customFormat="1" ht="12.75" outlineLevel="3">
      <c r="A411" s="101">
        <v>7200</v>
      </c>
      <c r="B411" s="62">
        <v>4342</v>
      </c>
      <c r="C411" s="25" t="s">
        <v>170</v>
      </c>
      <c r="D411" s="76">
        <v>5222</v>
      </c>
      <c r="E411" s="25" t="s">
        <v>73</v>
      </c>
      <c r="F411" s="26">
        <v>620</v>
      </c>
      <c r="G411" s="26">
        <v>870</v>
      </c>
      <c r="H411" s="26">
        <v>820</v>
      </c>
      <c r="I411" s="86">
        <f t="shared" si="11"/>
        <v>132.25806451612902</v>
      </c>
      <c r="J411" s="97">
        <f t="shared" si="12"/>
        <v>94.25287356321839</v>
      </c>
    </row>
    <row r="412" spans="1:10" s="21" customFormat="1" ht="12.75" outlineLevel="2">
      <c r="A412" s="101"/>
      <c r="B412" s="63" t="s">
        <v>531</v>
      </c>
      <c r="C412" s="25"/>
      <c r="D412" s="76"/>
      <c r="E412" s="25"/>
      <c r="F412" s="48">
        <f>SUBTOTAL(9,F411:F411)</f>
        <v>620</v>
      </c>
      <c r="G412" s="48">
        <f>SUBTOTAL(9,G411:G411)</f>
        <v>870</v>
      </c>
      <c r="H412" s="48">
        <f>SUBTOTAL(9,H411:H411)</f>
        <v>820</v>
      </c>
      <c r="I412" s="87">
        <f t="shared" si="11"/>
        <v>132.25806451612902</v>
      </c>
      <c r="J412" s="98">
        <f t="shared" si="12"/>
        <v>94.25287356321839</v>
      </c>
    </row>
    <row r="413" spans="1:10" s="21" customFormat="1" ht="12.75" outlineLevel="3">
      <c r="A413" s="101">
        <v>7200</v>
      </c>
      <c r="B413" s="62">
        <v>4346</v>
      </c>
      <c r="C413" s="25" t="s">
        <v>171</v>
      </c>
      <c r="D413" s="76">
        <v>5229</v>
      </c>
      <c r="E413" s="17" t="s">
        <v>81</v>
      </c>
      <c r="F413" s="26">
        <v>23400</v>
      </c>
      <c r="G413" s="26">
        <v>25800</v>
      </c>
      <c r="H413" s="26">
        <v>25750</v>
      </c>
      <c r="I413" s="86">
        <f t="shared" si="11"/>
        <v>110.04273504273505</v>
      </c>
      <c r="J413" s="97">
        <f t="shared" si="12"/>
        <v>99.8062015503876</v>
      </c>
    </row>
    <row r="414" spans="1:10" s="21" customFormat="1" ht="12.75" outlineLevel="2">
      <c r="A414" s="101"/>
      <c r="B414" s="63" t="s">
        <v>532</v>
      </c>
      <c r="C414" s="25"/>
      <c r="D414" s="76"/>
      <c r="E414" s="17"/>
      <c r="F414" s="48">
        <f>SUBTOTAL(9,F413:F413)</f>
        <v>23400</v>
      </c>
      <c r="G414" s="48">
        <f>SUBTOTAL(9,G413:G413)</f>
        <v>25800</v>
      </c>
      <c r="H414" s="48">
        <f>SUBTOTAL(9,H413:H413)</f>
        <v>25750</v>
      </c>
      <c r="I414" s="87">
        <f t="shared" si="11"/>
        <v>110.04273504273505</v>
      </c>
      <c r="J414" s="98">
        <f t="shared" si="12"/>
        <v>99.8062015503876</v>
      </c>
    </row>
    <row r="415" spans="1:10" s="21" customFormat="1" ht="12.75" outlineLevel="3">
      <c r="A415" s="101">
        <v>7200</v>
      </c>
      <c r="B415" s="62">
        <v>4349</v>
      </c>
      <c r="C415" s="25" t="s">
        <v>172</v>
      </c>
      <c r="D415" s="76">
        <v>5660</v>
      </c>
      <c r="E415" s="25" t="s">
        <v>59</v>
      </c>
      <c r="F415" s="26">
        <v>600</v>
      </c>
      <c r="G415" s="26">
        <v>600</v>
      </c>
      <c r="H415" s="26">
        <v>595</v>
      </c>
      <c r="I415" s="86">
        <f t="shared" si="11"/>
        <v>99.16666666666667</v>
      </c>
      <c r="J415" s="97">
        <f t="shared" si="12"/>
        <v>99.16666666666667</v>
      </c>
    </row>
    <row r="416" spans="1:10" s="21" customFormat="1" ht="12.75" outlineLevel="2">
      <c r="A416" s="101"/>
      <c r="B416" s="63" t="s">
        <v>533</v>
      </c>
      <c r="C416" s="25"/>
      <c r="D416" s="76"/>
      <c r="E416" s="25"/>
      <c r="F416" s="48">
        <f>SUBTOTAL(9,F415:F415)</f>
        <v>600</v>
      </c>
      <c r="G416" s="48">
        <f>SUBTOTAL(9,G415:G415)</f>
        <v>600</v>
      </c>
      <c r="H416" s="48">
        <f>SUBTOTAL(9,H415:H415)</f>
        <v>595</v>
      </c>
      <c r="I416" s="87">
        <f t="shared" si="11"/>
        <v>99.16666666666667</v>
      </c>
      <c r="J416" s="98">
        <f t="shared" si="12"/>
        <v>99.16666666666667</v>
      </c>
    </row>
    <row r="417" spans="1:10" s="21" customFormat="1" ht="12.75" outlineLevel="3">
      <c r="A417" s="101">
        <v>7200</v>
      </c>
      <c r="B417" s="62">
        <v>5311</v>
      </c>
      <c r="C417" s="25" t="s">
        <v>146</v>
      </c>
      <c r="D417" s="76">
        <v>5136</v>
      </c>
      <c r="E417" s="25" t="s">
        <v>72</v>
      </c>
      <c r="F417" s="26"/>
      <c r="G417" s="26">
        <v>95</v>
      </c>
      <c r="H417" s="26">
        <v>95</v>
      </c>
      <c r="I417" s="86"/>
      <c r="J417" s="97">
        <f t="shared" si="12"/>
        <v>100</v>
      </c>
    </row>
    <row r="418" spans="1:10" s="21" customFormat="1" ht="12.75" outlineLevel="3">
      <c r="A418" s="101">
        <v>7200</v>
      </c>
      <c r="B418" s="62">
        <v>5311</v>
      </c>
      <c r="C418" s="25" t="s">
        <v>146</v>
      </c>
      <c r="D418" s="76">
        <v>5221</v>
      </c>
      <c r="E418" s="25" t="s">
        <v>181</v>
      </c>
      <c r="F418" s="26"/>
      <c r="G418" s="26">
        <v>130</v>
      </c>
      <c r="H418" s="26">
        <v>130</v>
      </c>
      <c r="I418" s="86"/>
      <c r="J418" s="97">
        <f t="shared" si="12"/>
        <v>100</v>
      </c>
    </row>
    <row r="419" spans="1:10" s="21" customFormat="1" ht="12.75" outlineLevel="3">
      <c r="A419" s="101">
        <v>7200</v>
      </c>
      <c r="B419" s="62">
        <v>5311</v>
      </c>
      <c r="C419" s="25" t="s">
        <v>146</v>
      </c>
      <c r="D419" s="76">
        <v>5222</v>
      </c>
      <c r="E419" s="25" t="s">
        <v>73</v>
      </c>
      <c r="F419" s="26"/>
      <c r="G419" s="26">
        <v>470</v>
      </c>
      <c r="H419" s="26">
        <v>470</v>
      </c>
      <c r="I419" s="86"/>
      <c r="J419" s="97">
        <f t="shared" si="12"/>
        <v>100</v>
      </c>
    </row>
    <row r="420" spans="1:10" s="21" customFormat="1" ht="12.75" outlineLevel="3">
      <c r="A420" s="101">
        <v>7200</v>
      </c>
      <c r="B420" s="62">
        <v>5311</v>
      </c>
      <c r="C420" s="25" t="s">
        <v>146</v>
      </c>
      <c r="D420" s="76">
        <v>5223</v>
      </c>
      <c r="E420" s="7" t="s">
        <v>80</v>
      </c>
      <c r="F420" s="26"/>
      <c r="G420" s="26">
        <v>59</v>
      </c>
      <c r="H420" s="26">
        <v>59</v>
      </c>
      <c r="I420" s="86"/>
      <c r="J420" s="97">
        <f t="shared" si="12"/>
        <v>100</v>
      </c>
    </row>
    <row r="421" spans="1:10" s="21" customFormat="1" ht="12.75" outlineLevel="3">
      <c r="A421" s="101">
        <v>7200</v>
      </c>
      <c r="B421" s="62">
        <v>5311</v>
      </c>
      <c r="C421" s="25" t="s">
        <v>146</v>
      </c>
      <c r="D421" s="76">
        <v>5229</v>
      </c>
      <c r="E421" s="17" t="s">
        <v>81</v>
      </c>
      <c r="F421" s="26"/>
      <c r="G421" s="26">
        <v>420</v>
      </c>
      <c r="H421" s="26">
        <v>419</v>
      </c>
      <c r="I421" s="86"/>
      <c r="J421" s="97">
        <f t="shared" si="12"/>
        <v>99.76190476190476</v>
      </c>
    </row>
    <row r="422" spans="1:10" s="21" customFormat="1" ht="12.75" outlineLevel="3">
      <c r="A422" s="101">
        <v>7200</v>
      </c>
      <c r="B422" s="62">
        <v>5311</v>
      </c>
      <c r="C422" s="25" t="s">
        <v>146</v>
      </c>
      <c r="D422" s="76">
        <v>5319</v>
      </c>
      <c r="E422" s="25" t="s">
        <v>173</v>
      </c>
      <c r="F422" s="26">
        <v>1500</v>
      </c>
      <c r="G422" s="26">
        <v>1890</v>
      </c>
      <c r="H422" s="26">
        <v>1890</v>
      </c>
      <c r="I422" s="86">
        <f t="shared" si="11"/>
        <v>126</v>
      </c>
      <c r="J422" s="97">
        <f t="shared" si="12"/>
        <v>100</v>
      </c>
    </row>
    <row r="423" spans="1:10" s="21" customFormat="1" ht="12.75" outlineLevel="3">
      <c r="A423" s="101">
        <v>7200</v>
      </c>
      <c r="B423" s="62">
        <v>5311</v>
      </c>
      <c r="C423" s="25" t="s">
        <v>146</v>
      </c>
      <c r="D423" s="76">
        <v>5339</v>
      </c>
      <c r="E423" s="25" t="s">
        <v>174</v>
      </c>
      <c r="F423" s="26"/>
      <c r="G423" s="26">
        <v>19</v>
      </c>
      <c r="H423" s="26">
        <v>19</v>
      </c>
      <c r="I423" s="86"/>
      <c r="J423" s="97">
        <f t="shared" si="12"/>
        <v>100</v>
      </c>
    </row>
    <row r="424" spans="1:10" s="21" customFormat="1" ht="12.75" outlineLevel="2">
      <c r="A424" s="101"/>
      <c r="B424" s="63" t="s">
        <v>534</v>
      </c>
      <c r="C424" s="25"/>
      <c r="D424" s="76"/>
      <c r="E424" s="25"/>
      <c r="F424" s="48">
        <f>SUBTOTAL(9,F417:F423)</f>
        <v>1500</v>
      </c>
      <c r="G424" s="48">
        <f>SUBTOTAL(9,G417:G423)</f>
        <v>3083</v>
      </c>
      <c r="H424" s="48">
        <f>SUBTOTAL(9,H417:H423)</f>
        <v>3082</v>
      </c>
      <c r="I424" s="87">
        <f t="shared" si="11"/>
        <v>205.4666666666667</v>
      </c>
      <c r="J424" s="98">
        <f t="shared" si="12"/>
        <v>99.96756406097957</v>
      </c>
    </row>
    <row r="425" spans="1:10" s="21" customFormat="1" ht="12.75" outlineLevel="3">
      <c r="A425" s="101">
        <v>7200</v>
      </c>
      <c r="B425" s="62">
        <v>6172</v>
      </c>
      <c r="C425" s="25" t="s">
        <v>175</v>
      </c>
      <c r="D425" s="76">
        <v>5117</v>
      </c>
      <c r="E425" s="25" t="s">
        <v>176</v>
      </c>
      <c r="F425" s="26">
        <v>262</v>
      </c>
      <c r="G425" s="26">
        <v>262</v>
      </c>
      <c r="H425" s="26">
        <v>157</v>
      </c>
      <c r="I425" s="86">
        <f aca="true" t="shared" si="13" ref="I425:I490">+H425/F425*100</f>
        <v>59.92366412213741</v>
      </c>
      <c r="J425" s="97">
        <f aca="true" t="shared" si="14" ref="J425:J490">+H425/G425*100</f>
        <v>59.92366412213741</v>
      </c>
    </row>
    <row r="426" spans="1:10" s="21" customFormat="1" ht="12.75" outlineLevel="2">
      <c r="A426" s="101"/>
      <c r="B426" s="63" t="s">
        <v>535</v>
      </c>
      <c r="C426" s="25"/>
      <c r="D426" s="76"/>
      <c r="E426" s="25"/>
      <c r="F426" s="48">
        <f>SUBTOTAL(9,F425:F425)</f>
        <v>262</v>
      </c>
      <c r="G426" s="48">
        <f>SUBTOTAL(9,G425:G425)</f>
        <v>262</v>
      </c>
      <c r="H426" s="48">
        <f>SUBTOTAL(9,H425:H425)</f>
        <v>157</v>
      </c>
      <c r="I426" s="87">
        <f t="shared" si="13"/>
        <v>59.92366412213741</v>
      </c>
      <c r="J426" s="98">
        <f t="shared" si="14"/>
        <v>59.92366412213741</v>
      </c>
    </row>
    <row r="427" spans="1:10" s="21" customFormat="1" ht="12.75" outlineLevel="3">
      <c r="A427" s="101">
        <v>7200</v>
      </c>
      <c r="B427" s="62">
        <v>6221</v>
      </c>
      <c r="C427" s="25" t="s">
        <v>2</v>
      </c>
      <c r="D427" s="76">
        <v>5223</v>
      </c>
      <c r="E427" s="7" t="s">
        <v>80</v>
      </c>
      <c r="F427" s="26"/>
      <c r="G427" s="26">
        <v>100</v>
      </c>
      <c r="H427" s="26">
        <v>100</v>
      </c>
      <c r="I427" s="86"/>
      <c r="J427" s="97">
        <f t="shared" si="14"/>
        <v>100</v>
      </c>
    </row>
    <row r="428" spans="1:10" s="21" customFormat="1" ht="12.75" outlineLevel="3">
      <c r="A428" s="101">
        <v>7200</v>
      </c>
      <c r="B428" s="62">
        <v>6221</v>
      </c>
      <c r="C428" s="25" t="s">
        <v>2</v>
      </c>
      <c r="D428" s="76">
        <v>5499</v>
      </c>
      <c r="E428" s="7" t="s">
        <v>56</v>
      </c>
      <c r="F428" s="48"/>
      <c r="G428" s="26">
        <v>12</v>
      </c>
      <c r="H428" s="26">
        <v>19</v>
      </c>
      <c r="I428" s="86"/>
      <c r="J428" s="97">
        <f t="shared" si="14"/>
        <v>158.33333333333331</v>
      </c>
    </row>
    <row r="429" spans="1:10" s="21" customFormat="1" ht="12.75" outlineLevel="2">
      <c r="A429" s="101"/>
      <c r="B429" s="63" t="s">
        <v>536</v>
      </c>
      <c r="C429" s="25"/>
      <c r="D429" s="76"/>
      <c r="E429" s="7"/>
      <c r="F429" s="26"/>
      <c r="G429" s="48">
        <f>SUBTOTAL(9,G427:G428)</f>
        <v>112</v>
      </c>
      <c r="H429" s="48">
        <f>SUBTOTAL(9,H427:H428)</f>
        <v>119</v>
      </c>
      <c r="I429" s="87"/>
      <c r="J429" s="98">
        <f t="shared" si="14"/>
        <v>106.25</v>
      </c>
    </row>
    <row r="430" spans="1:10" s="21" customFormat="1" ht="12.75" outlineLevel="3">
      <c r="A430" s="101">
        <v>7200</v>
      </c>
      <c r="B430" s="62">
        <v>6310</v>
      </c>
      <c r="C430" s="18" t="s">
        <v>3</v>
      </c>
      <c r="D430" s="76">
        <v>5660</v>
      </c>
      <c r="E430" s="25" t="s">
        <v>59</v>
      </c>
      <c r="F430" s="26"/>
      <c r="G430" s="26">
        <v>16277</v>
      </c>
      <c r="H430" s="26">
        <v>16277</v>
      </c>
      <c r="I430" s="86"/>
      <c r="J430" s="97">
        <f t="shared" si="14"/>
        <v>100</v>
      </c>
    </row>
    <row r="431" spans="1:10" s="21" customFormat="1" ht="12.75" outlineLevel="2">
      <c r="A431" s="101"/>
      <c r="B431" s="63" t="s">
        <v>475</v>
      </c>
      <c r="C431" s="18"/>
      <c r="D431" s="76"/>
      <c r="E431" s="25"/>
      <c r="F431" s="26"/>
      <c r="G431" s="48">
        <f>SUBTOTAL(9,G430:G430)</f>
        <v>16277</v>
      </c>
      <c r="H431" s="48">
        <f>SUBTOTAL(9,H430:H430)</f>
        <v>16277</v>
      </c>
      <c r="I431" s="87"/>
      <c r="J431" s="98">
        <f t="shared" si="14"/>
        <v>100</v>
      </c>
    </row>
    <row r="432" spans="1:10" s="21" customFormat="1" ht="12.75" outlineLevel="1">
      <c r="A432" s="125" t="s">
        <v>427</v>
      </c>
      <c r="B432" s="126"/>
      <c r="C432" s="119"/>
      <c r="D432" s="128"/>
      <c r="E432" s="127"/>
      <c r="F432" s="135">
        <f>SUBTOTAL(9,F388:F430)</f>
        <v>225734</v>
      </c>
      <c r="G432" s="135">
        <f>SUBTOTAL(9,G388:G430)</f>
        <v>316267</v>
      </c>
      <c r="H432" s="135">
        <f>SUBTOTAL(9,H388:H430)</f>
        <v>312254</v>
      </c>
      <c r="I432" s="122">
        <f t="shared" si="13"/>
        <v>138.3282979081574</v>
      </c>
      <c r="J432" s="123">
        <f t="shared" si="14"/>
        <v>98.73113540141716</v>
      </c>
    </row>
    <row r="433" spans="1:10" s="21" customFormat="1" ht="12.75" outlineLevel="1">
      <c r="A433" s="102"/>
      <c r="B433" s="62"/>
      <c r="C433" s="18"/>
      <c r="D433" s="76"/>
      <c r="E433" s="25"/>
      <c r="F433" s="48"/>
      <c r="G433" s="48"/>
      <c r="H433" s="48"/>
      <c r="I433" s="87"/>
      <c r="J433" s="98"/>
    </row>
    <row r="434" spans="1:10" s="21" customFormat="1" ht="15.75" outlineLevel="1">
      <c r="A434" s="157" t="s">
        <v>453</v>
      </c>
      <c r="B434" s="62"/>
      <c r="C434" s="18"/>
      <c r="D434" s="76"/>
      <c r="E434" s="25"/>
      <c r="F434" s="48"/>
      <c r="G434" s="48"/>
      <c r="H434" s="48"/>
      <c r="I434" s="87"/>
      <c r="J434" s="98"/>
    </row>
    <row r="435" spans="1:10" s="21" customFormat="1" ht="12.75" outlineLevel="3">
      <c r="A435" s="96">
        <v>7300</v>
      </c>
      <c r="B435" s="32">
        <v>3311</v>
      </c>
      <c r="C435" s="32" t="s">
        <v>178</v>
      </c>
      <c r="D435" s="75">
        <v>5112</v>
      </c>
      <c r="E435" s="32" t="s">
        <v>87</v>
      </c>
      <c r="F435" s="33"/>
      <c r="G435" s="34">
        <v>1514</v>
      </c>
      <c r="H435" s="34">
        <v>1260</v>
      </c>
      <c r="I435" s="86"/>
      <c r="J435" s="97">
        <f t="shared" si="14"/>
        <v>83.22324966974901</v>
      </c>
    </row>
    <row r="436" spans="1:10" s="21" customFormat="1" ht="12.75" outlineLevel="3">
      <c r="A436" s="96">
        <v>7300</v>
      </c>
      <c r="B436" s="32">
        <v>3311</v>
      </c>
      <c r="C436" s="17" t="s">
        <v>178</v>
      </c>
      <c r="D436" s="75">
        <v>5169</v>
      </c>
      <c r="E436" s="17" t="s">
        <v>52</v>
      </c>
      <c r="F436" s="19">
        <v>150</v>
      </c>
      <c r="G436" s="19">
        <v>255</v>
      </c>
      <c r="H436" s="19">
        <v>221</v>
      </c>
      <c r="I436" s="86">
        <f t="shared" si="13"/>
        <v>147.33333333333334</v>
      </c>
      <c r="J436" s="97">
        <f t="shared" si="14"/>
        <v>86.66666666666667</v>
      </c>
    </row>
    <row r="437" spans="1:10" s="21" customFormat="1" ht="12.75" outlineLevel="3">
      <c r="A437" s="96">
        <v>7300</v>
      </c>
      <c r="B437" s="32">
        <v>3311</v>
      </c>
      <c r="C437" s="17" t="s">
        <v>178</v>
      </c>
      <c r="D437" s="75">
        <v>5174</v>
      </c>
      <c r="E437" s="17" t="s">
        <v>113</v>
      </c>
      <c r="F437" s="19">
        <v>385</v>
      </c>
      <c r="G437" s="19">
        <v>394</v>
      </c>
      <c r="H437" s="19">
        <v>382</v>
      </c>
      <c r="I437" s="86">
        <f t="shared" si="13"/>
        <v>99.22077922077922</v>
      </c>
      <c r="J437" s="97">
        <f t="shared" si="14"/>
        <v>96.95431472081218</v>
      </c>
    </row>
    <row r="438" spans="1:10" s="21" customFormat="1" ht="12.75" outlineLevel="3">
      <c r="A438" s="96">
        <v>7300</v>
      </c>
      <c r="B438" s="32">
        <v>3311</v>
      </c>
      <c r="C438" s="17" t="s">
        <v>178</v>
      </c>
      <c r="D438" s="75">
        <v>5175</v>
      </c>
      <c r="E438" s="17" t="s">
        <v>62</v>
      </c>
      <c r="F438" s="19"/>
      <c r="G438" s="19">
        <v>13</v>
      </c>
      <c r="H438" s="19">
        <v>11</v>
      </c>
      <c r="I438" s="86"/>
      <c r="J438" s="97">
        <f t="shared" si="14"/>
        <v>84.61538461538461</v>
      </c>
    </row>
    <row r="439" spans="1:10" s="21" customFormat="1" ht="12.75" outlineLevel="3">
      <c r="A439" s="96">
        <v>7300</v>
      </c>
      <c r="B439" s="32">
        <v>3311</v>
      </c>
      <c r="C439" s="17" t="s">
        <v>178</v>
      </c>
      <c r="D439" s="75">
        <v>5212</v>
      </c>
      <c r="E439" s="17" t="s">
        <v>179</v>
      </c>
      <c r="F439" s="19">
        <v>50</v>
      </c>
      <c r="G439" s="19">
        <v>54</v>
      </c>
      <c r="H439" s="19">
        <v>54</v>
      </c>
      <c r="I439" s="86">
        <f t="shared" si="13"/>
        <v>108</v>
      </c>
      <c r="J439" s="97">
        <f t="shared" si="14"/>
        <v>100</v>
      </c>
    </row>
    <row r="440" spans="1:10" s="21" customFormat="1" ht="12.75" outlineLevel="3">
      <c r="A440" s="96">
        <v>7300</v>
      </c>
      <c r="B440" s="32">
        <v>3311</v>
      </c>
      <c r="C440" s="17" t="s">
        <v>178</v>
      </c>
      <c r="D440" s="75">
        <v>5213</v>
      </c>
      <c r="E440" s="17" t="s">
        <v>180</v>
      </c>
      <c r="F440" s="19">
        <v>50</v>
      </c>
      <c r="G440" s="19">
        <v>50</v>
      </c>
      <c r="H440" s="19"/>
      <c r="I440" s="86"/>
      <c r="J440" s="97">
        <f t="shared" si="14"/>
        <v>0</v>
      </c>
    </row>
    <row r="441" spans="1:10" s="21" customFormat="1" ht="12.75" outlineLevel="3">
      <c r="A441" s="96">
        <v>7300</v>
      </c>
      <c r="B441" s="32">
        <v>3311</v>
      </c>
      <c r="C441" s="17" t="s">
        <v>178</v>
      </c>
      <c r="D441" s="75">
        <v>5221</v>
      </c>
      <c r="E441" s="25" t="s">
        <v>181</v>
      </c>
      <c r="F441" s="19">
        <v>600</v>
      </c>
      <c r="G441" s="19">
        <v>495</v>
      </c>
      <c r="H441" s="19">
        <v>495</v>
      </c>
      <c r="I441" s="86">
        <f t="shared" si="13"/>
        <v>82.5</v>
      </c>
      <c r="J441" s="97">
        <f t="shared" si="14"/>
        <v>100</v>
      </c>
    </row>
    <row r="442" spans="1:10" s="21" customFormat="1" ht="12.75" outlineLevel="3">
      <c r="A442" s="96">
        <v>7300</v>
      </c>
      <c r="B442" s="32">
        <v>3311</v>
      </c>
      <c r="C442" s="17" t="s">
        <v>178</v>
      </c>
      <c r="D442" s="75">
        <v>5222</v>
      </c>
      <c r="E442" s="17" t="s">
        <v>73</v>
      </c>
      <c r="F442" s="19">
        <v>500</v>
      </c>
      <c r="G442" s="19">
        <v>756</v>
      </c>
      <c r="H442" s="19">
        <v>701</v>
      </c>
      <c r="I442" s="86">
        <f t="shared" si="13"/>
        <v>140.2</v>
      </c>
      <c r="J442" s="97">
        <f t="shared" si="14"/>
        <v>92.72486772486772</v>
      </c>
    </row>
    <row r="443" spans="1:10" s="21" customFormat="1" ht="12.75" outlineLevel="3">
      <c r="A443" s="96">
        <v>7300</v>
      </c>
      <c r="B443" s="32">
        <v>3311</v>
      </c>
      <c r="C443" s="17" t="s">
        <v>178</v>
      </c>
      <c r="D443" s="75">
        <v>5331</v>
      </c>
      <c r="E443" s="17" t="s">
        <v>582</v>
      </c>
      <c r="F443" s="19">
        <v>141977</v>
      </c>
      <c r="G443" s="19">
        <v>153197</v>
      </c>
      <c r="H443" s="19">
        <v>153197</v>
      </c>
      <c r="I443" s="86">
        <f t="shared" si="13"/>
        <v>107.90268846362439</v>
      </c>
      <c r="J443" s="97">
        <f t="shared" si="14"/>
        <v>100</v>
      </c>
    </row>
    <row r="444" spans="1:10" s="21" customFormat="1" ht="12.75" outlineLevel="3">
      <c r="A444" s="96">
        <v>7300</v>
      </c>
      <c r="B444" s="32">
        <v>3311</v>
      </c>
      <c r="C444" s="17" t="s">
        <v>178</v>
      </c>
      <c r="D444" s="75">
        <v>5331</v>
      </c>
      <c r="E444" s="17" t="s">
        <v>583</v>
      </c>
      <c r="F444" s="19">
        <v>17945</v>
      </c>
      <c r="G444" s="19">
        <v>22461</v>
      </c>
      <c r="H444" s="19">
        <v>22461</v>
      </c>
      <c r="I444" s="86">
        <f t="shared" si="13"/>
        <v>125.16578434104207</v>
      </c>
      <c r="J444" s="97">
        <f t="shared" si="14"/>
        <v>100</v>
      </c>
    </row>
    <row r="445" spans="1:10" s="21" customFormat="1" ht="12.75" outlineLevel="3">
      <c r="A445" s="96">
        <v>7300</v>
      </c>
      <c r="B445" s="32">
        <v>3311</v>
      </c>
      <c r="C445" s="17" t="s">
        <v>178</v>
      </c>
      <c r="D445" s="75">
        <v>5331</v>
      </c>
      <c r="E445" s="17" t="s">
        <v>584</v>
      </c>
      <c r="F445" s="19">
        <v>34738</v>
      </c>
      <c r="G445" s="19">
        <v>37837</v>
      </c>
      <c r="H445" s="19">
        <v>37837</v>
      </c>
      <c r="I445" s="86">
        <f t="shared" si="13"/>
        <v>108.92106626748806</v>
      </c>
      <c r="J445" s="97">
        <f t="shared" si="14"/>
        <v>100</v>
      </c>
    </row>
    <row r="446" spans="1:10" s="21" customFormat="1" ht="12.75" outlineLevel="3">
      <c r="A446" s="96">
        <v>7300</v>
      </c>
      <c r="B446" s="32">
        <v>3311</v>
      </c>
      <c r="C446" s="17" t="s">
        <v>178</v>
      </c>
      <c r="D446" s="75">
        <v>5331</v>
      </c>
      <c r="E446" s="17" t="s">
        <v>585</v>
      </c>
      <c r="F446" s="19">
        <v>8901</v>
      </c>
      <c r="G446" s="19">
        <v>10274</v>
      </c>
      <c r="H446" s="19">
        <v>10274</v>
      </c>
      <c r="I446" s="86">
        <f t="shared" si="13"/>
        <v>115.42523311987418</v>
      </c>
      <c r="J446" s="97">
        <f t="shared" si="14"/>
        <v>100</v>
      </c>
    </row>
    <row r="447" spans="1:10" s="21" customFormat="1" ht="12.75" outlineLevel="2">
      <c r="A447" s="96"/>
      <c r="B447" s="61" t="s">
        <v>537</v>
      </c>
      <c r="C447" s="17"/>
      <c r="D447" s="75"/>
      <c r="E447" s="17"/>
      <c r="F447" s="22">
        <f>SUBTOTAL(9,F435:F446)</f>
        <v>205296</v>
      </c>
      <c r="G447" s="22">
        <f>SUBTOTAL(9,G435:G446)</f>
        <v>227300</v>
      </c>
      <c r="H447" s="22">
        <f>SUBTOTAL(9,H435:H446)</f>
        <v>226893</v>
      </c>
      <c r="I447" s="87">
        <f t="shared" si="13"/>
        <v>110.51993219546412</v>
      </c>
      <c r="J447" s="98">
        <f t="shared" si="14"/>
        <v>99.82094148702156</v>
      </c>
    </row>
    <row r="448" spans="1:10" s="21" customFormat="1" ht="12.75" outlineLevel="3">
      <c r="A448" s="96">
        <v>7300</v>
      </c>
      <c r="B448" s="32">
        <v>3312</v>
      </c>
      <c r="C448" s="17" t="s">
        <v>182</v>
      </c>
      <c r="D448" s="75">
        <v>5169</v>
      </c>
      <c r="E448" s="17" t="s">
        <v>52</v>
      </c>
      <c r="F448" s="19">
        <v>7070</v>
      </c>
      <c r="G448" s="19">
        <v>11070</v>
      </c>
      <c r="H448" s="19">
        <v>11068</v>
      </c>
      <c r="I448" s="86">
        <f t="shared" si="13"/>
        <v>156.54879773691655</v>
      </c>
      <c r="J448" s="97">
        <f t="shared" si="14"/>
        <v>99.98193315266487</v>
      </c>
    </row>
    <row r="449" spans="1:10" s="21" customFormat="1" ht="12.75" outlineLevel="3">
      <c r="A449" s="96">
        <v>7300</v>
      </c>
      <c r="B449" s="32">
        <v>3312</v>
      </c>
      <c r="C449" s="17" t="s">
        <v>182</v>
      </c>
      <c r="D449" s="75">
        <v>5174</v>
      </c>
      <c r="E449" s="17" t="s">
        <v>113</v>
      </c>
      <c r="F449" s="19">
        <v>15</v>
      </c>
      <c r="G449" s="19">
        <v>15</v>
      </c>
      <c r="H449" s="19">
        <v>11</v>
      </c>
      <c r="I449" s="86">
        <f t="shared" si="13"/>
        <v>73.33333333333333</v>
      </c>
      <c r="J449" s="97">
        <f t="shared" si="14"/>
        <v>73.33333333333333</v>
      </c>
    </row>
    <row r="450" spans="1:10" s="21" customFormat="1" ht="12.75" outlineLevel="3">
      <c r="A450" s="96">
        <v>7300</v>
      </c>
      <c r="B450" s="32">
        <v>3312</v>
      </c>
      <c r="C450" s="17" t="s">
        <v>182</v>
      </c>
      <c r="D450" s="75">
        <v>5212</v>
      </c>
      <c r="E450" s="17" t="s">
        <v>179</v>
      </c>
      <c r="F450" s="19">
        <v>50</v>
      </c>
      <c r="G450" s="19">
        <v>164</v>
      </c>
      <c r="H450" s="19">
        <v>142</v>
      </c>
      <c r="I450" s="86">
        <f t="shared" si="13"/>
        <v>284</v>
      </c>
      <c r="J450" s="97">
        <f t="shared" si="14"/>
        <v>86.58536585365853</v>
      </c>
    </row>
    <row r="451" spans="1:10" s="21" customFormat="1" ht="12.75" outlineLevel="3">
      <c r="A451" s="96">
        <v>7300</v>
      </c>
      <c r="B451" s="32">
        <v>3312</v>
      </c>
      <c r="C451" s="17" t="s">
        <v>182</v>
      </c>
      <c r="D451" s="75">
        <v>5213</v>
      </c>
      <c r="E451" s="17" t="s">
        <v>180</v>
      </c>
      <c r="F451" s="19">
        <v>50</v>
      </c>
      <c r="G451" s="19"/>
      <c r="H451" s="19"/>
      <c r="I451" s="86"/>
      <c r="J451" s="97"/>
    </row>
    <row r="452" spans="1:10" s="21" customFormat="1" ht="12.75" outlineLevel="3">
      <c r="A452" s="96">
        <v>7300</v>
      </c>
      <c r="B452" s="32">
        <v>3312</v>
      </c>
      <c r="C452" s="17" t="s">
        <v>182</v>
      </c>
      <c r="D452" s="75">
        <v>5221</v>
      </c>
      <c r="E452" s="25" t="s">
        <v>181</v>
      </c>
      <c r="F452" s="19">
        <v>3500</v>
      </c>
      <c r="G452" s="19">
        <v>2925</v>
      </c>
      <c r="H452" s="19">
        <v>2925</v>
      </c>
      <c r="I452" s="86">
        <f t="shared" si="13"/>
        <v>83.57142857142857</v>
      </c>
      <c r="J452" s="97">
        <f t="shared" si="14"/>
        <v>100</v>
      </c>
    </row>
    <row r="453" spans="1:10" s="21" customFormat="1" ht="12.75" outlineLevel="3">
      <c r="A453" s="96">
        <v>7300</v>
      </c>
      <c r="B453" s="32">
        <v>3312</v>
      </c>
      <c r="C453" s="17" t="s">
        <v>182</v>
      </c>
      <c r="D453" s="75">
        <v>5222</v>
      </c>
      <c r="E453" s="17" t="s">
        <v>73</v>
      </c>
      <c r="F453" s="19">
        <v>500</v>
      </c>
      <c r="G453" s="19">
        <v>577</v>
      </c>
      <c r="H453" s="19">
        <v>571</v>
      </c>
      <c r="I453" s="86">
        <f t="shared" si="13"/>
        <v>114.19999999999999</v>
      </c>
      <c r="J453" s="97">
        <f t="shared" si="14"/>
        <v>98.96013864818023</v>
      </c>
    </row>
    <row r="454" spans="1:10" s="21" customFormat="1" ht="12.75" outlineLevel="3">
      <c r="A454" s="96">
        <v>7300</v>
      </c>
      <c r="B454" s="32">
        <v>3312</v>
      </c>
      <c r="C454" s="17" t="s">
        <v>182</v>
      </c>
      <c r="D454" s="75">
        <v>5331</v>
      </c>
      <c r="E454" s="17" t="s">
        <v>586</v>
      </c>
      <c r="F454" s="19">
        <v>40213</v>
      </c>
      <c r="G454" s="19">
        <v>43344</v>
      </c>
      <c r="H454" s="19">
        <v>43344</v>
      </c>
      <c r="I454" s="86">
        <f t="shared" si="13"/>
        <v>107.78603934051179</v>
      </c>
      <c r="J454" s="97">
        <f t="shared" si="14"/>
        <v>100</v>
      </c>
    </row>
    <row r="455" spans="1:10" s="21" customFormat="1" ht="12.75" outlineLevel="2">
      <c r="A455" s="96"/>
      <c r="B455" s="61" t="s">
        <v>538</v>
      </c>
      <c r="C455" s="17"/>
      <c r="D455" s="75"/>
      <c r="E455" s="17"/>
      <c r="F455" s="22">
        <f>SUBTOTAL(9,F448:F454)</f>
        <v>51398</v>
      </c>
      <c r="G455" s="22">
        <f>SUBTOTAL(9,G448:G454)</f>
        <v>58095</v>
      </c>
      <c r="H455" s="22">
        <f>SUBTOTAL(9,H448:H454)</f>
        <v>58061</v>
      </c>
      <c r="I455" s="87">
        <f t="shared" si="13"/>
        <v>112.9635394373322</v>
      </c>
      <c r="J455" s="98">
        <f t="shared" si="14"/>
        <v>99.94147516998021</v>
      </c>
    </row>
    <row r="456" spans="1:10" s="21" customFormat="1" ht="12.75" outlineLevel="3">
      <c r="A456" s="96">
        <v>7300</v>
      </c>
      <c r="B456" s="32">
        <v>3314</v>
      </c>
      <c r="C456" s="17" t="s">
        <v>183</v>
      </c>
      <c r="D456" s="75">
        <v>5331</v>
      </c>
      <c r="E456" s="17" t="s">
        <v>587</v>
      </c>
      <c r="F456" s="19">
        <v>31538</v>
      </c>
      <c r="G456" s="19">
        <v>36356</v>
      </c>
      <c r="H456" s="19">
        <v>36356</v>
      </c>
      <c r="I456" s="86">
        <f t="shared" si="13"/>
        <v>115.27680892891115</v>
      </c>
      <c r="J456" s="97">
        <f t="shared" si="14"/>
        <v>100</v>
      </c>
    </row>
    <row r="457" spans="1:10" s="21" customFormat="1" ht="12.75" outlineLevel="2">
      <c r="A457" s="96"/>
      <c r="B457" s="61" t="s">
        <v>539</v>
      </c>
      <c r="C457" s="17"/>
      <c r="D457" s="75"/>
      <c r="E457" s="17"/>
      <c r="F457" s="22">
        <f>SUBTOTAL(9,F456:F456)</f>
        <v>31538</v>
      </c>
      <c r="G457" s="22">
        <f>SUBTOTAL(9,G456:G456)</f>
        <v>36356</v>
      </c>
      <c r="H457" s="22">
        <f>SUBTOTAL(9,H456:H456)</f>
        <v>36356</v>
      </c>
      <c r="I457" s="87">
        <f t="shared" si="13"/>
        <v>115.27680892891115</v>
      </c>
      <c r="J457" s="98">
        <f t="shared" si="14"/>
        <v>100</v>
      </c>
    </row>
    <row r="458" spans="1:10" s="21" customFormat="1" ht="12.75" outlineLevel="3">
      <c r="A458" s="96">
        <v>7300</v>
      </c>
      <c r="B458" s="32">
        <v>3315</v>
      </c>
      <c r="C458" s="17" t="s">
        <v>184</v>
      </c>
      <c r="D458" s="75">
        <v>5221</v>
      </c>
      <c r="E458" s="25" t="s">
        <v>181</v>
      </c>
      <c r="F458" s="19">
        <v>150</v>
      </c>
      <c r="G458" s="19">
        <v>120</v>
      </c>
      <c r="H458" s="19">
        <v>120</v>
      </c>
      <c r="I458" s="86">
        <f t="shared" si="13"/>
        <v>80</v>
      </c>
      <c r="J458" s="97">
        <f t="shared" si="14"/>
        <v>100</v>
      </c>
    </row>
    <row r="459" spans="1:10" s="21" customFormat="1" ht="12.75" outlineLevel="3">
      <c r="A459" s="96">
        <v>7300</v>
      </c>
      <c r="B459" s="32">
        <v>3315</v>
      </c>
      <c r="C459" s="17" t="s">
        <v>184</v>
      </c>
      <c r="D459" s="75">
        <v>5222</v>
      </c>
      <c r="E459" s="17" t="s">
        <v>73</v>
      </c>
      <c r="F459" s="19">
        <v>50</v>
      </c>
      <c r="G459" s="19">
        <v>40</v>
      </c>
      <c r="H459" s="19">
        <v>40</v>
      </c>
      <c r="I459" s="86">
        <f t="shared" si="13"/>
        <v>80</v>
      </c>
      <c r="J459" s="97">
        <f t="shared" si="14"/>
        <v>100</v>
      </c>
    </row>
    <row r="460" spans="1:10" s="21" customFormat="1" ht="12.75" outlineLevel="3">
      <c r="A460" s="96">
        <v>7300</v>
      </c>
      <c r="B460" s="32">
        <v>3315</v>
      </c>
      <c r="C460" s="17" t="s">
        <v>184</v>
      </c>
      <c r="D460" s="75">
        <v>5331</v>
      </c>
      <c r="E460" s="17" t="s">
        <v>588</v>
      </c>
      <c r="F460" s="19">
        <v>23660</v>
      </c>
      <c r="G460" s="19">
        <v>25320</v>
      </c>
      <c r="H460" s="19">
        <v>25320</v>
      </c>
      <c r="I460" s="86">
        <f t="shared" si="13"/>
        <v>107.01606086221472</v>
      </c>
      <c r="J460" s="97">
        <f t="shared" si="14"/>
        <v>100</v>
      </c>
    </row>
    <row r="461" spans="1:10" s="21" customFormat="1" ht="12.75" outlineLevel="2">
      <c r="A461" s="96"/>
      <c r="B461" s="61" t="s">
        <v>540</v>
      </c>
      <c r="C461" s="17"/>
      <c r="D461" s="75"/>
      <c r="E461" s="17"/>
      <c r="F461" s="22">
        <f>SUBTOTAL(9,F458:F460)</f>
        <v>23860</v>
      </c>
      <c r="G461" s="22">
        <f>SUBTOTAL(9,G458:G460)</f>
        <v>25480</v>
      </c>
      <c r="H461" s="22">
        <f>SUBTOTAL(9,H458:H460)</f>
        <v>25480</v>
      </c>
      <c r="I461" s="87">
        <f t="shared" si="13"/>
        <v>106.78960603520538</v>
      </c>
      <c r="J461" s="98">
        <f t="shared" si="14"/>
        <v>100</v>
      </c>
    </row>
    <row r="462" spans="1:10" s="21" customFormat="1" ht="12.75" outlineLevel="3">
      <c r="A462" s="96">
        <v>7300</v>
      </c>
      <c r="B462" s="32">
        <v>3317</v>
      </c>
      <c r="C462" s="17" t="s">
        <v>185</v>
      </c>
      <c r="D462" s="75">
        <v>5169</v>
      </c>
      <c r="E462" s="17" t="s">
        <v>52</v>
      </c>
      <c r="F462" s="19">
        <v>900</v>
      </c>
      <c r="G462" s="19">
        <v>1485</v>
      </c>
      <c r="H462" s="19">
        <v>1485</v>
      </c>
      <c r="I462" s="86">
        <f t="shared" si="13"/>
        <v>165</v>
      </c>
      <c r="J462" s="97">
        <f t="shared" si="14"/>
        <v>100</v>
      </c>
    </row>
    <row r="463" spans="1:10" s="21" customFormat="1" ht="12.75" outlineLevel="3">
      <c r="A463" s="96">
        <v>7300</v>
      </c>
      <c r="B463" s="32">
        <v>3317</v>
      </c>
      <c r="C463" s="17" t="s">
        <v>185</v>
      </c>
      <c r="D463" s="75">
        <v>5174</v>
      </c>
      <c r="E463" s="17" t="s">
        <v>113</v>
      </c>
      <c r="F463" s="19">
        <v>100</v>
      </c>
      <c r="G463" s="19">
        <v>15</v>
      </c>
      <c r="H463" s="19">
        <v>15</v>
      </c>
      <c r="I463" s="86">
        <f t="shared" si="13"/>
        <v>15</v>
      </c>
      <c r="J463" s="97">
        <f t="shared" si="14"/>
        <v>100</v>
      </c>
    </row>
    <row r="464" spans="1:10" s="21" customFormat="1" ht="12.75" outlineLevel="3">
      <c r="A464" s="96">
        <v>7300</v>
      </c>
      <c r="B464" s="32">
        <v>3317</v>
      </c>
      <c r="C464" s="17" t="s">
        <v>185</v>
      </c>
      <c r="D464" s="75">
        <v>5212</v>
      </c>
      <c r="E464" s="17" t="s">
        <v>179</v>
      </c>
      <c r="F464" s="19">
        <v>100</v>
      </c>
      <c r="G464" s="19">
        <v>45</v>
      </c>
      <c r="H464" s="19">
        <v>45</v>
      </c>
      <c r="I464" s="86">
        <f t="shared" si="13"/>
        <v>45</v>
      </c>
      <c r="J464" s="97">
        <f t="shared" si="14"/>
        <v>100</v>
      </c>
    </row>
    <row r="465" spans="1:10" s="21" customFormat="1" ht="12.75" outlineLevel="3">
      <c r="A465" s="96">
        <v>7300</v>
      </c>
      <c r="B465" s="32">
        <v>3317</v>
      </c>
      <c r="C465" s="17" t="s">
        <v>185</v>
      </c>
      <c r="D465" s="75">
        <v>5213</v>
      </c>
      <c r="E465" s="17" t="s">
        <v>180</v>
      </c>
      <c r="F465" s="19">
        <v>100</v>
      </c>
      <c r="G465" s="19"/>
      <c r="H465" s="19"/>
      <c r="I465" s="86"/>
      <c r="J465" s="97"/>
    </row>
    <row r="466" spans="1:10" s="21" customFormat="1" ht="12.75" outlineLevel="3">
      <c r="A466" s="96">
        <v>7300</v>
      </c>
      <c r="B466" s="32">
        <v>3317</v>
      </c>
      <c r="C466" s="17" t="s">
        <v>185</v>
      </c>
      <c r="D466" s="75">
        <v>5221</v>
      </c>
      <c r="E466" s="25" t="s">
        <v>181</v>
      </c>
      <c r="F466" s="19">
        <v>100</v>
      </c>
      <c r="G466" s="19"/>
      <c r="H466" s="19"/>
      <c r="I466" s="86"/>
      <c r="J466" s="97"/>
    </row>
    <row r="467" spans="1:10" s="21" customFormat="1" ht="12.75" outlineLevel="3">
      <c r="A467" s="96">
        <v>7300</v>
      </c>
      <c r="B467" s="32">
        <v>3317</v>
      </c>
      <c r="C467" s="17" t="s">
        <v>185</v>
      </c>
      <c r="D467" s="75">
        <v>5222</v>
      </c>
      <c r="E467" s="17" t="s">
        <v>73</v>
      </c>
      <c r="F467" s="19">
        <v>100</v>
      </c>
      <c r="G467" s="19">
        <v>145</v>
      </c>
      <c r="H467" s="19">
        <v>95</v>
      </c>
      <c r="I467" s="86">
        <f t="shared" si="13"/>
        <v>95</v>
      </c>
      <c r="J467" s="97">
        <f t="shared" si="14"/>
        <v>65.51724137931035</v>
      </c>
    </row>
    <row r="468" spans="1:10" s="21" customFormat="1" ht="12.75" outlineLevel="3">
      <c r="A468" s="96">
        <v>7300</v>
      </c>
      <c r="B468" s="32">
        <v>3317</v>
      </c>
      <c r="C468" s="17" t="s">
        <v>185</v>
      </c>
      <c r="D468" s="75">
        <v>5331</v>
      </c>
      <c r="E468" s="17" t="s">
        <v>589</v>
      </c>
      <c r="F468" s="19">
        <v>5838</v>
      </c>
      <c r="G468" s="19">
        <v>6868</v>
      </c>
      <c r="H468" s="19">
        <v>6868</v>
      </c>
      <c r="I468" s="86">
        <f t="shared" si="13"/>
        <v>117.64302843439533</v>
      </c>
      <c r="J468" s="97">
        <f t="shared" si="14"/>
        <v>100</v>
      </c>
    </row>
    <row r="469" spans="1:10" s="21" customFormat="1" ht="12.75" outlineLevel="2">
      <c r="A469" s="96"/>
      <c r="B469" s="61" t="s">
        <v>541</v>
      </c>
      <c r="C469" s="17"/>
      <c r="D469" s="75"/>
      <c r="E469" s="17"/>
      <c r="F469" s="22">
        <f>SUBTOTAL(9,F462:F468)</f>
        <v>7238</v>
      </c>
      <c r="G469" s="22">
        <f>SUBTOTAL(9,G462:G468)</f>
        <v>8558</v>
      </c>
      <c r="H469" s="22">
        <f>SUBTOTAL(9,H462:H468)</f>
        <v>8508</v>
      </c>
      <c r="I469" s="87">
        <f t="shared" si="13"/>
        <v>117.54628350373031</v>
      </c>
      <c r="J469" s="98">
        <f t="shared" si="14"/>
        <v>99.4157513437719</v>
      </c>
    </row>
    <row r="470" spans="1:10" s="21" customFormat="1" ht="12.75" outlineLevel="3">
      <c r="A470" s="96">
        <v>7300</v>
      </c>
      <c r="B470" s="32">
        <v>3319</v>
      </c>
      <c r="C470" s="17" t="s">
        <v>186</v>
      </c>
      <c r="D470" s="75">
        <v>5112</v>
      </c>
      <c r="E470" s="17" t="s">
        <v>87</v>
      </c>
      <c r="F470" s="19">
        <v>20</v>
      </c>
      <c r="G470" s="19">
        <v>20</v>
      </c>
      <c r="H470" s="19"/>
      <c r="I470" s="86"/>
      <c r="J470" s="97"/>
    </row>
    <row r="471" spans="1:10" s="21" customFormat="1" ht="12.75" outlineLevel="3">
      <c r="A471" s="96">
        <v>7300</v>
      </c>
      <c r="B471" s="32">
        <v>3319</v>
      </c>
      <c r="C471" s="17" t="s">
        <v>186</v>
      </c>
      <c r="D471" s="75">
        <v>5136</v>
      </c>
      <c r="E471" s="17" t="s">
        <v>72</v>
      </c>
      <c r="F471" s="19">
        <v>5</v>
      </c>
      <c r="G471" s="19">
        <v>5</v>
      </c>
      <c r="H471" s="19">
        <v>5</v>
      </c>
      <c r="I471" s="86">
        <f t="shared" si="13"/>
        <v>100</v>
      </c>
      <c r="J471" s="97">
        <f t="shared" si="14"/>
        <v>100</v>
      </c>
    </row>
    <row r="472" spans="1:10" s="21" customFormat="1" ht="12.75" outlineLevel="3">
      <c r="A472" s="96">
        <v>7300</v>
      </c>
      <c r="B472" s="32">
        <v>3319</v>
      </c>
      <c r="C472" s="17" t="s">
        <v>186</v>
      </c>
      <c r="D472" s="75">
        <v>5137</v>
      </c>
      <c r="E472" s="17" t="s">
        <v>99</v>
      </c>
      <c r="F472" s="19"/>
      <c r="G472" s="19">
        <v>5</v>
      </c>
      <c r="H472" s="19">
        <v>5</v>
      </c>
      <c r="I472" s="86"/>
      <c r="J472" s="97">
        <f t="shared" si="14"/>
        <v>100</v>
      </c>
    </row>
    <row r="473" spans="1:10" s="21" customFormat="1" ht="12.75" outlineLevel="3">
      <c r="A473" s="96">
        <v>7300</v>
      </c>
      <c r="B473" s="32">
        <v>3319</v>
      </c>
      <c r="C473" s="17" t="s">
        <v>186</v>
      </c>
      <c r="D473" s="75">
        <v>5139</v>
      </c>
      <c r="E473" s="17" t="s">
        <v>75</v>
      </c>
      <c r="F473" s="19">
        <v>10</v>
      </c>
      <c r="G473" s="19">
        <v>10</v>
      </c>
      <c r="H473" s="19">
        <v>7</v>
      </c>
      <c r="I473" s="86">
        <f t="shared" si="13"/>
        <v>70</v>
      </c>
      <c r="J473" s="97">
        <f t="shared" si="14"/>
        <v>70</v>
      </c>
    </row>
    <row r="474" spans="1:10" s="21" customFormat="1" ht="12.75" outlineLevel="3">
      <c r="A474" s="96">
        <v>7300</v>
      </c>
      <c r="B474" s="32">
        <v>3319</v>
      </c>
      <c r="C474" s="17" t="s">
        <v>186</v>
      </c>
      <c r="D474" s="75">
        <v>5166</v>
      </c>
      <c r="E474" s="17" t="s">
        <v>53</v>
      </c>
      <c r="F474" s="19">
        <v>10</v>
      </c>
      <c r="G474" s="19">
        <v>5</v>
      </c>
      <c r="H474" s="19">
        <v>2</v>
      </c>
      <c r="I474" s="86">
        <f t="shared" si="13"/>
        <v>20</v>
      </c>
      <c r="J474" s="97">
        <f t="shared" si="14"/>
        <v>40</v>
      </c>
    </row>
    <row r="475" spans="1:10" s="21" customFormat="1" ht="12.75" outlineLevel="3">
      <c r="A475" s="96">
        <v>7300</v>
      </c>
      <c r="B475" s="32">
        <v>3319</v>
      </c>
      <c r="C475" s="17" t="s">
        <v>186</v>
      </c>
      <c r="D475" s="75">
        <v>5169</v>
      </c>
      <c r="E475" s="17" t="s">
        <v>52</v>
      </c>
      <c r="F475" s="19">
        <v>1170</v>
      </c>
      <c r="G475" s="19">
        <v>1770</v>
      </c>
      <c r="H475" s="19">
        <v>1583</v>
      </c>
      <c r="I475" s="86">
        <f t="shared" si="13"/>
        <v>135.2991452991453</v>
      </c>
      <c r="J475" s="97">
        <f t="shared" si="14"/>
        <v>89.43502824858757</v>
      </c>
    </row>
    <row r="476" spans="1:10" s="21" customFormat="1" ht="12.75" outlineLevel="3">
      <c r="A476" s="96">
        <v>7300</v>
      </c>
      <c r="B476" s="32">
        <v>3319</v>
      </c>
      <c r="C476" s="17" t="s">
        <v>186</v>
      </c>
      <c r="D476" s="75">
        <v>5174</v>
      </c>
      <c r="E476" s="17" t="s">
        <v>113</v>
      </c>
      <c r="F476" s="19">
        <v>210</v>
      </c>
      <c r="G476" s="19">
        <v>210</v>
      </c>
      <c r="H476" s="19">
        <v>114</v>
      </c>
      <c r="I476" s="86">
        <f t="shared" si="13"/>
        <v>54.285714285714285</v>
      </c>
      <c r="J476" s="97">
        <f t="shared" si="14"/>
        <v>54.285714285714285</v>
      </c>
    </row>
    <row r="477" spans="1:10" s="21" customFormat="1" ht="12.75" outlineLevel="3">
      <c r="A477" s="96">
        <v>7300</v>
      </c>
      <c r="B477" s="32">
        <v>3319</v>
      </c>
      <c r="C477" s="17" t="s">
        <v>186</v>
      </c>
      <c r="D477" s="75">
        <v>5212</v>
      </c>
      <c r="E477" s="17" t="s">
        <v>179</v>
      </c>
      <c r="F477" s="19">
        <v>200</v>
      </c>
      <c r="G477" s="19">
        <v>215</v>
      </c>
      <c r="H477" s="19">
        <v>215</v>
      </c>
      <c r="I477" s="86">
        <f t="shared" si="13"/>
        <v>107.5</v>
      </c>
      <c r="J477" s="97">
        <f t="shared" si="14"/>
        <v>100</v>
      </c>
    </row>
    <row r="478" spans="1:10" s="21" customFormat="1" ht="12.75" outlineLevel="3">
      <c r="A478" s="96">
        <v>7300</v>
      </c>
      <c r="B478" s="32">
        <v>3319</v>
      </c>
      <c r="C478" s="17" t="s">
        <v>186</v>
      </c>
      <c r="D478" s="75">
        <v>5213</v>
      </c>
      <c r="E478" s="17" t="s">
        <v>180</v>
      </c>
      <c r="F478" s="19">
        <v>50</v>
      </c>
      <c r="G478" s="19">
        <v>730</v>
      </c>
      <c r="H478" s="19">
        <v>730</v>
      </c>
      <c r="I478" s="86">
        <f t="shared" si="13"/>
        <v>1460</v>
      </c>
      <c r="J478" s="97">
        <f t="shared" si="14"/>
        <v>100</v>
      </c>
    </row>
    <row r="479" spans="1:10" s="21" customFormat="1" ht="12.75" outlineLevel="3">
      <c r="A479" s="96">
        <v>7300</v>
      </c>
      <c r="B479" s="32">
        <v>3319</v>
      </c>
      <c r="C479" s="17" t="s">
        <v>186</v>
      </c>
      <c r="D479" s="75">
        <v>5221</v>
      </c>
      <c r="E479" s="25" t="s">
        <v>181</v>
      </c>
      <c r="F479" s="19">
        <v>50</v>
      </c>
      <c r="G479" s="19">
        <v>40</v>
      </c>
      <c r="H479" s="19">
        <v>40</v>
      </c>
      <c r="I479" s="86">
        <f t="shared" si="13"/>
        <v>80</v>
      </c>
      <c r="J479" s="97">
        <f t="shared" si="14"/>
        <v>100</v>
      </c>
    </row>
    <row r="480" spans="1:10" s="21" customFormat="1" ht="12.75" outlineLevel="3">
      <c r="A480" s="96">
        <v>7300</v>
      </c>
      <c r="B480" s="32">
        <v>3319</v>
      </c>
      <c r="C480" s="17" t="s">
        <v>186</v>
      </c>
      <c r="D480" s="75">
        <v>5222</v>
      </c>
      <c r="E480" s="17" t="s">
        <v>73</v>
      </c>
      <c r="F480" s="19">
        <v>640</v>
      </c>
      <c r="G480" s="19">
        <v>519</v>
      </c>
      <c r="H480" s="19">
        <v>519</v>
      </c>
      <c r="I480" s="86">
        <f t="shared" si="13"/>
        <v>81.09375</v>
      </c>
      <c r="J480" s="97">
        <f t="shared" si="14"/>
        <v>100</v>
      </c>
    </row>
    <row r="481" spans="1:10" s="21" customFormat="1" ht="12.75" outlineLevel="3">
      <c r="A481" s="96">
        <v>7300</v>
      </c>
      <c r="B481" s="32">
        <v>3319</v>
      </c>
      <c r="C481" s="17" t="s">
        <v>186</v>
      </c>
      <c r="D481" s="75">
        <v>5223</v>
      </c>
      <c r="E481" s="25" t="s">
        <v>80</v>
      </c>
      <c r="F481" s="19">
        <v>1520</v>
      </c>
      <c r="G481" s="19">
        <v>1500</v>
      </c>
      <c r="H481" s="19">
        <v>1515</v>
      </c>
      <c r="I481" s="86">
        <f t="shared" si="13"/>
        <v>99.67105263157895</v>
      </c>
      <c r="J481" s="97">
        <f t="shared" si="14"/>
        <v>101</v>
      </c>
    </row>
    <row r="482" spans="1:10" s="21" customFormat="1" ht="12.75" outlineLevel="3">
      <c r="A482" s="96">
        <v>7300</v>
      </c>
      <c r="B482" s="32">
        <v>3319</v>
      </c>
      <c r="C482" s="17" t="s">
        <v>186</v>
      </c>
      <c r="D482" s="75">
        <v>5229</v>
      </c>
      <c r="E482" s="17" t="s">
        <v>81</v>
      </c>
      <c r="F482" s="19">
        <v>150</v>
      </c>
      <c r="G482" s="19">
        <v>170</v>
      </c>
      <c r="H482" s="19">
        <v>170</v>
      </c>
      <c r="I482" s="86">
        <f t="shared" si="13"/>
        <v>113.33333333333333</v>
      </c>
      <c r="J482" s="97">
        <f t="shared" si="14"/>
        <v>100</v>
      </c>
    </row>
    <row r="483" spans="1:10" s="21" customFormat="1" ht="12.75" outlineLevel="3">
      <c r="A483" s="96">
        <v>7300</v>
      </c>
      <c r="B483" s="32">
        <v>3319</v>
      </c>
      <c r="C483" s="17" t="s">
        <v>186</v>
      </c>
      <c r="D483" s="75">
        <v>5331</v>
      </c>
      <c r="E483" s="17" t="s">
        <v>590</v>
      </c>
      <c r="F483" s="19">
        <v>19071</v>
      </c>
      <c r="G483" s="19">
        <v>20311</v>
      </c>
      <c r="H483" s="19">
        <v>20311</v>
      </c>
      <c r="I483" s="86">
        <f t="shared" si="13"/>
        <v>106.50201877195742</v>
      </c>
      <c r="J483" s="97">
        <f t="shared" si="14"/>
        <v>100</v>
      </c>
    </row>
    <row r="484" spans="1:10" s="21" customFormat="1" ht="12.75" outlineLevel="3">
      <c r="A484" s="96">
        <v>7300</v>
      </c>
      <c r="B484" s="32">
        <v>3319</v>
      </c>
      <c r="C484" s="17" t="s">
        <v>186</v>
      </c>
      <c r="D484" s="75">
        <v>5331</v>
      </c>
      <c r="E484" s="17" t="s">
        <v>591</v>
      </c>
      <c r="F484" s="19">
        <v>5392</v>
      </c>
      <c r="G484" s="19">
        <v>6007</v>
      </c>
      <c r="H484" s="19">
        <v>6007</v>
      </c>
      <c r="I484" s="86">
        <f t="shared" si="13"/>
        <v>111.40578635014838</v>
      </c>
      <c r="J484" s="97">
        <f t="shared" si="14"/>
        <v>100</v>
      </c>
    </row>
    <row r="485" spans="1:10" s="21" customFormat="1" ht="12.75" outlineLevel="3">
      <c r="A485" s="96">
        <v>7300</v>
      </c>
      <c r="B485" s="32">
        <v>3319</v>
      </c>
      <c r="C485" s="17" t="s">
        <v>186</v>
      </c>
      <c r="D485" s="75">
        <v>5339</v>
      </c>
      <c r="E485" s="25" t="s">
        <v>66</v>
      </c>
      <c r="F485" s="19">
        <v>50</v>
      </c>
      <c r="G485" s="19">
        <v>15</v>
      </c>
      <c r="H485" s="19"/>
      <c r="I485" s="86"/>
      <c r="J485" s="97"/>
    </row>
    <row r="486" spans="1:10" s="21" customFormat="1" ht="12.75" outlineLevel="2">
      <c r="A486" s="96"/>
      <c r="B486" s="61" t="s">
        <v>542</v>
      </c>
      <c r="C486" s="17"/>
      <c r="D486" s="75"/>
      <c r="E486" s="25"/>
      <c r="F486" s="22">
        <f>SUBTOTAL(9,F470:F485)</f>
        <v>28548</v>
      </c>
      <c r="G486" s="22">
        <f>SUBTOTAL(9,G470:G485)</f>
        <v>31532</v>
      </c>
      <c r="H486" s="22">
        <f>SUBTOTAL(9,H470:H485)</f>
        <v>31223</v>
      </c>
      <c r="I486" s="87">
        <f t="shared" si="13"/>
        <v>109.37018355051143</v>
      </c>
      <c r="J486" s="98">
        <f t="shared" si="14"/>
        <v>99.02004313078777</v>
      </c>
    </row>
    <row r="487" spans="1:10" s="21" customFormat="1" ht="12.75" outlineLevel="3">
      <c r="A487" s="96">
        <v>7300</v>
      </c>
      <c r="B487" s="32">
        <v>3326</v>
      </c>
      <c r="C487" s="17" t="s">
        <v>187</v>
      </c>
      <c r="D487" s="75">
        <v>5169</v>
      </c>
      <c r="E487" s="17" t="s">
        <v>52</v>
      </c>
      <c r="F487" s="19">
        <v>800</v>
      </c>
      <c r="G487" s="19">
        <v>328</v>
      </c>
      <c r="H487" s="19">
        <v>321</v>
      </c>
      <c r="I487" s="86">
        <f t="shared" si="13"/>
        <v>40.125</v>
      </c>
      <c r="J487" s="97">
        <f t="shared" si="14"/>
        <v>97.86585365853658</v>
      </c>
    </row>
    <row r="488" spans="1:10" s="21" customFormat="1" ht="12" customHeight="1" outlineLevel="3">
      <c r="A488" s="96">
        <v>7300</v>
      </c>
      <c r="B488" s="32">
        <v>3326</v>
      </c>
      <c r="C488" s="17" t="s">
        <v>187</v>
      </c>
      <c r="D488" s="75">
        <v>5171</v>
      </c>
      <c r="E488" s="17" t="s">
        <v>79</v>
      </c>
      <c r="F488" s="19">
        <v>750</v>
      </c>
      <c r="G488" s="19">
        <v>1222</v>
      </c>
      <c r="H488" s="19">
        <v>1221</v>
      </c>
      <c r="I488" s="86">
        <f t="shared" si="13"/>
        <v>162.79999999999998</v>
      </c>
      <c r="J488" s="97">
        <f t="shared" si="14"/>
        <v>99.91816693944354</v>
      </c>
    </row>
    <row r="489" spans="1:10" s="21" customFormat="1" ht="12" customHeight="1" outlineLevel="2">
      <c r="A489" s="96"/>
      <c r="B489" s="61" t="s">
        <v>543</v>
      </c>
      <c r="C489" s="17"/>
      <c r="D489" s="75"/>
      <c r="E489" s="17"/>
      <c r="F489" s="22">
        <f>SUBTOTAL(9,F487:F488)</f>
        <v>1550</v>
      </c>
      <c r="G489" s="22">
        <f>SUBTOTAL(9,G487:G488)</f>
        <v>1550</v>
      </c>
      <c r="H489" s="22">
        <f>SUBTOTAL(9,H487:H488)</f>
        <v>1542</v>
      </c>
      <c r="I489" s="87">
        <f t="shared" si="13"/>
        <v>99.48387096774194</v>
      </c>
      <c r="J489" s="98">
        <f t="shared" si="14"/>
        <v>99.48387096774194</v>
      </c>
    </row>
    <row r="490" spans="1:10" s="21" customFormat="1" ht="12" customHeight="1" outlineLevel="1">
      <c r="A490" s="124" t="s">
        <v>428</v>
      </c>
      <c r="B490" s="118"/>
      <c r="C490" s="119"/>
      <c r="D490" s="120"/>
      <c r="E490" s="119"/>
      <c r="F490" s="121">
        <f>SUBTOTAL(9,F435:F488)</f>
        <v>349428</v>
      </c>
      <c r="G490" s="121">
        <f>SUBTOTAL(9,G435:G488)</f>
        <v>388871</v>
      </c>
      <c r="H490" s="121">
        <f>SUBTOTAL(9,H435:H488)</f>
        <v>388063</v>
      </c>
      <c r="I490" s="122">
        <f t="shared" si="13"/>
        <v>111.05664113923326</v>
      </c>
      <c r="J490" s="123">
        <f t="shared" si="14"/>
        <v>99.79221901350319</v>
      </c>
    </row>
    <row r="491" spans="1:10" s="21" customFormat="1" ht="12" customHeight="1" outlineLevel="1">
      <c r="A491" s="100"/>
      <c r="B491" s="32"/>
      <c r="C491" s="17"/>
      <c r="D491" s="75"/>
      <c r="E491" s="17"/>
      <c r="F491" s="22"/>
      <c r="G491" s="22"/>
      <c r="H491" s="22"/>
      <c r="I491" s="87"/>
      <c r="J491" s="98"/>
    </row>
    <row r="492" spans="1:10" s="21" customFormat="1" ht="12" customHeight="1" outlineLevel="1">
      <c r="A492" s="156" t="s">
        <v>565</v>
      </c>
      <c r="B492" s="32"/>
      <c r="C492" s="17"/>
      <c r="D492" s="75"/>
      <c r="E492" s="17"/>
      <c r="F492" s="22"/>
      <c r="G492" s="22"/>
      <c r="H492" s="22"/>
      <c r="I492" s="87"/>
      <c r="J492" s="98"/>
    </row>
    <row r="493" spans="1:10" s="21" customFormat="1" ht="12.75" outlineLevel="3">
      <c r="A493" s="96">
        <v>7400</v>
      </c>
      <c r="B493" s="32">
        <v>3112</v>
      </c>
      <c r="C493" s="17" t="s">
        <v>188</v>
      </c>
      <c r="D493" s="75">
        <v>5134</v>
      </c>
      <c r="E493" s="17" t="s">
        <v>98</v>
      </c>
      <c r="F493" s="19">
        <v>3</v>
      </c>
      <c r="G493" s="19">
        <v>3</v>
      </c>
      <c r="H493" s="19">
        <v>15</v>
      </c>
      <c r="I493" s="86">
        <f aca="true" t="shared" si="15" ref="I493:I558">+H493/F493*100</f>
        <v>500</v>
      </c>
      <c r="J493" s="97">
        <f aca="true" t="shared" si="16" ref="J493:J558">+H493/G493*100</f>
        <v>500</v>
      </c>
    </row>
    <row r="494" spans="1:10" s="21" customFormat="1" ht="12.75" outlineLevel="3">
      <c r="A494" s="96">
        <v>7400</v>
      </c>
      <c r="B494" s="32">
        <v>3112</v>
      </c>
      <c r="C494" s="17" t="s">
        <v>188</v>
      </c>
      <c r="D494" s="75">
        <v>5136</v>
      </c>
      <c r="E494" s="17" t="s">
        <v>72</v>
      </c>
      <c r="F494" s="19">
        <v>3</v>
      </c>
      <c r="G494" s="19">
        <v>3</v>
      </c>
      <c r="H494" s="19">
        <v>1</v>
      </c>
      <c r="I494" s="86">
        <f t="shared" si="15"/>
        <v>33.33333333333333</v>
      </c>
      <c r="J494" s="97">
        <f t="shared" si="16"/>
        <v>33.33333333333333</v>
      </c>
    </row>
    <row r="495" spans="1:10" s="21" customFormat="1" ht="12.75" outlineLevel="3">
      <c r="A495" s="96">
        <v>7400</v>
      </c>
      <c r="B495" s="32">
        <v>3112</v>
      </c>
      <c r="C495" s="17" t="s">
        <v>188</v>
      </c>
      <c r="D495" s="75">
        <v>5137</v>
      </c>
      <c r="E495" s="17" t="s">
        <v>99</v>
      </c>
      <c r="F495" s="19">
        <v>60</v>
      </c>
      <c r="G495" s="19">
        <v>60</v>
      </c>
      <c r="H495" s="19">
        <v>61</v>
      </c>
      <c r="I495" s="86">
        <f t="shared" si="15"/>
        <v>101.66666666666666</v>
      </c>
      <c r="J495" s="97">
        <f t="shared" si="16"/>
        <v>101.66666666666666</v>
      </c>
    </row>
    <row r="496" spans="1:10" s="21" customFormat="1" ht="12.75" outlineLevel="3">
      <c r="A496" s="96">
        <v>7400</v>
      </c>
      <c r="B496" s="32">
        <v>3112</v>
      </c>
      <c r="C496" s="17" t="s">
        <v>188</v>
      </c>
      <c r="D496" s="75">
        <v>5139</v>
      </c>
      <c r="E496" s="17" t="s">
        <v>75</v>
      </c>
      <c r="F496" s="19">
        <v>102</v>
      </c>
      <c r="G496" s="19">
        <v>102</v>
      </c>
      <c r="H496" s="19">
        <v>100</v>
      </c>
      <c r="I496" s="86">
        <f t="shared" si="15"/>
        <v>98.0392156862745</v>
      </c>
      <c r="J496" s="97">
        <f t="shared" si="16"/>
        <v>98.0392156862745</v>
      </c>
    </row>
    <row r="497" spans="1:10" s="21" customFormat="1" ht="12.75" outlineLevel="3">
      <c r="A497" s="96">
        <v>7400</v>
      </c>
      <c r="B497" s="32">
        <v>3112</v>
      </c>
      <c r="C497" s="17" t="s">
        <v>188</v>
      </c>
      <c r="D497" s="75">
        <v>5151</v>
      </c>
      <c r="E497" s="17" t="s">
        <v>101</v>
      </c>
      <c r="F497" s="19">
        <v>40</v>
      </c>
      <c r="G497" s="19">
        <v>40</v>
      </c>
      <c r="H497" s="19">
        <v>40</v>
      </c>
      <c r="I497" s="86">
        <f t="shared" si="15"/>
        <v>100</v>
      </c>
      <c r="J497" s="97">
        <f t="shared" si="16"/>
        <v>100</v>
      </c>
    </row>
    <row r="498" spans="1:10" s="21" customFormat="1" ht="12.75" outlineLevel="3">
      <c r="A498" s="96">
        <v>7400</v>
      </c>
      <c r="B498" s="32">
        <v>3112</v>
      </c>
      <c r="C498" s="17" t="s">
        <v>188</v>
      </c>
      <c r="D498" s="75">
        <v>5153</v>
      </c>
      <c r="E498" s="17" t="s">
        <v>103</v>
      </c>
      <c r="F498" s="19">
        <v>240</v>
      </c>
      <c r="G498" s="19">
        <v>240</v>
      </c>
      <c r="H498" s="19">
        <v>156</v>
      </c>
      <c r="I498" s="86">
        <f t="shared" si="15"/>
        <v>65</v>
      </c>
      <c r="J498" s="97">
        <f t="shared" si="16"/>
        <v>65</v>
      </c>
    </row>
    <row r="499" spans="1:10" s="21" customFormat="1" ht="12.75" outlineLevel="3">
      <c r="A499" s="96">
        <v>7400</v>
      </c>
      <c r="B499" s="32">
        <v>3112</v>
      </c>
      <c r="C499" s="17" t="s">
        <v>188</v>
      </c>
      <c r="D499" s="75">
        <v>5154</v>
      </c>
      <c r="E499" s="17" t="s">
        <v>76</v>
      </c>
      <c r="F499" s="19">
        <v>120</v>
      </c>
      <c r="G499" s="19">
        <v>120</v>
      </c>
      <c r="H499" s="19">
        <v>68</v>
      </c>
      <c r="I499" s="86">
        <f t="shared" si="15"/>
        <v>56.666666666666664</v>
      </c>
      <c r="J499" s="97">
        <f t="shared" si="16"/>
        <v>56.666666666666664</v>
      </c>
    </row>
    <row r="500" spans="1:10" s="21" customFormat="1" ht="12.75" outlineLevel="3">
      <c r="A500" s="96">
        <v>7400</v>
      </c>
      <c r="B500" s="32">
        <v>3112</v>
      </c>
      <c r="C500" s="17" t="s">
        <v>188</v>
      </c>
      <c r="D500" s="75">
        <v>5161</v>
      </c>
      <c r="E500" s="17" t="s">
        <v>95</v>
      </c>
      <c r="F500" s="19">
        <v>2</v>
      </c>
      <c r="G500" s="19">
        <v>2</v>
      </c>
      <c r="H500" s="19">
        <v>1</v>
      </c>
      <c r="I500" s="86">
        <f t="shared" si="15"/>
        <v>50</v>
      </c>
      <c r="J500" s="97">
        <f t="shared" si="16"/>
        <v>50</v>
      </c>
    </row>
    <row r="501" spans="1:10" s="21" customFormat="1" ht="12.75" outlineLevel="3">
      <c r="A501" s="96">
        <v>7400</v>
      </c>
      <c r="B501" s="32">
        <v>3112</v>
      </c>
      <c r="C501" s="17" t="s">
        <v>188</v>
      </c>
      <c r="D501" s="75">
        <v>5162</v>
      </c>
      <c r="E501" s="17" t="s">
        <v>77</v>
      </c>
      <c r="F501" s="19">
        <v>35</v>
      </c>
      <c r="G501" s="19">
        <v>35</v>
      </c>
      <c r="H501" s="19">
        <v>32</v>
      </c>
      <c r="I501" s="86">
        <f t="shared" si="15"/>
        <v>91.42857142857143</v>
      </c>
      <c r="J501" s="97">
        <f t="shared" si="16"/>
        <v>91.42857142857143</v>
      </c>
    </row>
    <row r="502" spans="1:10" s="21" customFormat="1" ht="12.75" outlineLevel="3">
      <c r="A502" s="96">
        <v>7400</v>
      </c>
      <c r="B502" s="32">
        <v>3112</v>
      </c>
      <c r="C502" s="17" t="s">
        <v>188</v>
      </c>
      <c r="D502" s="75">
        <v>5166</v>
      </c>
      <c r="E502" s="17" t="s">
        <v>53</v>
      </c>
      <c r="F502" s="19">
        <v>100</v>
      </c>
      <c r="G502" s="19">
        <v>100</v>
      </c>
      <c r="H502" s="19">
        <v>14</v>
      </c>
      <c r="I502" s="86">
        <f t="shared" si="15"/>
        <v>14.000000000000002</v>
      </c>
      <c r="J502" s="97">
        <f t="shared" si="16"/>
        <v>14.000000000000002</v>
      </c>
    </row>
    <row r="503" spans="1:10" s="21" customFormat="1" ht="12.75" outlineLevel="3">
      <c r="A503" s="96">
        <v>7400</v>
      </c>
      <c r="B503" s="32">
        <v>3112</v>
      </c>
      <c r="C503" s="17" t="s">
        <v>188</v>
      </c>
      <c r="D503" s="75">
        <v>5169</v>
      </c>
      <c r="E503" s="17" t="s">
        <v>52</v>
      </c>
      <c r="F503" s="19">
        <v>97</v>
      </c>
      <c r="G503" s="19">
        <v>97</v>
      </c>
      <c r="H503" s="19">
        <v>86</v>
      </c>
      <c r="I503" s="86">
        <f t="shared" si="15"/>
        <v>88.65979381443299</v>
      </c>
      <c r="J503" s="97">
        <f t="shared" si="16"/>
        <v>88.65979381443299</v>
      </c>
    </row>
    <row r="504" spans="1:10" s="21" customFormat="1" ht="12.75" outlineLevel="3">
      <c r="A504" s="96">
        <v>7400</v>
      </c>
      <c r="B504" s="32">
        <v>3112</v>
      </c>
      <c r="C504" s="17" t="s">
        <v>188</v>
      </c>
      <c r="D504" s="75">
        <v>5171</v>
      </c>
      <c r="E504" s="17" t="s">
        <v>79</v>
      </c>
      <c r="F504" s="19">
        <v>400</v>
      </c>
      <c r="G504" s="19">
        <v>400</v>
      </c>
      <c r="H504" s="19">
        <v>462</v>
      </c>
      <c r="I504" s="86">
        <f t="shared" si="15"/>
        <v>115.5</v>
      </c>
      <c r="J504" s="97">
        <f t="shared" si="16"/>
        <v>115.5</v>
      </c>
    </row>
    <row r="505" spans="1:10" s="21" customFormat="1" ht="12.75" outlineLevel="3">
      <c r="A505" s="96">
        <v>7400</v>
      </c>
      <c r="B505" s="32">
        <v>3112</v>
      </c>
      <c r="C505" s="17" t="s">
        <v>188</v>
      </c>
      <c r="D505" s="75">
        <v>5173</v>
      </c>
      <c r="E505" s="17" t="s">
        <v>104</v>
      </c>
      <c r="F505" s="19">
        <v>2</v>
      </c>
      <c r="G505" s="19">
        <v>2</v>
      </c>
      <c r="H505" s="19">
        <v>1</v>
      </c>
      <c r="I505" s="86">
        <f t="shared" si="15"/>
        <v>50</v>
      </c>
      <c r="J505" s="97">
        <f t="shared" si="16"/>
        <v>50</v>
      </c>
    </row>
    <row r="506" spans="1:10" s="21" customFormat="1" ht="12.75" outlineLevel="2">
      <c r="A506" s="96"/>
      <c r="B506" s="61" t="s">
        <v>544</v>
      </c>
      <c r="C506" s="17"/>
      <c r="D506" s="75"/>
      <c r="E506" s="17"/>
      <c r="F506" s="22">
        <f>SUBTOTAL(9,F493:F505)</f>
        <v>1204</v>
      </c>
      <c r="G506" s="22">
        <f>SUBTOTAL(9,G493:G505)</f>
        <v>1204</v>
      </c>
      <c r="H506" s="22">
        <f>SUBTOTAL(9,H493:H505)</f>
        <v>1037</v>
      </c>
      <c r="I506" s="87">
        <f t="shared" si="15"/>
        <v>86.12956810631229</v>
      </c>
      <c r="J506" s="98">
        <f t="shared" si="16"/>
        <v>86.12956810631229</v>
      </c>
    </row>
    <row r="507" spans="1:10" s="21" customFormat="1" ht="12.75" outlineLevel="3">
      <c r="A507" s="96">
        <v>7400</v>
      </c>
      <c r="B507" s="32">
        <v>3113</v>
      </c>
      <c r="C507" s="17" t="s">
        <v>189</v>
      </c>
      <c r="D507" s="75">
        <v>5137</v>
      </c>
      <c r="E507" s="17" t="s">
        <v>99</v>
      </c>
      <c r="F507" s="19">
        <v>2500</v>
      </c>
      <c r="G507" s="19">
        <v>3400</v>
      </c>
      <c r="H507" s="19">
        <v>3400</v>
      </c>
      <c r="I507" s="86">
        <f t="shared" si="15"/>
        <v>136</v>
      </c>
      <c r="J507" s="97">
        <f t="shared" si="16"/>
        <v>100</v>
      </c>
    </row>
    <row r="508" spans="1:10" s="21" customFormat="1" ht="12.75" outlineLevel="3">
      <c r="A508" s="96">
        <v>7400</v>
      </c>
      <c r="B508" s="32">
        <v>3113</v>
      </c>
      <c r="C508" s="17" t="s">
        <v>189</v>
      </c>
      <c r="D508" s="75">
        <v>5164</v>
      </c>
      <c r="E508" s="17" t="s">
        <v>61</v>
      </c>
      <c r="F508" s="19">
        <v>1150</v>
      </c>
      <c r="G508" s="19">
        <v>1150</v>
      </c>
      <c r="H508" s="19">
        <v>1057</v>
      </c>
      <c r="I508" s="86">
        <f t="shared" si="15"/>
        <v>91.91304347826087</v>
      </c>
      <c r="J508" s="97">
        <f t="shared" si="16"/>
        <v>91.91304347826087</v>
      </c>
    </row>
    <row r="509" spans="1:10" s="21" customFormat="1" ht="12.75" outlineLevel="3">
      <c r="A509" s="96">
        <v>7400</v>
      </c>
      <c r="B509" s="32">
        <v>3113</v>
      </c>
      <c r="C509" s="17" t="s">
        <v>189</v>
      </c>
      <c r="D509" s="75">
        <v>5166</v>
      </c>
      <c r="E509" s="17" t="s">
        <v>53</v>
      </c>
      <c r="F509" s="19">
        <v>300</v>
      </c>
      <c r="G509" s="19">
        <v>300</v>
      </c>
      <c r="H509" s="19">
        <v>251</v>
      </c>
      <c r="I509" s="86">
        <f t="shared" si="15"/>
        <v>83.66666666666667</v>
      </c>
      <c r="J509" s="97">
        <f t="shared" si="16"/>
        <v>83.66666666666667</v>
      </c>
    </row>
    <row r="510" spans="1:10" s="21" customFormat="1" ht="12.75" outlineLevel="3">
      <c r="A510" s="115">
        <v>7400</v>
      </c>
      <c r="B510" s="70">
        <v>3113</v>
      </c>
      <c r="C510" s="35" t="s">
        <v>189</v>
      </c>
      <c r="D510" s="79">
        <v>5169</v>
      </c>
      <c r="E510" s="35" t="s">
        <v>52</v>
      </c>
      <c r="F510" s="36">
        <v>1150</v>
      </c>
      <c r="G510" s="36">
        <v>1450</v>
      </c>
      <c r="H510" s="36">
        <v>1257</v>
      </c>
      <c r="I510" s="86">
        <f t="shared" si="15"/>
        <v>109.30434782608695</v>
      </c>
      <c r="J510" s="97">
        <f t="shared" si="16"/>
        <v>86.6896551724138</v>
      </c>
    </row>
    <row r="511" spans="1:10" s="21" customFormat="1" ht="12.75" outlineLevel="2">
      <c r="A511" s="115"/>
      <c r="B511" s="85" t="s">
        <v>545</v>
      </c>
      <c r="C511" s="35"/>
      <c r="D511" s="79"/>
      <c r="E511" s="35"/>
      <c r="F511" s="56">
        <f>SUBTOTAL(9,F507:F510)</f>
        <v>5100</v>
      </c>
      <c r="G511" s="56">
        <f>SUBTOTAL(9,G507:G510)</f>
        <v>6300</v>
      </c>
      <c r="H511" s="56">
        <f>SUBTOTAL(9,H507:H510)</f>
        <v>5965</v>
      </c>
      <c r="I511" s="87">
        <f t="shared" si="15"/>
        <v>116.9607843137255</v>
      </c>
      <c r="J511" s="98">
        <f t="shared" si="16"/>
        <v>94.68253968253968</v>
      </c>
    </row>
    <row r="512" spans="1:10" s="21" customFormat="1" ht="12.75" outlineLevel="3">
      <c r="A512" s="115">
        <v>7400</v>
      </c>
      <c r="B512" s="70">
        <v>3124</v>
      </c>
      <c r="C512" s="35" t="s">
        <v>190</v>
      </c>
      <c r="D512" s="79">
        <v>5213</v>
      </c>
      <c r="E512" s="17" t="s">
        <v>180</v>
      </c>
      <c r="F512" s="36"/>
      <c r="G512" s="36">
        <v>254</v>
      </c>
      <c r="H512" s="36">
        <v>254</v>
      </c>
      <c r="I512" s="86"/>
      <c r="J512" s="97">
        <f t="shared" si="16"/>
        <v>100</v>
      </c>
    </row>
    <row r="513" spans="1:10" s="21" customFormat="1" ht="12.75" outlineLevel="2">
      <c r="A513" s="115"/>
      <c r="B513" s="85" t="s">
        <v>546</v>
      </c>
      <c r="C513" s="35"/>
      <c r="D513" s="79"/>
      <c r="E513" s="17"/>
      <c r="F513" s="36"/>
      <c r="G513" s="56">
        <f>SUBTOTAL(9,G512:G512)</f>
        <v>254</v>
      </c>
      <c r="H513" s="56">
        <f>SUBTOTAL(9,H512:H512)</f>
        <v>254</v>
      </c>
      <c r="I513" s="87"/>
      <c r="J513" s="98">
        <f t="shared" si="16"/>
        <v>100</v>
      </c>
    </row>
    <row r="514" spans="1:10" s="21" customFormat="1" ht="12.75" outlineLevel="3">
      <c r="A514" s="96">
        <v>7400</v>
      </c>
      <c r="B514" s="32">
        <v>3141</v>
      </c>
      <c r="C514" s="17" t="s">
        <v>191</v>
      </c>
      <c r="D514" s="75">
        <v>5131</v>
      </c>
      <c r="E514" s="17" t="s">
        <v>192</v>
      </c>
      <c r="F514" s="19">
        <v>290</v>
      </c>
      <c r="G514" s="19">
        <v>290</v>
      </c>
      <c r="H514" s="19">
        <v>226</v>
      </c>
      <c r="I514" s="86">
        <f t="shared" si="15"/>
        <v>77.93103448275862</v>
      </c>
      <c r="J514" s="97">
        <f t="shared" si="16"/>
        <v>77.93103448275862</v>
      </c>
    </row>
    <row r="515" spans="1:10" s="21" customFormat="1" ht="12.75" outlineLevel="3">
      <c r="A515" s="96">
        <v>7400</v>
      </c>
      <c r="B515" s="32">
        <v>3141</v>
      </c>
      <c r="C515" s="17" t="s">
        <v>191</v>
      </c>
      <c r="D515" s="75">
        <v>5137</v>
      </c>
      <c r="E515" s="17" t="s">
        <v>99</v>
      </c>
      <c r="F515" s="19">
        <v>3000</v>
      </c>
      <c r="G515" s="19">
        <v>3000</v>
      </c>
      <c r="H515" s="19">
        <v>3019</v>
      </c>
      <c r="I515" s="86">
        <f t="shared" si="15"/>
        <v>100.63333333333333</v>
      </c>
      <c r="J515" s="97">
        <f t="shared" si="16"/>
        <v>100.63333333333333</v>
      </c>
    </row>
    <row r="516" spans="1:10" s="21" customFormat="1" ht="12.75" outlineLevel="3">
      <c r="A516" s="96">
        <v>7400</v>
      </c>
      <c r="B516" s="32">
        <v>3141</v>
      </c>
      <c r="C516" s="17" t="s">
        <v>191</v>
      </c>
      <c r="D516" s="75">
        <v>5139</v>
      </c>
      <c r="E516" s="17" t="s">
        <v>75</v>
      </c>
      <c r="F516" s="19">
        <v>30</v>
      </c>
      <c r="G516" s="19">
        <v>30</v>
      </c>
      <c r="H516" s="19">
        <v>34</v>
      </c>
      <c r="I516" s="86">
        <f t="shared" si="15"/>
        <v>113.33333333333333</v>
      </c>
      <c r="J516" s="97">
        <f t="shared" si="16"/>
        <v>113.33333333333333</v>
      </c>
    </row>
    <row r="517" spans="1:10" s="21" customFormat="1" ht="12.75" outlineLevel="3">
      <c r="A517" s="96">
        <v>7400</v>
      </c>
      <c r="B517" s="32">
        <v>3141</v>
      </c>
      <c r="C517" s="17" t="s">
        <v>191</v>
      </c>
      <c r="D517" s="75">
        <v>5161</v>
      </c>
      <c r="E517" s="17" t="s">
        <v>95</v>
      </c>
      <c r="F517" s="19">
        <v>4</v>
      </c>
      <c r="G517" s="19">
        <v>4</v>
      </c>
      <c r="H517" s="19">
        <v>1</v>
      </c>
      <c r="I517" s="86">
        <f t="shared" si="15"/>
        <v>25</v>
      </c>
      <c r="J517" s="97">
        <f t="shared" si="16"/>
        <v>25</v>
      </c>
    </row>
    <row r="518" spans="1:10" s="21" customFormat="1" ht="12.75" outlineLevel="3">
      <c r="A518" s="96">
        <v>7400</v>
      </c>
      <c r="B518" s="32">
        <v>3141</v>
      </c>
      <c r="C518" s="17" t="s">
        <v>191</v>
      </c>
      <c r="D518" s="75">
        <v>5162</v>
      </c>
      <c r="E518" s="17" t="s">
        <v>77</v>
      </c>
      <c r="F518" s="19">
        <v>13</v>
      </c>
      <c r="G518" s="19">
        <v>13</v>
      </c>
      <c r="H518" s="19">
        <v>12</v>
      </c>
      <c r="I518" s="86">
        <f t="shared" si="15"/>
        <v>92.3076923076923</v>
      </c>
      <c r="J518" s="97">
        <f t="shared" si="16"/>
        <v>92.3076923076923</v>
      </c>
    </row>
    <row r="519" spans="1:10" s="21" customFormat="1" ht="12.75" outlineLevel="3">
      <c r="A519" s="96">
        <v>7400</v>
      </c>
      <c r="B519" s="32">
        <v>3141</v>
      </c>
      <c r="C519" s="17" t="s">
        <v>191</v>
      </c>
      <c r="D519" s="75">
        <v>5163</v>
      </c>
      <c r="E519" s="17" t="s">
        <v>46</v>
      </c>
      <c r="F519" s="19">
        <v>8</v>
      </c>
      <c r="G519" s="19">
        <v>8</v>
      </c>
      <c r="H519" s="19">
        <v>8</v>
      </c>
      <c r="I519" s="86">
        <f t="shared" si="15"/>
        <v>100</v>
      </c>
      <c r="J519" s="97">
        <f t="shared" si="16"/>
        <v>100</v>
      </c>
    </row>
    <row r="520" spans="1:10" s="21" customFormat="1" ht="12.75" outlineLevel="3">
      <c r="A520" s="96">
        <v>7400</v>
      </c>
      <c r="B520" s="32">
        <v>3141</v>
      </c>
      <c r="C520" s="17" t="s">
        <v>191</v>
      </c>
      <c r="D520" s="75">
        <v>5169</v>
      </c>
      <c r="E520" s="17" t="s">
        <v>52</v>
      </c>
      <c r="F520" s="19">
        <v>30</v>
      </c>
      <c r="G520" s="19">
        <v>30</v>
      </c>
      <c r="H520" s="19">
        <v>15</v>
      </c>
      <c r="I520" s="86">
        <f t="shared" si="15"/>
        <v>50</v>
      </c>
      <c r="J520" s="97">
        <f t="shared" si="16"/>
        <v>50</v>
      </c>
    </row>
    <row r="521" spans="1:10" s="21" customFormat="1" ht="12.75" outlineLevel="3">
      <c r="A521" s="96">
        <v>7400</v>
      </c>
      <c r="B521" s="32">
        <v>3141</v>
      </c>
      <c r="C521" s="17" t="s">
        <v>191</v>
      </c>
      <c r="D521" s="75">
        <v>5171</v>
      </c>
      <c r="E521" s="17" t="s">
        <v>79</v>
      </c>
      <c r="F521" s="19">
        <v>15</v>
      </c>
      <c r="G521" s="19">
        <v>15</v>
      </c>
      <c r="H521" s="19">
        <v>8</v>
      </c>
      <c r="I521" s="86">
        <f t="shared" si="15"/>
        <v>53.333333333333336</v>
      </c>
      <c r="J521" s="97">
        <f t="shared" si="16"/>
        <v>53.333333333333336</v>
      </c>
    </row>
    <row r="522" spans="1:10" s="21" customFormat="1" ht="12.75" outlineLevel="3">
      <c r="A522" s="96">
        <v>7400</v>
      </c>
      <c r="B522" s="32">
        <v>3141</v>
      </c>
      <c r="C522" s="17" t="s">
        <v>191</v>
      </c>
      <c r="D522" s="75">
        <v>5173</v>
      </c>
      <c r="E522" s="17" t="s">
        <v>104</v>
      </c>
      <c r="F522" s="19">
        <v>1</v>
      </c>
      <c r="G522" s="19">
        <v>1</v>
      </c>
      <c r="H522" s="19">
        <v>1</v>
      </c>
      <c r="I522" s="86">
        <f t="shared" si="15"/>
        <v>100</v>
      </c>
      <c r="J522" s="97">
        <f t="shared" si="16"/>
        <v>100</v>
      </c>
    </row>
    <row r="523" spans="1:10" s="21" customFormat="1" ht="12.75" outlineLevel="2">
      <c r="A523" s="96"/>
      <c r="B523" s="61" t="s">
        <v>547</v>
      </c>
      <c r="C523" s="17"/>
      <c r="D523" s="75"/>
      <c r="E523" s="17"/>
      <c r="F523" s="22">
        <f>SUBTOTAL(9,F514:F522)</f>
        <v>3391</v>
      </c>
      <c r="G523" s="22">
        <f>SUBTOTAL(9,G514:G522)</f>
        <v>3391</v>
      </c>
      <c r="H523" s="22">
        <f>SUBTOTAL(9,H514:H522)</f>
        <v>3324</v>
      </c>
      <c r="I523" s="87">
        <f t="shared" si="15"/>
        <v>98.02418165732823</v>
      </c>
      <c r="J523" s="98">
        <f t="shared" si="16"/>
        <v>98.02418165732823</v>
      </c>
    </row>
    <row r="524" spans="1:10" s="21" customFormat="1" ht="12.75" outlineLevel="3">
      <c r="A524" s="96">
        <v>7400</v>
      </c>
      <c r="B524" s="32">
        <v>3145</v>
      </c>
      <c r="C524" s="17" t="s">
        <v>193</v>
      </c>
      <c r="D524" s="75">
        <v>5331</v>
      </c>
      <c r="E524" s="17" t="s">
        <v>592</v>
      </c>
      <c r="F524" s="19">
        <v>2350</v>
      </c>
      <c r="G524" s="19">
        <v>2100</v>
      </c>
      <c r="H524" s="19">
        <v>2100</v>
      </c>
      <c r="I524" s="86">
        <f t="shared" si="15"/>
        <v>89.36170212765957</v>
      </c>
      <c r="J524" s="97">
        <f t="shared" si="16"/>
        <v>100</v>
      </c>
    </row>
    <row r="525" spans="1:10" s="21" customFormat="1" ht="12.75" outlineLevel="2">
      <c r="A525" s="96"/>
      <c r="B525" s="61" t="s">
        <v>548</v>
      </c>
      <c r="C525" s="17"/>
      <c r="D525" s="75"/>
      <c r="E525" s="17"/>
      <c r="F525" s="22">
        <f>SUBTOTAL(9,F524:F524)</f>
        <v>2350</v>
      </c>
      <c r="G525" s="22">
        <f>SUBTOTAL(9,G524:G524)</f>
        <v>2100</v>
      </c>
      <c r="H525" s="22">
        <f>SUBTOTAL(9,H524:H524)</f>
        <v>2100</v>
      </c>
      <c r="I525" s="87">
        <f t="shared" si="15"/>
        <v>89.36170212765957</v>
      </c>
      <c r="J525" s="98">
        <f t="shared" si="16"/>
        <v>100</v>
      </c>
    </row>
    <row r="526" spans="1:10" s="21" customFormat="1" ht="12.75" outlineLevel="3">
      <c r="A526" s="96">
        <v>7400</v>
      </c>
      <c r="B526" s="32">
        <v>3149</v>
      </c>
      <c r="C526" s="17" t="s">
        <v>194</v>
      </c>
      <c r="D526" s="75">
        <v>5151</v>
      </c>
      <c r="E526" s="17" t="s">
        <v>101</v>
      </c>
      <c r="F526" s="19">
        <v>33</v>
      </c>
      <c r="G526" s="19">
        <v>33</v>
      </c>
      <c r="H526" s="19">
        <v>39</v>
      </c>
      <c r="I526" s="86">
        <f t="shared" si="15"/>
        <v>118.18181818181819</v>
      </c>
      <c r="J526" s="97">
        <f t="shared" si="16"/>
        <v>118.18181818181819</v>
      </c>
    </row>
    <row r="527" spans="1:10" s="21" customFormat="1" ht="12.75" outlineLevel="3">
      <c r="A527" s="96">
        <v>7400</v>
      </c>
      <c r="B527" s="32">
        <v>3149</v>
      </c>
      <c r="C527" s="17" t="s">
        <v>194</v>
      </c>
      <c r="D527" s="75">
        <v>5154</v>
      </c>
      <c r="E527" s="17" t="s">
        <v>76</v>
      </c>
      <c r="F527" s="19">
        <v>150</v>
      </c>
      <c r="G527" s="19">
        <v>150</v>
      </c>
      <c r="H527" s="19">
        <v>78</v>
      </c>
      <c r="I527" s="86">
        <f t="shared" si="15"/>
        <v>52</v>
      </c>
      <c r="J527" s="97">
        <f t="shared" si="16"/>
        <v>52</v>
      </c>
    </row>
    <row r="528" spans="1:10" s="21" customFormat="1" ht="12.75" outlineLevel="3">
      <c r="A528" s="96">
        <v>7400</v>
      </c>
      <c r="B528" s="32">
        <v>3149</v>
      </c>
      <c r="C528" s="17" t="s">
        <v>194</v>
      </c>
      <c r="D528" s="75">
        <v>5162</v>
      </c>
      <c r="E528" s="17" t="s">
        <v>77</v>
      </c>
      <c r="F528" s="19">
        <v>40</v>
      </c>
      <c r="G528" s="19">
        <v>40</v>
      </c>
      <c r="H528" s="19">
        <v>35</v>
      </c>
      <c r="I528" s="86">
        <f t="shared" si="15"/>
        <v>87.5</v>
      </c>
      <c r="J528" s="97">
        <f t="shared" si="16"/>
        <v>87.5</v>
      </c>
    </row>
    <row r="529" spans="1:10" s="21" customFormat="1" ht="12.75" outlineLevel="3">
      <c r="A529" s="96">
        <v>7400</v>
      </c>
      <c r="B529" s="32">
        <v>3149</v>
      </c>
      <c r="C529" s="17" t="s">
        <v>194</v>
      </c>
      <c r="D529" s="75">
        <v>5164</v>
      </c>
      <c r="E529" s="17" t="s">
        <v>61</v>
      </c>
      <c r="F529" s="19">
        <v>17</v>
      </c>
      <c r="G529" s="19">
        <v>17</v>
      </c>
      <c r="H529" s="19">
        <v>17</v>
      </c>
      <c r="I529" s="86">
        <f t="shared" si="15"/>
        <v>100</v>
      </c>
      <c r="J529" s="97">
        <f t="shared" si="16"/>
        <v>100</v>
      </c>
    </row>
    <row r="530" spans="1:10" s="21" customFormat="1" ht="12.75" outlineLevel="3">
      <c r="A530" s="96">
        <v>7400</v>
      </c>
      <c r="B530" s="32">
        <v>3149</v>
      </c>
      <c r="C530" s="17" t="s">
        <v>194</v>
      </c>
      <c r="D530" s="75">
        <v>5169</v>
      </c>
      <c r="E530" s="17" t="s">
        <v>52</v>
      </c>
      <c r="F530" s="19">
        <v>700</v>
      </c>
      <c r="G530" s="19">
        <v>700</v>
      </c>
      <c r="H530" s="19">
        <v>716</v>
      </c>
      <c r="I530" s="86">
        <f t="shared" si="15"/>
        <v>102.28571428571429</v>
      </c>
      <c r="J530" s="97">
        <f t="shared" si="16"/>
        <v>102.28571428571429</v>
      </c>
    </row>
    <row r="531" spans="1:10" s="21" customFormat="1" ht="12.75" outlineLevel="3">
      <c r="A531" s="96">
        <v>7400</v>
      </c>
      <c r="B531" s="32">
        <v>3149</v>
      </c>
      <c r="C531" s="17" t="s">
        <v>194</v>
      </c>
      <c r="D531" s="75">
        <v>5174</v>
      </c>
      <c r="E531" s="17" t="s">
        <v>113</v>
      </c>
      <c r="F531" s="19"/>
      <c r="G531" s="19"/>
      <c r="H531" s="19">
        <v>26</v>
      </c>
      <c r="I531" s="86"/>
      <c r="J531" s="97"/>
    </row>
    <row r="532" spans="1:10" s="21" customFormat="1" ht="12.75" outlineLevel="2">
      <c r="A532" s="96"/>
      <c r="B532" s="61" t="s">
        <v>549</v>
      </c>
      <c r="C532" s="17"/>
      <c r="D532" s="75"/>
      <c r="E532" s="17"/>
      <c r="F532" s="22">
        <f>SUBTOTAL(9,F526:F531)</f>
        <v>940</v>
      </c>
      <c r="G532" s="22">
        <f>SUBTOTAL(9,G526:G531)</f>
        <v>940</v>
      </c>
      <c r="H532" s="22">
        <f>SUBTOTAL(9,H526:H531)</f>
        <v>911</v>
      </c>
      <c r="I532" s="87">
        <f t="shared" si="15"/>
        <v>96.91489361702128</v>
      </c>
      <c r="J532" s="98">
        <f t="shared" si="16"/>
        <v>96.91489361702128</v>
      </c>
    </row>
    <row r="533" spans="1:10" s="21" customFormat="1" ht="12.75" outlineLevel="3">
      <c r="A533" s="96">
        <v>7400</v>
      </c>
      <c r="B533" s="32">
        <v>3419</v>
      </c>
      <c r="C533" s="17" t="s">
        <v>195</v>
      </c>
      <c r="D533" s="75">
        <v>5212</v>
      </c>
      <c r="E533" s="17" t="s">
        <v>179</v>
      </c>
      <c r="F533" s="19"/>
      <c r="G533" s="19">
        <v>148</v>
      </c>
      <c r="H533" s="19">
        <v>148</v>
      </c>
      <c r="I533" s="86"/>
      <c r="J533" s="97">
        <f t="shared" si="16"/>
        <v>100</v>
      </c>
    </row>
    <row r="534" spans="1:10" s="21" customFormat="1" ht="12.75" outlineLevel="3">
      <c r="A534" s="96">
        <v>7400</v>
      </c>
      <c r="B534" s="32">
        <v>3419</v>
      </c>
      <c r="C534" s="17" t="s">
        <v>195</v>
      </c>
      <c r="D534" s="75">
        <v>5219</v>
      </c>
      <c r="E534" s="17" t="s">
        <v>593</v>
      </c>
      <c r="F534" s="19">
        <v>4000</v>
      </c>
      <c r="G534" s="19">
        <v>4630</v>
      </c>
      <c r="H534" s="19">
        <v>4630</v>
      </c>
      <c r="I534" s="86">
        <f t="shared" si="15"/>
        <v>115.75</v>
      </c>
      <c r="J534" s="97">
        <f t="shared" si="16"/>
        <v>100</v>
      </c>
    </row>
    <row r="535" spans="1:10" s="21" customFormat="1" ht="12.75" outlineLevel="3">
      <c r="A535" s="96">
        <v>7400</v>
      </c>
      <c r="B535" s="32">
        <v>3419</v>
      </c>
      <c r="C535" s="17" t="s">
        <v>195</v>
      </c>
      <c r="D535" s="75">
        <v>5222</v>
      </c>
      <c r="E535" s="17" t="s">
        <v>73</v>
      </c>
      <c r="F535" s="19">
        <v>16000</v>
      </c>
      <c r="G535" s="19">
        <v>14274</v>
      </c>
      <c r="H535" s="19">
        <v>14284</v>
      </c>
      <c r="I535" s="86">
        <f t="shared" si="15"/>
        <v>89.275</v>
      </c>
      <c r="J535" s="97">
        <f t="shared" si="16"/>
        <v>100.07005744710662</v>
      </c>
    </row>
    <row r="536" spans="1:10" s="21" customFormat="1" ht="12.75" outlineLevel="3">
      <c r="A536" s="96">
        <v>7400</v>
      </c>
      <c r="B536" s="32">
        <v>3419</v>
      </c>
      <c r="C536" s="17" t="s">
        <v>195</v>
      </c>
      <c r="D536" s="75">
        <v>5229</v>
      </c>
      <c r="E536" s="17" t="s">
        <v>81</v>
      </c>
      <c r="F536" s="19"/>
      <c r="G536" s="19">
        <v>23</v>
      </c>
      <c r="H536" s="19"/>
      <c r="I536" s="86"/>
      <c r="J536" s="97"/>
    </row>
    <row r="537" spans="1:10" s="21" customFormat="1" ht="12.75" outlineLevel="3">
      <c r="A537" s="96">
        <v>7400</v>
      </c>
      <c r="B537" s="32">
        <v>3419</v>
      </c>
      <c r="C537" s="17" t="s">
        <v>195</v>
      </c>
      <c r="D537" s="75">
        <v>5331</v>
      </c>
      <c r="E537" s="17" t="s">
        <v>64</v>
      </c>
      <c r="F537" s="19">
        <v>2990</v>
      </c>
      <c r="G537" s="19">
        <v>3391</v>
      </c>
      <c r="H537" s="19">
        <v>3391</v>
      </c>
      <c r="I537" s="86">
        <f t="shared" si="15"/>
        <v>113.4113712374582</v>
      </c>
      <c r="J537" s="97">
        <f t="shared" si="16"/>
        <v>100</v>
      </c>
    </row>
    <row r="538" spans="1:10" s="21" customFormat="1" ht="12.75" outlineLevel="3">
      <c r="A538" s="96">
        <v>7400</v>
      </c>
      <c r="B538" s="32">
        <v>3419</v>
      </c>
      <c r="C538" s="17" t="s">
        <v>195</v>
      </c>
      <c r="D538" s="75">
        <v>5331</v>
      </c>
      <c r="E538" s="17" t="s">
        <v>64</v>
      </c>
      <c r="F538" s="19">
        <v>20218</v>
      </c>
      <c r="G538" s="19">
        <v>20218</v>
      </c>
      <c r="H538" s="19">
        <v>20218</v>
      </c>
      <c r="I538" s="86">
        <f t="shared" si="15"/>
        <v>100</v>
      </c>
      <c r="J538" s="97">
        <f t="shared" si="16"/>
        <v>100</v>
      </c>
    </row>
    <row r="539" spans="1:10" s="21" customFormat="1" ht="12.75" outlineLevel="2">
      <c r="A539" s="96"/>
      <c r="B539" s="61" t="s">
        <v>550</v>
      </c>
      <c r="C539" s="17"/>
      <c r="D539" s="75"/>
      <c r="E539" s="17"/>
      <c r="F539" s="22">
        <f>SUBTOTAL(9,F533:F538)</f>
        <v>43208</v>
      </c>
      <c r="G539" s="22">
        <f>SUBTOTAL(9,G533:G538)</f>
        <v>42684</v>
      </c>
      <c r="H539" s="22">
        <f>SUBTOTAL(9,H533:H538)</f>
        <v>42671</v>
      </c>
      <c r="I539" s="87">
        <f t="shared" si="15"/>
        <v>98.7571745972968</v>
      </c>
      <c r="J539" s="98">
        <f t="shared" si="16"/>
        <v>99.9695436229032</v>
      </c>
    </row>
    <row r="540" spans="1:10" s="21" customFormat="1" ht="12.75" outlineLevel="3">
      <c r="A540" s="96">
        <v>7400</v>
      </c>
      <c r="B540" s="32">
        <v>3421</v>
      </c>
      <c r="C540" s="17" t="s">
        <v>196</v>
      </c>
      <c r="D540" s="75">
        <v>5219</v>
      </c>
      <c r="E540" s="17" t="s">
        <v>465</v>
      </c>
      <c r="F540" s="19"/>
      <c r="G540" s="19">
        <v>70</v>
      </c>
      <c r="H540" s="19">
        <v>70</v>
      </c>
      <c r="I540" s="86"/>
      <c r="J540" s="97">
        <f t="shared" si="16"/>
        <v>100</v>
      </c>
    </row>
    <row r="541" spans="1:10" s="21" customFormat="1" ht="12.75" outlineLevel="3">
      <c r="A541" s="96">
        <v>7400</v>
      </c>
      <c r="B541" s="32">
        <v>3421</v>
      </c>
      <c r="C541" s="17" t="s">
        <v>196</v>
      </c>
      <c r="D541" s="75">
        <v>5222</v>
      </c>
      <c r="E541" s="17" t="s">
        <v>73</v>
      </c>
      <c r="F541" s="19">
        <v>7350</v>
      </c>
      <c r="G541" s="19">
        <v>6481</v>
      </c>
      <c r="H541" s="19">
        <v>6447</v>
      </c>
      <c r="I541" s="86">
        <f t="shared" si="15"/>
        <v>87.71428571428571</v>
      </c>
      <c r="J541" s="97">
        <f t="shared" si="16"/>
        <v>99.4753896003703</v>
      </c>
    </row>
    <row r="542" spans="1:10" s="21" customFormat="1" ht="12.75" outlineLevel="3">
      <c r="A542" s="96">
        <v>7400</v>
      </c>
      <c r="B542" s="32">
        <v>3421</v>
      </c>
      <c r="C542" s="17" t="s">
        <v>196</v>
      </c>
      <c r="D542" s="75">
        <v>5229</v>
      </c>
      <c r="E542" s="17" t="s">
        <v>81</v>
      </c>
      <c r="F542" s="19"/>
      <c r="G542" s="19">
        <v>290</v>
      </c>
      <c r="H542" s="19">
        <v>290</v>
      </c>
      <c r="I542" s="86"/>
      <c r="J542" s="97">
        <f t="shared" si="16"/>
        <v>100</v>
      </c>
    </row>
    <row r="543" spans="1:10" s="21" customFormat="1" ht="12.75" outlineLevel="3">
      <c r="A543" s="96">
        <v>7400</v>
      </c>
      <c r="B543" s="32">
        <v>3421</v>
      </c>
      <c r="C543" s="17" t="s">
        <v>196</v>
      </c>
      <c r="D543" s="75">
        <v>5339</v>
      </c>
      <c r="E543" s="25" t="s">
        <v>66</v>
      </c>
      <c r="F543" s="19"/>
      <c r="G543" s="19">
        <v>90</v>
      </c>
      <c r="H543" s="19">
        <v>90</v>
      </c>
      <c r="I543" s="86"/>
      <c r="J543" s="97">
        <f t="shared" si="16"/>
        <v>100</v>
      </c>
    </row>
    <row r="544" spans="1:11" s="21" customFormat="1" ht="12.75" outlineLevel="2">
      <c r="A544" s="96"/>
      <c r="B544" s="61" t="s">
        <v>551</v>
      </c>
      <c r="C544" s="17"/>
      <c r="D544" s="75"/>
      <c r="E544" s="25"/>
      <c r="F544" s="22">
        <f>SUBTOTAL(9,F540:F543)</f>
        <v>7350</v>
      </c>
      <c r="G544" s="22">
        <f>SUBTOTAL(9,G540:G543)</f>
        <v>6931</v>
      </c>
      <c r="H544" s="22">
        <f>SUBTOTAL(9,H540:H543)</f>
        <v>6897</v>
      </c>
      <c r="I544" s="87">
        <f t="shared" si="15"/>
        <v>93.83673469387756</v>
      </c>
      <c r="J544" s="98">
        <f t="shared" si="16"/>
        <v>99.50945029577262</v>
      </c>
      <c r="K544" s="57"/>
    </row>
    <row r="545" spans="1:10" s="21" customFormat="1" ht="12.75" outlineLevel="3">
      <c r="A545" s="96">
        <v>7400</v>
      </c>
      <c r="B545" s="32">
        <v>3639</v>
      </c>
      <c r="C545" s="25" t="s">
        <v>60</v>
      </c>
      <c r="D545" s="75">
        <v>5166</v>
      </c>
      <c r="E545" s="17" t="s">
        <v>53</v>
      </c>
      <c r="F545" s="19">
        <v>300</v>
      </c>
      <c r="G545" s="19">
        <v>300</v>
      </c>
      <c r="H545" s="19">
        <v>296</v>
      </c>
      <c r="I545" s="86">
        <f t="shared" si="15"/>
        <v>98.66666666666667</v>
      </c>
      <c r="J545" s="97">
        <f t="shared" si="16"/>
        <v>98.66666666666667</v>
      </c>
    </row>
    <row r="546" spans="1:10" s="21" customFormat="1" ht="12.75" outlineLevel="3">
      <c r="A546" s="115">
        <v>7400</v>
      </c>
      <c r="B546" s="70">
        <v>3639</v>
      </c>
      <c r="C546" s="25" t="s">
        <v>60</v>
      </c>
      <c r="D546" s="79">
        <v>5171</v>
      </c>
      <c r="E546" s="35" t="s">
        <v>79</v>
      </c>
      <c r="F546" s="36">
        <v>4500</v>
      </c>
      <c r="G546" s="36">
        <v>7000</v>
      </c>
      <c r="H546" s="36">
        <v>6874</v>
      </c>
      <c r="I546" s="86">
        <f t="shared" si="15"/>
        <v>152.75555555555556</v>
      </c>
      <c r="J546" s="97">
        <f t="shared" si="16"/>
        <v>98.2</v>
      </c>
    </row>
    <row r="547" spans="1:11" s="21" customFormat="1" ht="12.75" outlineLevel="2">
      <c r="A547" s="115"/>
      <c r="B547" s="85" t="s">
        <v>503</v>
      </c>
      <c r="C547" s="25"/>
      <c r="D547" s="79"/>
      <c r="E547" s="35"/>
      <c r="F547" s="56">
        <f>SUBTOTAL(9,F545:F546)</f>
        <v>4800</v>
      </c>
      <c r="G547" s="56">
        <f>SUBTOTAL(9,G545:G546)</f>
        <v>7300</v>
      </c>
      <c r="H547" s="56">
        <f>SUBTOTAL(9,H545:H546)</f>
        <v>7170</v>
      </c>
      <c r="I547" s="87">
        <f t="shared" si="15"/>
        <v>149.375</v>
      </c>
      <c r="J547" s="98">
        <f t="shared" si="16"/>
        <v>98.21917808219179</v>
      </c>
      <c r="K547" s="57"/>
    </row>
    <row r="548" spans="1:10" s="21" customFormat="1" ht="12.75" outlineLevel="3">
      <c r="A548" s="96">
        <v>7400</v>
      </c>
      <c r="B548" s="32">
        <v>6171</v>
      </c>
      <c r="C548" s="17" t="s">
        <v>1</v>
      </c>
      <c r="D548" s="75">
        <v>5194</v>
      </c>
      <c r="E548" s="17" t="s">
        <v>106</v>
      </c>
      <c r="F548" s="19">
        <v>50</v>
      </c>
      <c r="G548" s="19">
        <v>50</v>
      </c>
      <c r="H548" s="19">
        <v>51</v>
      </c>
      <c r="I548" s="86">
        <f t="shared" si="15"/>
        <v>102</v>
      </c>
      <c r="J548" s="97">
        <f t="shared" si="16"/>
        <v>102</v>
      </c>
    </row>
    <row r="549" spans="1:10" s="21" customFormat="1" ht="12.75" outlineLevel="2">
      <c r="A549" s="96"/>
      <c r="B549" s="61" t="s">
        <v>472</v>
      </c>
      <c r="C549" s="17"/>
      <c r="D549" s="75"/>
      <c r="E549" s="17"/>
      <c r="F549" s="19">
        <f>SUBTOTAL(9,F548:F548)</f>
        <v>50</v>
      </c>
      <c r="G549" s="19">
        <f>SUBTOTAL(9,G548:G548)</f>
        <v>50</v>
      </c>
      <c r="H549" s="19">
        <f>SUBTOTAL(9,H548:H548)</f>
        <v>51</v>
      </c>
      <c r="I549" s="86">
        <f t="shared" si="15"/>
        <v>102</v>
      </c>
      <c r="J549" s="97">
        <f t="shared" si="16"/>
        <v>102</v>
      </c>
    </row>
    <row r="550" spans="1:10" s="21" customFormat="1" ht="12.75" outlineLevel="1">
      <c r="A550" s="124" t="s">
        <v>429</v>
      </c>
      <c r="B550" s="118"/>
      <c r="C550" s="119"/>
      <c r="D550" s="120"/>
      <c r="E550" s="119"/>
      <c r="F550" s="121">
        <f>SUBTOTAL(9,F493:F548)</f>
        <v>68393</v>
      </c>
      <c r="G550" s="121">
        <f>SUBTOTAL(9,G493:G548)</f>
        <v>71154</v>
      </c>
      <c r="H550" s="121">
        <f>SUBTOTAL(9,H493:H548)</f>
        <v>70380</v>
      </c>
      <c r="I550" s="122">
        <f t="shared" si="15"/>
        <v>102.90526808299094</v>
      </c>
      <c r="J550" s="123">
        <f t="shared" si="16"/>
        <v>98.91221856817607</v>
      </c>
    </row>
    <row r="551" spans="1:10" s="21" customFormat="1" ht="12.75" outlineLevel="1">
      <c r="A551" s="100"/>
      <c r="B551" s="32"/>
      <c r="C551" s="17"/>
      <c r="D551" s="75"/>
      <c r="E551" s="17"/>
      <c r="F551" s="22"/>
      <c r="G551" s="22"/>
      <c r="H551" s="22"/>
      <c r="I551" s="87"/>
      <c r="J551" s="98"/>
    </row>
    <row r="552" spans="1:10" s="21" customFormat="1" ht="15.75" outlineLevel="1">
      <c r="A552" s="156" t="s">
        <v>455</v>
      </c>
      <c r="B552" s="32"/>
      <c r="C552" s="17"/>
      <c r="D552" s="75"/>
      <c r="E552" s="17"/>
      <c r="F552" s="22"/>
      <c r="G552" s="22"/>
      <c r="H552" s="22"/>
      <c r="I552" s="87"/>
      <c r="J552" s="98"/>
    </row>
    <row r="553" spans="1:10" s="21" customFormat="1" ht="12.75" outlineLevel="3">
      <c r="A553" s="96">
        <v>7500</v>
      </c>
      <c r="B553" s="32">
        <v>3322</v>
      </c>
      <c r="C553" s="17" t="s">
        <v>197</v>
      </c>
      <c r="D553" s="75">
        <v>5169</v>
      </c>
      <c r="E553" s="17" t="s">
        <v>52</v>
      </c>
      <c r="F553" s="19">
        <v>1000</v>
      </c>
      <c r="G553" s="19">
        <v>500</v>
      </c>
      <c r="H553" s="19">
        <v>456</v>
      </c>
      <c r="I553" s="86">
        <f t="shared" si="15"/>
        <v>45.6</v>
      </c>
      <c r="J553" s="97">
        <f t="shared" si="16"/>
        <v>91.2</v>
      </c>
    </row>
    <row r="554" spans="1:10" s="21" customFormat="1" ht="12.75" outlineLevel="3">
      <c r="A554" s="96">
        <v>7500</v>
      </c>
      <c r="B554" s="32">
        <v>3322</v>
      </c>
      <c r="C554" s="17" t="s">
        <v>197</v>
      </c>
      <c r="D554" s="75">
        <v>5213</v>
      </c>
      <c r="E554" s="17" t="s">
        <v>180</v>
      </c>
      <c r="F554" s="19">
        <v>1500</v>
      </c>
      <c r="G554" s="19">
        <v>2000</v>
      </c>
      <c r="H554" s="19">
        <v>1500</v>
      </c>
      <c r="I554" s="86">
        <f t="shared" si="15"/>
        <v>100</v>
      </c>
      <c r="J554" s="97">
        <f t="shared" si="16"/>
        <v>75</v>
      </c>
    </row>
    <row r="555" spans="1:10" s="21" customFormat="1" ht="12.75" outlineLevel="3">
      <c r="A555" s="96">
        <v>7500</v>
      </c>
      <c r="B555" s="32">
        <v>3322</v>
      </c>
      <c r="C555" s="17" t="s">
        <v>197</v>
      </c>
      <c r="D555" s="75">
        <v>5223</v>
      </c>
      <c r="E555" s="25" t="s">
        <v>80</v>
      </c>
      <c r="F555" s="19">
        <v>6500</v>
      </c>
      <c r="G555" s="19">
        <v>13040</v>
      </c>
      <c r="H555" s="19">
        <v>15350</v>
      </c>
      <c r="I555" s="86">
        <f t="shared" si="15"/>
        <v>236.15384615384616</v>
      </c>
      <c r="J555" s="97">
        <f t="shared" si="16"/>
        <v>117.71472392638036</v>
      </c>
    </row>
    <row r="556" spans="1:10" s="21" customFormat="1" ht="12.75" outlineLevel="3">
      <c r="A556" s="96">
        <v>7500</v>
      </c>
      <c r="B556" s="32">
        <v>3322</v>
      </c>
      <c r="C556" s="17" t="s">
        <v>197</v>
      </c>
      <c r="D556" s="75">
        <v>5229</v>
      </c>
      <c r="E556" s="17" t="s">
        <v>81</v>
      </c>
      <c r="F556" s="19">
        <v>4000</v>
      </c>
      <c r="G556" s="19">
        <v>2422</v>
      </c>
      <c r="H556" s="19">
        <v>1900</v>
      </c>
      <c r="I556" s="86">
        <f t="shared" si="15"/>
        <v>47.5</v>
      </c>
      <c r="J556" s="97">
        <f t="shared" si="16"/>
        <v>78.44756399669694</v>
      </c>
    </row>
    <row r="557" spans="1:10" s="21" customFormat="1" ht="12.75" outlineLevel="3">
      <c r="A557" s="96">
        <v>7500</v>
      </c>
      <c r="B557" s="32">
        <v>3322</v>
      </c>
      <c r="C557" s="17" t="s">
        <v>197</v>
      </c>
      <c r="D557" s="75">
        <v>5331</v>
      </c>
      <c r="E557" s="17" t="s">
        <v>64</v>
      </c>
      <c r="F557" s="19"/>
      <c r="G557" s="19">
        <v>1278</v>
      </c>
      <c r="H557" s="19">
        <v>1278</v>
      </c>
      <c r="I557" s="86"/>
      <c r="J557" s="97">
        <f t="shared" si="16"/>
        <v>100</v>
      </c>
    </row>
    <row r="558" spans="1:10" s="21" customFormat="1" ht="12.75" outlineLevel="3">
      <c r="A558" s="96">
        <v>7500</v>
      </c>
      <c r="B558" s="32">
        <v>3322</v>
      </c>
      <c r="C558" s="17" t="s">
        <v>197</v>
      </c>
      <c r="D558" s="75">
        <v>5339</v>
      </c>
      <c r="E558" s="25" t="s">
        <v>66</v>
      </c>
      <c r="F558" s="19">
        <v>860</v>
      </c>
      <c r="G558" s="19">
        <v>860</v>
      </c>
      <c r="H558" s="19">
        <v>500</v>
      </c>
      <c r="I558" s="86">
        <f t="shared" si="15"/>
        <v>58.139534883720934</v>
      </c>
      <c r="J558" s="97">
        <f t="shared" si="16"/>
        <v>58.139534883720934</v>
      </c>
    </row>
    <row r="559" spans="1:10" s="21" customFormat="1" ht="12.75" outlineLevel="3">
      <c r="A559" s="96">
        <v>7500</v>
      </c>
      <c r="B559" s="32">
        <v>3322</v>
      </c>
      <c r="C559" s="17" t="s">
        <v>197</v>
      </c>
      <c r="D559" s="75">
        <v>5493</v>
      </c>
      <c r="E559" s="17" t="s">
        <v>198</v>
      </c>
      <c r="F559" s="19">
        <v>2000</v>
      </c>
      <c r="G559" s="19">
        <v>2000</v>
      </c>
      <c r="H559" s="19">
        <v>1000</v>
      </c>
      <c r="I559" s="86">
        <f aca="true" t="shared" si="17" ref="I559:I629">+H559/F559*100</f>
        <v>50</v>
      </c>
      <c r="J559" s="97">
        <f aca="true" t="shared" si="18" ref="J559:J629">+H559/G559*100</f>
        <v>50</v>
      </c>
    </row>
    <row r="560" spans="1:10" s="21" customFormat="1" ht="12.75" outlineLevel="2">
      <c r="A560" s="96"/>
      <c r="B560" s="61" t="s">
        <v>552</v>
      </c>
      <c r="C560" s="17"/>
      <c r="D560" s="75"/>
      <c r="E560" s="17"/>
      <c r="F560" s="22">
        <f>SUBTOTAL(9,F553:F559)</f>
        <v>15860</v>
      </c>
      <c r="G560" s="22">
        <f>SUBTOTAL(9,G553:G559)</f>
        <v>22100</v>
      </c>
      <c r="H560" s="22">
        <f>SUBTOTAL(9,H553:H559)</f>
        <v>21984</v>
      </c>
      <c r="I560" s="87">
        <f t="shared" si="17"/>
        <v>138.61286254728878</v>
      </c>
      <c r="J560" s="98">
        <f t="shared" si="18"/>
        <v>99.47511312217195</v>
      </c>
    </row>
    <row r="561" spans="1:10" s="21" customFormat="1" ht="12.75" outlineLevel="1">
      <c r="A561" s="124" t="s">
        <v>430</v>
      </c>
      <c r="B561" s="118"/>
      <c r="C561" s="119"/>
      <c r="D561" s="120"/>
      <c r="E561" s="119"/>
      <c r="F561" s="121">
        <f>SUBTOTAL(9,F553:F559)</f>
        <v>15860</v>
      </c>
      <c r="G561" s="121">
        <f>SUBTOTAL(9,G553:G559)</f>
        <v>22100</v>
      </c>
      <c r="H561" s="121">
        <f>SUBTOTAL(9,H553:H559)</f>
        <v>21984</v>
      </c>
      <c r="I561" s="122">
        <f t="shared" si="17"/>
        <v>138.61286254728878</v>
      </c>
      <c r="J561" s="123">
        <f t="shared" si="18"/>
        <v>99.47511312217195</v>
      </c>
    </row>
    <row r="562" spans="1:10" s="21" customFormat="1" ht="12.75" outlineLevel="1">
      <c r="A562" s="100"/>
      <c r="B562" s="32"/>
      <c r="C562" s="17"/>
      <c r="D562" s="75"/>
      <c r="E562" s="17"/>
      <c r="F562" s="22"/>
      <c r="G562" s="22"/>
      <c r="H562" s="22"/>
      <c r="I562" s="87"/>
      <c r="J562" s="98"/>
    </row>
    <row r="563" spans="1:10" s="21" customFormat="1" ht="15.75" outlineLevel="1">
      <c r="A563" s="156" t="s">
        <v>456</v>
      </c>
      <c r="B563" s="32"/>
      <c r="C563" s="17"/>
      <c r="D563" s="75"/>
      <c r="E563" s="17"/>
      <c r="F563" s="22"/>
      <c r="G563" s="22"/>
      <c r="H563" s="22"/>
      <c r="I563" s="87"/>
      <c r="J563" s="98"/>
    </row>
    <row r="564" spans="1:10" s="21" customFormat="1" ht="12.75" outlineLevel="3">
      <c r="A564" s="101">
        <v>8200</v>
      </c>
      <c r="B564" s="64">
        <v>5311</v>
      </c>
      <c r="C564" s="3" t="s">
        <v>146</v>
      </c>
      <c r="D564" s="6">
        <v>5111</v>
      </c>
      <c r="E564" s="3" t="s">
        <v>86</v>
      </c>
      <c r="F564" s="30">
        <v>92634</v>
      </c>
      <c r="G564" s="31">
        <v>94448</v>
      </c>
      <c r="H564" s="30">
        <v>94274</v>
      </c>
      <c r="I564" s="86">
        <f t="shared" si="17"/>
        <v>101.77040827342012</v>
      </c>
      <c r="J564" s="97">
        <f t="shared" si="18"/>
        <v>99.81577164153819</v>
      </c>
    </row>
    <row r="565" spans="1:10" s="21" customFormat="1" ht="12.75" outlineLevel="3">
      <c r="A565" s="101">
        <v>8200</v>
      </c>
      <c r="B565" s="64">
        <v>5311</v>
      </c>
      <c r="C565" s="3" t="s">
        <v>146</v>
      </c>
      <c r="D565" s="6">
        <v>5112</v>
      </c>
      <c r="E565" s="3" t="s">
        <v>87</v>
      </c>
      <c r="F565" s="30">
        <v>500</v>
      </c>
      <c r="G565" s="31">
        <v>500</v>
      </c>
      <c r="H565" s="30">
        <v>590</v>
      </c>
      <c r="I565" s="86">
        <f t="shared" si="17"/>
        <v>118</v>
      </c>
      <c r="J565" s="97">
        <f t="shared" si="18"/>
        <v>118</v>
      </c>
    </row>
    <row r="566" spans="1:10" s="21" customFormat="1" ht="12.75" outlineLevel="3">
      <c r="A566" s="101">
        <v>8200</v>
      </c>
      <c r="B566" s="64">
        <v>5311</v>
      </c>
      <c r="C566" s="3" t="s">
        <v>146</v>
      </c>
      <c r="D566" s="6">
        <v>5119</v>
      </c>
      <c r="E566" s="3" t="s">
        <v>91</v>
      </c>
      <c r="F566" s="30">
        <v>50</v>
      </c>
      <c r="G566" s="31">
        <v>50</v>
      </c>
      <c r="H566" s="30">
        <v>49</v>
      </c>
      <c r="I566" s="86">
        <f t="shared" si="17"/>
        <v>98</v>
      </c>
      <c r="J566" s="97">
        <f t="shared" si="18"/>
        <v>98</v>
      </c>
    </row>
    <row r="567" spans="1:10" s="21" customFormat="1" ht="12.75" outlineLevel="3">
      <c r="A567" s="101">
        <v>8200</v>
      </c>
      <c r="B567" s="64">
        <v>5311</v>
      </c>
      <c r="C567" s="3" t="s">
        <v>146</v>
      </c>
      <c r="D567" s="6">
        <v>5121</v>
      </c>
      <c r="E567" s="3" t="s">
        <v>88</v>
      </c>
      <c r="F567" s="30">
        <v>24542</v>
      </c>
      <c r="G567" s="31">
        <v>25014</v>
      </c>
      <c r="H567" s="30">
        <v>24683</v>
      </c>
      <c r="I567" s="86">
        <f t="shared" si="17"/>
        <v>100.57452530356123</v>
      </c>
      <c r="J567" s="97">
        <f t="shared" si="18"/>
        <v>98.67674102502598</v>
      </c>
    </row>
    <row r="568" spans="1:10" s="21" customFormat="1" ht="12.75" outlineLevel="3">
      <c r="A568" s="101">
        <v>8200</v>
      </c>
      <c r="B568" s="64">
        <v>5311</v>
      </c>
      <c r="C568" s="3" t="s">
        <v>146</v>
      </c>
      <c r="D568" s="6">
        <v>5122</v>
      </c>
      <c r="E568" s="3" t="s">
        <v>89</v>
      </c>
      <c r="F568" s="30">
        <v>8452</v>
      </c>
      <c r="G568" s="31">
        <v>8615</v>
      </c>
      <c r="H568" s="30">
        <v>8506</v>
      </c>
      <c r="I568" s="86">
        <f t="shared" si="17"/>
        <v>100.6389020350213</v>
      </c>
      <c r="J568" s="97">
        <f t="shared" si="18"/>
        <v>98.73476494486361</v>
      </c>
    </row>
    <row r="569" spans="1:10" s="21" customFormat="1" ht="12.75" outlineLevel="3">
      <c r="A569" s="101">
        <v>8200</v>
      </c>
      <c r="B569" s="64">
        <v>5311</v>
      </c>
      <c r="C569" s="3" t="s">
        <v>146</v>
      </c>
      <c r="D569" s="6">
        <v>5129</v>
      </c>
      <c r="E569" s="3" t="s">
        <v>97</v>
      </c>
      <c r="F569" s="30">
        <v>300</v>
      </c>
      <c r="G569" s="31">
        <v>300</v>
      </c>
      <c r="H569" s="30">
        <v>358</v>
      </c>
      <c r="I569" s="86">
        <f t="shared" si="17"/>
        <v>119.33333333333334</v>
      </c>
      <c r="J569" s="97">
        <f t="shared" si="18"/>
        <v>119.33333333333334</v>
      </c>
    </row>
    <row r="570" spans="1:10" s="21" customFormat="1" ht="12.75" outlineLevel="3">
      <c r="A570" s="101">
        <v>8200</v>
      </c>
      <c r="B570" s="64">
        <v>5311</v>
      </c>
      <c r="C570" s="3" t="s">
        <v>146</v>
      </c>
      <c r="D570" s="6">
        <v>5134</v>
      </c>
      <c r="E570" s="3" t="s">
        <v>98</v>
      </c>
      <c r="F570" s="30">
        <v>4500</v>
      </c>
      <c r="G570" s="31">
        <v>4500</v>
      </c>
      <c r="H570" s="30">
        <v>4581</v>
      </c>
      <c r="I570" s="86">
        <f t="shared" si="17"/>
        <v>101.8</v>
      </c>
      <c r="J570" s="97">
        <f t="shared" si="18"/>
        <v>101.8</v>
      </c>
    </row>
    <row r="571" spans="1:10" s="21" customFormat="1" ht="12.75" outlineLevel="3">
      <c r="A571" s="101">
        <v>8200</v>
      </c>
      <c r="B571" s="64">
        <v>5311</v>
      </c>
      <c r="C571" s="3" t="s">
        <v>146</v>
      </c>
      <c r="D571" s="6">
        <v>5136</v>
      </c>
      <c r="E571" s="3" t="s">
        <v>72</v>
      </c>
      <c r="F571" s="30">
        <v>120</v>
      </c>
      <c r="G571" s="31">
        <v>120</v>
      </c>
      <c r="H571" s="30">
        <v>119</v>
      </c>
      <c r="I571" s="86">
        <f t="shared" si="17"/>
        <v>99.16666666666667</v>
      </c>
      <c r="J571" s="97">
        <f t="shared" si="18"/>
        <v>99.16666666666667</v>
      </c>
    </row>
    <row r="572" spans="1:10" s="21" customFormat="1" ht="12.75" outlineLevel="3">
      <c r="A572" s="101">
        <v>8200</v>
      </c>
      <c r="B572" s="64">
        <v>5311</v>
      </c>
      <c r="C572" s="3" t="s">
        <v>146</v>
      </c>
      <c r="D572" s="6">
        <v>5137</v>
      </c>
      <c r="E572" s="17" t="s">
        <v>99</v>
      </c>
      <c r="F572" s="30">
        <v>1200</v>
      </c>
      <c r="G572" s="31">
        <v>1250</v>
      </c>
      <c r="H572" s="30">
        <v>1455</v>
      </c>
      <c r="I572" s="86">
        <f t="shared" si="17"/>
        <v>121.24999999999999</v>
      </c>
      <c r="J572" s="97">
        <f t="shared" si="18"/>
        <v>116.39999999999999</v>
      </c>
    </row>
    <row r="573" spans="1:10" s="21" customFormat="1" ht="12.75" outlineLevel="3">
      <c r="A573" s="101">
        <v>8200</v>
      </c>
      <c r="B573" s="64">
        <v>5311</v>
      </c>
      <c r="C573" s="3" t="s">
        <v>146</v>
      </c>
      <c r="D573" s="6">
        <v>5139</v>
      </c>
      <c r="E573" s="3" t="s">
        <v>75</v>
      </c>
      <c r="F573" s="30">
        <v>4550</v>
      </c>
      <c r="G573" s="31">
        <v>4550</v>
      </c>
      <c r="H573" s="30">
        <v>5352</v>
      </c>
      <c r="I573" s="86">
        <f t="shared" si="17"/>
        <v>117.62637362637362</v>
      </c>
      <c r="J573" s="97">
        <f t="shared" si="18"/>
        <v>117.62637362637362</v>
      </c>
    </row>
    <row r="574" spans="1:10" s="21" customFormat="1" ht="12.75" outlineLevel="3">
      <c r="A574" s="101">
        <v>8200</v>
      </c>
      <c r="B574" s="64">
        <v>5311</v>
      </c>
      <c r="C574" s="3" t="s">
        <v>146</v>
      </c>
      <c r="D574" s="6">
        <v>5151</v>
      </c>
      <c r="E574" s="3" t="s">
        <v>101</v>
      </c>
      <c r="F574" s="30">
        <v>475</v>
      </c>
      <c r="G574" s="31">
        <v>475</v>
      </c>
      <c r="H574" s="30">
        <v>407</v>
      </c>
      <c r="I574" s="86">
        <f t="shared" si="17"/>
        <v>85.68421052631578</v>
      </c>
      <c r="J574" s="97">
        <f t="shared" si="18"/>
        <v>85.68421052631578</v>
      </c>
    </row>
    <row r="575" spans="1:10" s="21" customFormat="1" ht="12.75" outlineLevel="3">
      <c r="A575" s="101">
        <v>8200</v>
      </c>
      <c r="B575" s="64">
        <v>5311</v>
      </c>
      <c r="C575" s="3" t="s">
        <v>146</v>
      </c>
      <c r="D575" s="6">
        <v>5152</v>
      </c>
      <c r="E575" s="3" t="s">
        <v>102</v>
      </c>
      <c r="F575" s="30">
        <v>1000</v>
      </c>
      <c r="G575" s="31">
        <v>1000</v>
      </c>
      <c r="H575" s="30">
        <v>697</v>
      </c>
      <c r="I575" s="86">
        <f t="shared" si="17"/>
        <v>69.69999999999999</v>
      </c>
      <c r="J575" s="97">
        <f t="shared" si="18"/>
        <v>69.69999999999999</v>
      </c>
    </row>
    <row r="576" spans="1:10" s="21" customFormat="1" ht="12.75" outlineLevel="3">
      <c r="A576" s="101">
        <v>8200</v>
      </c>
      <c r="B576" s="64">
        <v>5311</v>
      </c>
      <c r="C576" s="3" t="s">
        <v>146</v>
      </c>
      <c r="D576" s="6">
        <v>5153</v>
      </c>
      <c r="E576" s="3" t="s">
        <v>103</v>
      </c>
      <c r="F576" s="30">
        <v>970</v>
      </c>
      <c r="G576" s="31">
        <v>970</v>
      </c>
      <c r="H576" s="30">
        <v>692</v>
      </c>
      <c r="I576" s="86">
        <f t="shared" si="17"/>
        <v>71.34020618556701</v>
      </c>
      <c r="J576" s="97">
        <f t="shared" si="18"/>
        <v>71.34020618556701</v>
      </c>
    </row>
    <row r="577" spans="1:10" s="21" customFormat="1" ht="12.75" outlineLevel="3">
      <c r="A577" s="101">
        <v>8200</v>
      </c>
      <c r="B577" s="64">
        <v>5311</v>
      </c>
      <c r="C577" s="3" t="s">
        <v>146</v>
      </c>
      <c r="D577" s="6">
        <v>5154</v>
      </c>
      <c r="E577" s="3" t="s">
        <v>76</v>
      </c>
      <c r="F577" s="30">
        <v>1400</v>
      </c>
      <c r="G577" s="31">
        <v>1400</v>
      </c>
      <c r="H577" s="30">
        <v>1962</v>
      </c>
      <c r="I577" s="86">
        <f t="shared" si="17"/>
        <v>140.14285714285714</v>
      </c>
      <c r="J577" s="97">
        <f t="shared" si="18"/>
        <v>140.14285714285714</v>
      </c>
    </row>
    <row r="578" spans="1:10" s="21" customFormat="1" ht="12.75" outlineLevel="3">
      <c r="A578" s="101">
        <v>8200</v>
      </c>
      <c r="B578" s="64">
        <v>5311</v>
      </c>
      <c r="C578" s="3" t="s">
        <v>146</v>
      </c>
      <c r="D578" s="6">
        <v>5156</v>
      </c>
      <c r="E578" s="3" t="s">
        <v>94</v>
      </c>
      <c r="F578" s="30">
        <v>4100</v>
      </c>
      <c r="G578" s="31">
        <v>4100</v>
      </c>
      <c r="H578" s="30">
        <v>4413</v>
      </c>
      <c r="I578" s="86">
        <f t="shared" si="17"/>
        <v>107.63414634146342</v>
      </c>
      <c r="J578" s="97">
        <f t="shared" si="18"/>
        <v>107.63414634146342</v>
      </c>
    </row>
    <row r="579" spans="1:10" s="21" customFormat="1" ht="12.75" outlineLevel="3">
      <c r="A579" s="101">
        <v>8200</v>
      </c>
      <c r="B579" s="64">
        <v>5311</v>
      </c>
      <c r="C579" s="3" t="s">
        <v>146</v>
      </c>
      <c r="D579" s="6">
        <v>5161</v>
      </c>
      <c r="E579" s="3" t="s">
        <v>95</v>
      </c>
      <c r="F579" s="30">
        <v>10</v>
      </c>
      <c r="G579" s="31">
        <v>10</v>
      </c>
      <c r="H579" s="30">
        <v>4</v>
      </c>
      <c r="I579" s="86">
        <f t="shared" si="17"/>
        <v>40</v>
      </c>
      <c r="J579" s="97">
        <f t="shared" si="18"/>
        <v>40</v>
      </c>
    </row>
    <row r="580" spans="1:10" s="21" customFormat="1" ht="12.75" outlineLevel="3">
      <c r="A580" s="101">
        <v>8200</v>
      </c>
      <c r="B580" s="64">
        <v>5311</v>
      </c>
      <c r="C580" s="3" t="s">
        <v>146</v>
      </c>
      <c r="D580" s="6">
        <v>5162</v>
      </c>
      <c r="E580" s="3" t="s">
        <v>77</v>
      </c>
      <c r="F580" s="30">
        <v>3700</v>
      </c>
      <c r="G580" s="31">
        <v>3700</v>
      </c>
      <c r="H580" s="30">
        <v>3877</v>
      </c>
      <c r="I580" s="86">
        <f t="shared" si="17"/>
        <v>104.78378378378379</v>
      </c>
      <c r="J580" s="97">
        <f t="shared" si="18"/>
        <v>104.78378378378379</v>
      </c>
    </row>
    <row r="581" spans="1:10" s="21" customFormat="1" ht="12.75" outlineLevel="3">
      <c r="A581" s="101">
        <v>8200</v>
      </c>
      <c r="B581" s="64">
        <v>5311</v>
      </c>
      <c r="C581" s="3" t="s">
        <v>146</v>
      </c>
      <c r="D581" s="6">
        <v>5163</v>
      </c>
      <c r="E581" s="3" t="s">
        <v>46</v>
      </c>
      <c r="F581" s="30">
        <v>1000</v>
      </c>
      <c r="G581" s="31">
        <v>1000</v>
      </c>
      <c r="H581" s="30">
        <v>957</v>
      </c>
      <c r="I581" s="86">
        <f t="shared" si="17"/>
        <v>95.7</v>
      </c>
      <c r="J581" s="97">
        <f t="shared" si="18"/>
        <v>95.7</v>
      </c>
    </row>
    <row r="582" spans="1:10" s="21" customFormat="1" ht="12.75" outlineLevel="3">
      <c r="A582" s="101">
        <v>8200</v>
      </c>
      <c r="B582" s="64">
        <v>5311</v>
      </c>
      <c r="C582" s="3" t="s">
        <v>146</v>
      </c>
      <c r="D582" s="6">
        <v>5164</v>
      </c>
      <c r="E582" s="3" t="s">
        <v>61</v>
      </c>
      <c r="F582" s="30">
        <v>900</v>
      </c>
      <c r="G582" s="31">
        <v>900</v>
      </c>
      <c r="H582" s="30">
        <v>1114</v>
      </c>
      <c r="I582" s="86">
        <f t="shared" si="17"/>
        <v>123.77777777777779</v>
      </c>
      <c r="J582" s="97">
        <f t="shared" si="18"/>
        <v>123.77777777777779</v>
      </c>
    </row>
    <row r="583" spans="1:10" s="21" customFormat="1" ht="12.75" outlineLevel="3">
      <c r="A583" s="101">
        <v>8200</v>
      </c>
      <c r="B583" s="64">
        <v>5311</v>
      </c>
      <c r="C583" s="3" t="s">
        <v>146</v>
      </c>
      <c r="D583" s="6">
        <v>5167</v>
      </c>
      <c r="E583" s="3" t="s">
        <v>78</v>
      </c>
      <c r="F583" s="30">
        <v>200</v>
      </c>
      <c r="G583" s="31">
        <v>200</v>
      </c>
      <c r="H583" s="30">
        <v>185</v>
      </c>
      <c r="I583" s="86">
        <f t="shared" si="17"/>
        <v>92.5</v>
      </c>
      <c r="J583" s="97">
        <f t="shared" si="18"/>
        <v>92.5</v>
      </c>
    </row>
    <row r="584" spans="1:10" s="21" customFormat="1" ht="12.75" outlineLevel="3">
      <c r="A584" s="101">
        <v>8200</v>
      </c>
      <c r="B584" s="64">
        <v>5311</v>
      </c>
      <c r="C584" s="3" t="s">
        <v>146</v>
      </c>
      <c r="D584" s="6">
        <v>5169</v>
      </c>
      <c r="E584" s="3" t="s">
        <v>52</v>
      </c>
      <c r="F584" s="30">
        <v>7500</v>
      </c>
      <c r="G584" s="31">
        <v>7561</v>
      </c>
      <c r="H584" s="30">
        <v>7358</v>
      </c>
      <c r="I584" s="86">
        <f t="shared" si="17"/>
        <v>98.10666666666667</v>
      </c>
      <c r="J584" s="97">
        <f t="shared" si="18"/>
        <v>97.31516995106468</v>
      </c>
    </row>
    <row r="585" spans="1:10" s="21" customFormat="1" ht="12.75" outlineLevel="3">
      <c r="A585" s="101">
        <v>8200</v>
      </c>
      <c r="B585" s="64">
        <v>5311</v>
      </c>
      <c r="C585" s="3" t="s">
        <v>146</v>
      </c>
      <c r="D585" s="6">
        <v>5171</v>
      </c>
      <c r="E585" s="3" t="s">
        <v>79</v>
      </c>
      <c r="F585" s="30">
        <v>1900</v>
      </c>
      <c r="G585" s="31">
        <v>2250</v>
      </c>
      <c r="H585" s="30">
        <v>1660</v>
      </c>
      <c r="I585" s="86">
        <f t="shared" si="17"/>
        <v>87.36842105263159</v>
      </c>
      <c r="J585" s="97">
        <f t="shared" si="18"/>
        <v>73.77777777777777</v>
      </c>
    </row>
    <row r="586" spans="1:10" s="21" customFormat="1" ht="12.75" outlineLevel="3">
      <c r="A586" s="101">
        <v>8200</v>
      </c>
      <c r="B586" s="64">
        <v>5311</v>
      </c>
      <c r="C586" s="3" t="s">
        <v>146</v>
      </c>
      <c r="D586" s="6">
        <v>5172</v>
      </c>
      <c r="E586" s="3" t="s">
        <v>48</v>
      </c>
      <c r="F586" s="30">
        <v>360</v>
      </c>
      <c r="G586" s="31">
        <v>360</v>
      </c>
      <c r="H586" s="30">
        <v>106</v>
      </c>
      <c r="I586" s="86">
        <f t="shared" si="17"/>
        <v>29.444444444444446</v>
      </c>
      <c r="J586" s="97">
        <f t="shared" si="18"/>
        <v>29.444444444444446</v>
      </c>
    </row>
    <row r="587" spans="1:10" s="21" customFormat="1" ht="12.75" outlineLevel="3">
      <c r="A587" s="101">
        <v>8200</v>
      </c>
      <c r="B587" s="64">
        <v>5311</v>
      </c>
      <c r="C587" s="3" t="s">
        <v>146</v>
      </c>
      <c r="D587" s="6">
        <v>5173</v>
      </c>
      <c r="E587" s="3" t="s">
        <v>104</v>
      </c>
      <c r="F587" s="30">
        <v>150</v>
      </c>
      <c r="G587" s="31">
        <v>150</v>
      </c>
      <c r="H587" s="30">
        <v>58</v>
      </c>
      <c r="I587" s="86">
        <f t="shared" si="17"/>
        <v>38.666666666666664</v>
      </c>
      <c r="J587" s="97">
        <f t="shared" si="18"/>
        <v>38.666666666666664</v>
      </c>
    </row>
    <row r="588" spans="1:10" s="21" customFormat="1" ht="12.75" outlineLevel="3">
      <c r="A588" s="101">
        <v>8200</v>
      </c>
      <c r="B588" s="64">
        <v>5311</v>
      </c>
      <c r="C588" s="3" t="s">
        <v>146</v>
      </c>
      <c r="D588" s="6">
        <v>5174</v>
      </c>
      <c r="E588" s="3" t="s">
        <v>113</v>
      </c>
      <c r="F588" s="30"/>
      <c r="G588" s="31"/>
      <c r="H588" s="30">
        <v>12</v>
      </c>
      <c r="I588" s="86"/>
      <c r="J588" s="97"/>
    </row>
    <row r="589" spans="1:10" s="21" customFormat="1" ht="12.75" outlineLevel="3">
      <c r="A589" s="101">
        <v>8200</v>
      </c>
      <c r="B589" s="64">
        <v>5311</v>
      </c>
      <c r="C589" s="3" t="s">
        <v>146</v>
      </c>
      <c r="D589" s="6">
        <v>5175</v>
      </c>
      <c r="E589" s="3" t="s">
        <v>62</v>
      </c>
      <c r="F589" s="30">
        <v>150</v>
      </c>
      <c r="G589" s="31">
        <v>150</v>
      </c>
      <c r="H589" s="30">
        <v>157</v>
      </c>
      <c r="I589" s="86">
        <f t="shared" si="17"/>
        <v>104.66666666666666</v>
      </c>
      <c r="J589" s="97">
        <f t="shared" si="18"/>
        <v>104.66666666666666</v>
      </c>
    </row>
    <row r="590" spans="1:10" s="21" customFormat="1" ht="12.75" outlineLevel="3">
      <c r="A590" s="101">
        <v>8200</v>
      </c>
      <c r="B590" s="64">
        <v>5311</v>
      </c>
      <c r="C590" s="3" t="s">
        <v>146</v>
      </c>
      <c r="D590" s="6">
        <v>5178</v>
      </c>
      <c r="E590" s="3" t="s">
        <v>147</v>
      </c>
      <c r="F590" s="30">
        <v>430</v>
      </c>
      <c r="G590" s="31">
        <v>430</v>
      </c>
      <c r="H590" s="30">
        <v>310</v>
      </c>
      <c r="I590" s="86">
        <f t="shared" si="17"/>
        <v>72.09302325581395</v>
      </c>
      <c r="J590" s="97">
        <f t="shared" si="18"/>
        <v>72.09302325581395</v>
      </c>
    </row>
    <row r="591" spans="1:10" s="21" customFormat="1" ht="12.75" outlineLevel="3">
      <c r="A591" s="101">
        <v>8200</v>
      </c>
      <c r="B591" s="64">
        <v>5311</v>
      </c>
      <c r="C591" s="3" t="s">
        <v>146</v>
      </c>
      <c r="D591" s="6">
        <v>5179</v>
      </c>
      <c r="E591" s="3" t="s">
        <v>92</v>
      </c>
      <c r="F591" s="30">
        <v>300</v>
      </c>
      <c r="G591" s="31">
        <v>300</v>
      </c>
      <c r="H591" s="30">
        <v>297</v>
      </c>
      <c r="I591" s="86">
        <f t="shared" si="17"/>
        <v>99</v>
      </c>
      <c r="J591" s="97">
        <f t="shared" si="18"/>
        <v>99</v>
      </c>
    </row>
    <row r="592" spans="1:10" s="21" customFormat="1" ht="12.75" outlineLevel="3">
      <c r="A592" s="101">
        <v>8200</v>
      </c>
      <c r="B592" s="64">
        <v>5311</v>
      </c>
      <c r="C592" s="3" t="s">
        <v>146</v>
      </c>
      <c r="D592" s="6">
        <v>5189</v>
      </c>
      <c r="E592" s="3" t="s">
        <v>148</v>
      </c>
      <c r="F592" s="30">
        <v>15</v>
      </c>
      <c r="G592" s="31">
        <v>15</v>
      </c>
      <c r="H592" s="30"/>
      <c r="I592" s="86"/>
      <c r="J592" s="97"/>
    </row>
    <row r="593" spans="1:10" s="21" customFormat="1" ht="12.75" outlineLevel="3">
      <c r="A593" s="101">
        <v>8200</v>
      </c>
      <c r="B593" s="64">
        <v>5311</v>
      </c>
      <c r="C593" s="3" t="s">
        <v>146</v>
      </c>
      <c r="D593" s="6">
        <v>5194</v>
      </c>
      <c r="E593" s="3" t="s">
        <v>106</v>
      </c>
      <c r="F593" s="30">
        <v>10</v>
      </c>
      <c r="G593" s="31">
        <v>10</v>
      </c>
      <c r="H593" s="30">
        <v>17</v>
      </c>
      <c r="I593" s="86">
        <f t="shared" si="17"/>
        <v>170</v>
      </c>
      <c r="J593" s="97">
        <f t="shared" si="18"/>
        <v>170</v>
      </c>
    </row>
    <row r="594" spans="1:10" s="21" customFormat="1" ht="12.75" outlineLevel="3">
      <c r="A594" s="101">
        <v>8200</v>
      </c>
      <c r="B594" s="64">
        <v>5311</v>
      </c>
      <c r="C594" s="3" t="s">
        <v>146</v>
      </c>
      <c r="D594" s="6">
        <v>5361</v>
      </c>
      <c r="E594" s="3" t="s">
        <v>55</v>
      </c>
      <c r="F594" s="30">
        <v>90</v>
      </c>
      <c r="G594" s="31">
        <v>90</v>
      </c>
      <c r="H594" s="30">
        <v>32</v>
      </c>
      <c r="I594" s="86">
        <f t="shared" si="17"/>
        <v>35.55555555555556</v>
      </c>
      <c r="J594" s="97">
        <f t="shared" si="18"/>
        <v>35.55555555555556</v>
      </c>
    </row>
    <row r="595" spans="1:10" s="21" customFormat="1" ht="12.75" outlineLevel="3">
      <c r="A595" s="101">
        <v>8200</v>
      </c>
      <c r="B595" s="64">
        <v>5311</v>
      </c>
      <c r="C595" s="3" t="s">
        <v>146</v>
      </c>
      <c r="D595" s="6">
        <v>5429</v>
      </c>
      <c r="E595" s="3" t="s">
        <v>149</v>
      </c>
      <c r="F595" s="30">
        <v>1</v>
      </c>
      <c r="G595" s="31">
        <v>1</v>
      </c>
      <c r="H595" s="30">
        <v>1</v>
      </c>
      <c r="I595" s="86">
        <f t="shared" si="17"/>
        <v>100</v>
      </c>
      <c r="J595" s="97">
        <f t="shared" si="18"/>
        <v>100</v>
      </c>
    </row>
    <row r="596" spans="1:10" s="21" customFormat="1" ht="12.75" outlineLevel="2">
      <c r="A596" s="101"/>
      <c r="B596" s="47" t="s">
        <v>534</v>
      </c>
      <c r="C596" s="3"/>
      <c r="D596" s="6"/>
      <c r="E596" s="3"/>
      <c r="F596" s="51">
        <f>SUBTOTAL(9,F564:F595)</f>
        <v>161509</v>
      </c>
      <c r="G596" s="58">
        <f>SUBTOTAL(9,G564:G595)</f>
        <v>164419</v>
      </c>
      <c r="H596" s="51">
        <f>SUBTOTAL(9,H564:H595)</f>
        <v>164283</v>
      </c>
      <c r="I596" s="87">
        <f t="shared" si="17"/>
        <v>101.71755134388796</v>
      </c>
      <c r="J596" s="98">
        <f t="shared" si="18"/>
        <v>99.91728449875015</v>
      </c>
    </row>
    <row r="597" spans="1:10" s="21" customFormat="1" ht="12.75" outlineLevel="1">
      <c r="A597" s="125" t="s">
        <v>431</v>
      </c>
      <c r="B597" s="126"/>
      <c r="C597" s="127"/>
      <c r="D597" s="128"/>
      <c r="E597" s="127"/>
      <c r="F597" s="143">
        <f>SUBTOTAL(9,F564:F595)</f>
        <v>161509</v>
      </c>
      <c r="G597" s="143">
        <f>SUBTOTAL(9,G564:G595)</f>
        <v>164419</v>
      </c>
      <c r="H597" s="143">
        <f>SUBTOTAL(9,H564:H595)</f>
        <v>164283</v>
      </c>
      <c r="I597" s="122">
        <f t="shared" si="17"/>
        <v>101.71755134388796</v>
      </c>
      <c r="J597" s="123">
        <f t="shared" si="18"/>
        <v>99.91728449875015</v>
      </c>
    </row>
    <row r="598" spans="1:10" s="21" customFormat="1" ht="12.75" outlineLevel="1">
      <c r="A598" s="102"/>
      <c r="B598" s="64"/>
      <c r="C598" s="3"/>
      <c r="D598" s="6"/>
      <c r="E598" s="3"/>
      <c r="F598" s="51"/>
      <c r="G598" s="58"/>
      <c r="H598" s="51"/>
      <c r="I598" s="87"/>
      <c r="J598" s="98"/>
    </row>
    <row r="599" spans="1:10" s="21" customFormat="1" ht="15.75" outlineLevel="1">
      <c r="A599" s="157" t="s">
        <v>457</v>
      </c>
      <c r="B599" s="64"/>
      <c r="C599" s="3"/>
      <c r="D599" s="6"/>
      <c r="E599" s="3"/>
      <c r="F599" s="51"/>
      <c r="G599" s="58"/>
      <c r="H599" s="51"/>
      <c r="I599" s="87"/>
      <c r="J599" s="98"/>
    </row>
    <row r="600" spans="1:10" s="21" customFormat="1" ht="12.75" outlineLevel="3">
      <c r="A600" s="96">
        <v>8300</v>
      </c>
      <c r="B600" s="32">
        <v>6211</v>
      </c>
      <c r="C600" s="17" t="s">
        <v>115</v>
      </c>
      <c r="D600" s="75">
        <v>5111</v>
      </c>
      <c r="E600" s="17" t="s">
        <v>86</v>
      </c>
      <c r="F600" s="19">
        <v>2959</v>
      </c>
      <c r="G600" s="19">
        <v>2959</v>
      </c>
      <c r="H600" s="19">
        <v>2749</v>
      </c>
      <c r="I600" s="86">
        <f t="shared" si="17"/>
        <v>92.90300777289625</v>
      </c>
      <c r="J600" s="97">
        <f t="shared" si="18"/>
        <v>92.90300777289625</v>
      </c>
    </row>
    <row r="601" spans="1:10" s="21" customFormat="1" ht="12.75" outlineLevel="3">
      <c r="A601" s="96">
        <v>8300</v>
      </c>
      <c r="B601" s="32">
        <v>6211</v>
      </c>
      <c r="C601" s="17" t="s">
        <v>115</v>
      </c>
      <c r="D601" s="75">
        <v>5112</v>
      </c>
      <c r="E601" s="17" t="s">
        <v>87</v>
      </c>
      <c r="F601" s="19"/>
      <c r="G601" s="19"/>
      <c r="H601" s="19">
        <v>3</v>
      </c>
      <c r="I601" s="86"/>
      <c r="J601" s="97"/>
    </row>
    <row r="602" spans="1:10" s="21" customFormat="1" ht="12.75" outlineLevel="3">
      <c r="A602" s="96">
        <v>8300</v>
      </c>
      <c r="B602" s="32">
        <v>6211</v>
      </c>
      <c r="C602" s="17" t="s">
        <v>115</v>
      </c>
      <c r="D602" s="75">
        <v>5121</v>
      </c>
      <c r="E602" s="17" t="s">
        <v>88</v>
      </c>
      <c r="F602" s="19">
        <v>758</v>
      </c>
      <c r="G602" s="19">
        <v>758</v>
      </c>
      <c r="H602" s="19">
        <v>722</v>
      </c>
      <c r="I602" s="86">
        <f t="shared" si="17"/>
        <v>95.25065963060686</v>
      </c>
      <c r="J602" s="97">
        <f t="shared" si="18"/>
        <v>95.25065963060686</v>
      </c>
    </row>
    <row r="603" spans="1:10" s="21" customFormat="1" ht="12.75" outlineLevel="3">
      <c r="A603" s="96">
        <v>8300</v>
      </c>
      <c r="B603" s="32">
        <v>6211</v>
      </c>
      <c r="C603" s="17" t="s">
        <v>115</v>
      </c>
      <c r="D603" s="75">
        <v>5122</v>
      </c>
      <c r="E603" s="17" t="s">
        <v>89</v>
      </c>
      <c r="F603" s="19">
        <v>256</v>
      </c>
      <c r="G603" s="19">
        <v>256</v>
      </c>
      <c r="H603" s="19">
        <v>247</v>
      </c>
      <c r="I603" s="86">
        <f t="shared" si="17"/>
        <v>96.484375</v>
      </c>
      <c r="J603" s="97">
        <f t="shared" si="18"/>
        <v>96.484375</v>
      </c>
    </row>
    <row r="604" spans="1:10" s="21" customFormat="1" ht="12.75" outlineLevel="3">
      <c r="A604" s="96">
        <v>8300</v>
      </c>
      <c r="B604" s="32">
        <v>6211</v>
      </c>
      <c r="C604" s="17" t="s">
        <v>115</v>
      </c>
      <c r="D604" s="75">
        <v>5132</v>
      </c>
      <c r="E604" s="17" t="s">
        <v>116</v>
      </c>
      <c r="F604" s="19">
        <v>12</v>
      </c>
      <c r="G604" s="19">
        <v>12</v>
      </c>
      <c r="H604" s="19">
        <v>10</v>
      </c>
      <c r="I604" s="86">
        <f t="shared" si="17"/>
        <v>83.33333333333334</v>
      </c>
      <c r="J604" s="97">
        <f t="shared" si="18"/>
        <v>83.33333333333334</v>
      </c>
    </row>
    <row r="605" spans="1:10" s="21" customFormat="1" ht="12.75" outlineLevel="3">
      <c r="A605" s="96">
        <v>8300</v>
      </c>
      <c r="B605" s="32">
        <v>6211</v>
      </c>
      <c r="C605" s="17" t="s">
        <v>115</v>
      </c>
      <c r="D605" s="75">
        <v>5136</v>
      </c>
      <c r="E605" s="17" t="s">
        <v>72</v>
      </c>
      <c r="F605" s="19">
        <v>40</v>
      </c>
      <c r="G605" s="19">
        <v>40</v>
      </c>
      <c r="H605" s="19">
        <v>57</v>
      </c>
      <c r="I605" s="86">
        <f t="shared" si="17"/>
        <v>142.5</v>
      </c>
      <c r="J605" s="97">
        <f t="shared" si="18"/>
        <v>142.5</v>
      </c>
    </row>
    <row r="606" spans="1:10" s="21" customFormat="1" ht="12.75" outlineLevel="3">
      <c r="A606" s="96">
        <v>8300</v>
      </c>
      <c r="B606" s="32">
        <v>6211</v>
      </c>
      <c r="C606" s="17" t="s">
        <v>115</v>
      </c>
      <c r="D606" s="75">
        <v>5137</v>
      </c>
      <c r="E606" s="17" t="s">
        <v>99</v>
      </c>
      <c r="F606" s="19">
        <v>120</v>
      </c>
      <c r="G606" s="19">
        <v>120</v>
      </c>
      <c r="H606" s="19">
        <v>130</v>
      </c>
      <c r="I606" s="86">
        <f t="shared" si="17"/>
        <v>108.33333333333333</v>
      </c>
      <c r="J606" s="97">
        <f t="shared" si="18"/>
        <v>108.33333333333333</v>
      </c>
    </row>
    <row r="607" spans="1:10" s="21" customFormat="1" ht="12.75" outlineLevel="3">
      <c r="A607" s="96">
        <v>8300</v>
      </c>
      <c r="B607" s="32">
        <v>6211</v>
      </c>
      <c r="C607" s="17" t="s">
        <v>115</v>
      </c>
      <c r="D607" s="75">
        <v>5139</v>
      </c>
      <c r="E607" s="17" t="s">
        <v>75</v>
      </c>
      <c r="F607" s="19">
        <v>184</v>
      </c>
      <c r="G607" s="19">
        <v>184</v>
      </c>
      <c r="H607" s="19">
        <v>108</v>
      </c>
      <c r="I607" s="86">
        <f t="shared" si="17"/>
        <v>58.69565217391305</v>
      </c>
      <c r="J607" s="97">
        <f t="shared" si="18"/>
        <v>58.69565217391305</v>
      </c>
    </row>
    <row r="608" spans="1:10" s="21" customFormat="1" ht="12.75" outlineLevel="3">
      <c r="A608" s="96">
        <v>8300</v>
      </c>
      <c r="B608" s="32">
        <v>6211</v>
      </c>
      <c r="C608" s="17" t="s">
        <v>115</v>
      </c>
      <c r="D608" s="75">
        <v>5149</v>
      </c>
      <c r="E608" s="17" t="s">
        <v>100</v>
      </c>
      <c r="F608" s="19">
        <v>4</v>
      </c>
      <c r="G608" s="19">
        <v>4</v>
      </c>
      <c r="H608" s="19"/>
      <c r="I608" s="86"/>
      <c r="J608" s="97"/>
    </row>
    <row r="609" spans="1:10" s="21" customFormat="1" ht="12.75" outlineLevel="3">
      <c r="A609" s="96">
        <v>8300</v>
      </c>
      <c r="B609" s="32">
        <v>6211</v>
      </c>
      <c r="C609" s="17" t="s">
        <v>115</v>
      </c>
      <c r="D609" s="75">
        <v>5151</v>
      </c>
      <c r="E609" s="17" t="s">
        <v>101</v>
      </c>
      <c r="F609" s="19">
        <v>60</v>
      </c>
      <c r="G609" s="19">
        <v>60</v>
      </c>
      <c r="H609" s="19">
        <v>63</v>
      </c>
      <c r="I609" s="86">
        <f t="shared" si="17"/>
        <v>105</v>
      </c>
      <c r="J609" s="97">
        <f t="shared" si="18"/>
        <v>105</v>
      </c>
    </row>
    <row r="610" spans="1:10" s="21" customFormat="1" ht="12.75" outlineLevel="3">
      <c r="A610" s="96">
        <v>8300</v>
      </c>
      <c r="B610" s="32">
        <v>6211</v>
      </c>
      <c r="C610" s="17" t="s">
        <v>115</v>
      </c>
      <c r="D610" s="75">
        <v>5152</v>
      </c>
      <c r="E610" s="17" t="s">
        <v>102</v>
      </c>
      <c r="F610" s="19">
        <v>400</v>
      </c>
      <c r="G610" s="19">
        <v>400</v>
      </c>
      <c r="H610" s="19">
        <v>453</v>
      </c>
      <c r="I610" s="86">
        <f t="shared" si="17"/>
        <v>113.25</v>
      </c>
      <c r="J610" s="97">
        <f t="shared" si="18"/>
        <v>113.25</v>
      </c>
    </row>
    <row r="611" spans="1:10" s="21" customFormat="1" ht="12.75" outlineLevel="3">
      <c r="A611" s="96">
        <v>8300</v>
      </c>
      <c r="B611" s="32">
        <v>6211</v>
      </c>
      <c r="C611" s="17" t="s">
        <v>115</v>
      </c>
      <c r="D611" s="75">
        <v>5154</v>
      </c>
      <c r="E611" s="17" t="s">
        <v>76</v>
      </c>
      <c r="F611" s="19">
        <v>400</v>
      </c>
      <c r="G611" s="19">
        <v>400</v>
      </c>
      <c r="H611" s="19">
        <v>250</v>
      </c>
      <c r="I611" s="86">
        <f t="shared" si="17"/>
        <v>62.5</v>
      </c>
      <c r="J611" s="97">
        <f t="shared" si="18"/>
        <v>62.5</v>
      </c>
    </row>
    <row r="612" spans="1:10" s="21" customFormat="1" ht="12.75" outlineLevel="3">
      <c r="A612" s="96">
        <v>8300</v>
      </c>
      <c r="B612" s="32">
        <v>6211</v>
      </c>
      <c r="C612" s="17" t="s">
        <v>115</v>
      </c>
      <c r="D612" s="75">
        <v>5156</v>
      </c>
      <c r="E612" s="17" t="s">
        <v>94</v>
      </c>
      <c r="F612" s="19">
        <v>40</v>
      </c>
      <c r="G612" s="19">
        <v>40</v>
      </c>
      <c r="H612" s="19"/>
      <c r="I612" s="86"/>
      <c r="J612" s="97"/>
    </row>
    <row r="613" spans="1:10" s="21" customFormat="1" ht="12.75" outlineLevel="3">
      <c r="A613" s="96">
        <v>8300</v>
      </c>
      <c r="B613" s="32">
        <v>6211</v>
      </c>
      <c r="C613" s="17" t="s">
        <v>115</v>
      </c>
      <c r="D613" s="75">
        <v>5161</v>
      </c>
      <c r="E613" s="17" t="s">
        <v>95</v>
      </c>
      <c r="F613" s="19">
        <v>4</v>
      </c>
      <c r="G613" s="19">
        <v>4</v>
      </c>
      <c r="H613" s="19">
        <v>1</v>
      </c>
      <c r="I613" s="86">
        <f t="shared" si="17"/>
        <v>25</v>
      </c>
      <c r="J613" s="97">
        <f t="shared" si="18"/>
        <v>25</v>
      </c>
    </row>
    <row r="614" spans="1:10" s="21" customFormat="1" ht="12.75" outlineLevel="3">
      <c r="A614" s="96">
        <v>8300</v>
      </c>
      <c r="B614" s="32">
        <v>6211</v>
      </c>
      <c r="C614" s="17" t="s">
        <v>115</v>
      </c>
      <c r="D614" s="75">
        <v>5162</v>
      </c>
      <c r="E614" s="17" t="s">
        <v>77</v>
      </c>
      <c r="F614" s="19">
        <v>32</v>
      </c>
      <c r="G614" s="19">
        <v>32</v>
      </c>
      <c r="H614" s="19">
        <v>29</v>
      </c>
      <c r="I614" s="86">
        <f t="shared" si="17"/>
        <v>90.625</v>
      </c>
      <c r="J614" s="97">
        <f t="shared" si="18"/>
        <v>90.625</v>
      </c>
    </row>
    <row r="615" spans="1:10" s="21" customFormat="1" ht="12.75" outlineLevel="3">
      <c r="A615" s="96">
        <v>8300</v>
      </c>
      <c r="B615" s="32">
        <v>6211</v>
      </c>
      <c r="C615" s="17" t="s">
        <v>115</v>
      </c>
      <c r="D615" s="75">
        <v>5169</v>
      </c>
      <c r="E615" s="18" t="s">
        <v>52</v>
      </c>
      <c r="F615" s="19">
        <v>875</v>
      </c>
      <c r="G615" s="19">
        <v>875</v>
      </c>
      <c r="H615" s="19">
        <v>830</v>
      </c>
      <c r="I615" s="86">
        <f t="shared" si="17"/>
        <v>94.85714285714286</v>
      </c>
      <c r="J615" s="97">
        <f t="shared" si="18"/>
        <v>94.85714285714286</v>
      </c>
    </row>
    <row r="616" spans="1:10" s="21" customFormat="1" ht="12.75" outlineLevel="3">
      <c r="A616" s="96">
        <v>8300</v>
      </c>
      <c r="B616" s="32">
        <v>6211</v>
      </c>
      <c r="C616" s="17" t="s">
        <v>115</v>
      </c>
      <c r="D616" s="75">
        <v>5171</v>
      </c>
      <c r="E616" s="17" t="s">
        <v>79</v>
      </c>
      <c r="F616" s="19">
        <v>295</v>
      </c>
      <c r="G616" s="19">
        <v>295</v>
      </c>
      <c r="H616" s="19">
        <v>378</v>
      </c>
      <c r="I616" s="86">
        <f t="shared" si="17"/>
        <v>128.135593220339</v>
      </c>
      <c r="J616" s="97">
        <f t="shared" si="18"/>
        <v>128.135593220339</v>
      </c>
    </row>
    <row r="617" spans="1:10" s="21" customFormat="1" ht="12.75" outlineLevel="3">
      <c r="A617" s="96">
        <v>8300</v>
      </c>
      <c r="B617" s="32">
        <v>6211</v>
      </c>
      <c r="C617" s="17" t="s">
        <v>115</v>
      </c>
      <c r="D617" s="75">
        <v>5172</v>
      </c>
      <c r="E617" s="17" t="s">
        <v>48</v>
      </c>
      <c r="F617" s="19">
        <v>15</v>
      </c>
      <c r="G617" s="19">
        <v>15</v>
      </c>
      <c r="H617" s="19"/>
      <c r="I617" s="86"/>
      <c r="J617" s="97"/>
    </row>
    <row r="618" spans="1:10" s="21" customFormat="1" ht="12.75" outlineLevel="3">
      <c r="A618" s="96">
        <v>8300</v>
      </c>
      <c r="B618" s="32">
        <v>6211</v>
      </c>
      <c r="C618" s="17" t="s">
        <v>115</v>
      </c>
      <c r="D618" s="75">
        <v>5173</v>
      </c>
      <c r="E618" s="17" t="s">
        <v>104</v>
      </c>
      <c r="F618" s="19">
        <v>25</v>
      </c>
      <c r="G618" s="19">
        <v>25</v>
      </c>
      <c r="H618" s="19">
        <v>20</v>
      </c>
      <c r="I618" s="86">
        <f t="shared" si="17"/>
        <v>80</v>
      </c>
      <c r="J618" s="97">
        <f t="shared" si="18"/>
        <v>80</v>
      </c>
    </row>
    <row r="619" spans="1:10" s="21" customFormat="1" ht="12.75" outlineLevel="3">
      <c r="A619" s="96">
        <v>8300</v>
      </c>
      <c r="B619" s="32">
        <v>6211</v>
      </c>
      <c r="C619" s="17" t="s">
        <v>115</v>
      </c>
      <c r="D619" s="75">
        <v>5179</v>
      </c>
      <c r="E619" s="17" t="s">
        <v>92</v>
      </c>
      <c r="F619" s="19">
        <v>121</v>
      </c>
      <c r="G619" s="19">
        <v>121</v>
      </c>
      <c r="H619" s="19">
        <v>49</v>
      </c>
      <c r="I619" s="86">
        <f t="shared" si="17"/>
        <v>40.49586776859504</v>
      </c>
      <c r="J619" s="97">
        <f t="shared" si="18"/>
        <v>40.49586776859504</v>
      </c>
    </row>
    <row r="620" spans="1:10" s="21" customFormat="1" ht="12.75" outlineLevel="2">
      <c r="A620" s="96"/>
      <c r="B620" s="61" t="s">
        <v>553</v>
      </c>
      <c r="C620" s="17"/>
      <c r="D620" s="75"/>
      <c r="E620" s="17"/>
      <c r="F620" s="22">
        <f>SUBTOTAL(9,F600:F619)</f>
        <v>6600</v>
      </c>
      <c r="G620" s="22">
        <f>SUBTOTAL(9,G600:G619)</f>
        <v>6600</v>
      </c>
      <c r="H620" s="22">
        <f>SUBTOTAL(9,H600:H619)</f>
        <v>6099</v>
      </c>
      <c r="I620" s="87">
        <f t="shared" si="17"/>
        <v>92.4090909090909</v>
      </c>
      <c r="J620" s="98">
        <f t="shared" si="18"/>
        <v>92.4090909090909</v>
      </c>
    </row>
    <row r="621" spans="1:10" s="21" customFormat="1" ht="12.75" outlineLevel="1">
      <c r="A621" s="124" t="s">
        <v>432</v>
      </c>
      <c r="B621" s="118"/>
      <c r="C621" s="119"/>
      <c r="D621" s="120"/>
      <c r="E621" s="119"/>
      <c r="F621" s="121">
        <f>SUBTOTAL(9,F600:F619)</f>
        <v>6600</v>
      </c>
      <c r="G621" s="121">
        <f>SUBTOTAL(9,G600:G619)</f>
        <v>6600</v>
      </c>
      <c r="H621" s="121">
        <f>SUBTOTAL(9,H600:H619)</f>
        <v>6099</v>
      </c>
      <c r="I621" s="122">
        <f t="shared" si="17"/>
        <v>92.4090909090909</v>
      </c>
      <c r="J621" s="123">
        <f t="shared" si="18"/>
        <v>92.4090909090909</v>
      </c>
    </row>
    <row r="622" spans="1:10" s="21" customFormat="1" ht="12.75" outlineLevel="1">
      <c r="A622" s="100"/>
      <c r="B622" s="32"/>
      <c r="C622" s="17"/>
      <c r="D622" s="75"/>
      <c r="E622" s="17"/>
      <c r="F622" s="22"/>
      <c r="G622" s="22"/>
      <c r="H622" s="22"/>
      <c r="I622" s="87"/>
      <c r="J622" s="98"/>
    </row>
    <row r="623" spans="1:10" s="21" customFormat="1" ht="15.75" outlineLevel="1">
      <c r="A623" s="156" t="s">
        <v>458</v>
      </c>
      <c r="B623" s="32"/>
      <c r="C623" s="17"/>
      <c r="D623" s="75"/>
      <c r="E623" s="17"/>
      <c r="F623" s="22"/>
      <c r="G623" s="22"/>
      <c r="H623" s="22"/>
      <c r="I623" s="87"/>
      <c r="J623" s="98"/>
    </row>
    <row r="624" spans="1:10" s="21" customFormat="1" ht="12.75" outlineLevel="3">
      <c r="A624" s="101">
        <v>8600</v>
      </c>
      <c r="B624" s="62">
        <v>3639</v>
      </c>
      <c r="C624" s="25" t="s">
        <v>60</v>
      </c>
      <c r="D624" s="76">
        <v>5166</v>
      </c>
      <c r="E624" s="17" t="s">
        <v>53</v>
      </c>
      <c r="F624" s="26">
        <v>100</v>
      </c>
      <c r="G624" s="26">
        <v>147</v>
      </c>
      <c r="H624" s="26">
        <v>152</v>
      </c>
      <c r="I624" s="86">
        <f t="shared" si="17"/>
        <v>152</v>
      </c>
      <c r="J624" s="97">
        <f t="shared" si="18"/>
        <v>103.4013605442177</v>
      </c>
    </row>
    <row r="625" spans="1:10" s="21" customFormat="1" ht="12.75" outlineLevel="3">
      <c r="A625" s="101">
        <v>8600</v>
      </c>
      <c r="B625" s="62">
        <v>3639</v>
      </c>
      <c r="C625" s="25" t="s">
        <v>60</v>
      </c>
      <c r="D625" s="76">
        <v>5169</v>
      </c>
      <c r="E625" s="25" t="s">
        <v>52</v>
      </c>
      <c r="F625" s="26">
        <v>2750</v>
      </c>
      <c r="G625" s="26">
        <v>2750</v>
      </c>
      <c r="H625" s="26">
        <v>2159</v>
      </c>
      <c r="I625" s="86">
        <f t="shared" si="17"/>
        <v>78.5090909090909</v>
      </c>
      <c r="J625" s="97">
        <f t="shared" si="18"/>
        <v>78.5090909090909</v>
      </c>
    </row>
    <row r="626" spans="1:10" s="21" customFormat="1" ht="12.75" outlineLevel="3">
      <c r="A626" s="101">
        <v>8600</v>
      </c>
      <c r="B626" s="62">
        <v>3639</v>
      </c>
      <c r="C626" s="25" t="s">
        <v>60</v>
      </c>
      <c r="D626" s="76">
        <v>5179</v>
      </c>
      <c r="E626" s="25" t="s">
        <v>92</v>
      </c>
      <c r="F626" s="26">
        <v>50</v>
      </c>
      <c r="G626" s="26">
        <v>3</v>
      </c>
      <c r="H626" s="26">
        <v>3</v>
      </c>
      <c r="I626" s="86">
        <f t="shared" si="17"/>
        <v>6</v>
      </c>
      <c r="J626" s="97">
        <f t="shared" si="18"/>
        <v>100</v>
      </c>
    </row>
    <row r="627" spans="1:10" s="21" customFormat="1" ht="12.75" outlineLevel="3">
      <c r="A627" s="101">
        <v>8600</v>
      </c>
      <c r="B627" s="62">
        <v>3639</v>
      </c>
      <c r="C627" s="25" t="s">
        <v>60</v>
      </c>
      <c r="D627" s="76">
        <v>5213</v>
      </c>
      <c r="E627" s="17" t="s">
        <v>180</v>
      </c>
      <c r="F627" s="26"/>
      <c r="G627" s="26">
        <v>93</v>
      </c>
      <c r="H627" s="26"/>
      <c r="I627" s="86"/>
      <c r="J627" s="97"/>
    </row>
    <row r="628" spans="1:10" s="21" customFormat="1" ht="12.75" outlineLevel="3">
      <c r="A628" s="101">
        <v>8600</v>
      </c>
      <c r="B628" s="62">
        <v>3639</v>
      </c>
      <c r="C628" s="25" t="s">
        <v>60</v>
      </c>
      <c r="D628" s="76">
        <v>5492</v>
      </c>
      <c r="E628" s="25" t="s">
        <v>108</v>
      </c>
      <c r="F628" s="26">
        <v>766</v>
      </c>
      <c r="G628" s="26">
        <v>766</v>
      </c>
      <c r="H628" s="26">
        <v>567</v>
      </c>
      <c r="I628" s="86">
        <f t="shared" si="17"/>
        <v>74.02088772845953</v>
      </c>
      <c r="J628" s="97">
        <f t="shared" si="18"/>
        <v>74.02088772845953</v>
      </c>
    </row>
    <row r="629" spans="1:10" s="21" customFormat="1" ht="12.75" outlineLevel="2">
      <c r="A629" s="101"/>
      <c r="B629" s="63" t="s">
        <v>503</v>
      </c>
      <c r="C629" s="25"/>
      <c r="D629" s="76"/>
      <c r="E629" s="25"/>
      <c r="F629" s="48">
        <f>SUBTOTAL(9,F624:F628)</f>
        <v>3666</v>
      </c>
      <c r="G629" s="48">
        <f>SUBTOTAL(9,G624:G628)</f>
        <v>3759</v>
      </c>
      <c r="H629" s="48">
        <f>SUBTOTAL(9,H624:H628)</f>
        <v>2881</v>
      </c>
      <c r="I629" s="87">
        <f t="shared" si="17"/>
        <v>78.58701582105837</v>
      </c>
      <c r="J629" s="98">
        <f t="shared" si="18"/>
        <v>76.64272412875765</v>
      </c>
    </row>
    <row r="630" spans="1:10" s="21" customFormat="1" ht="12.75" outlineLevel="1">
      <c r="A630" s="125" t="s">
        <v>433</v>
      </c>
      <c r="B630" s="126"/>
      <c r="C630" s="127"/>
      <c r="D630" s="128"/>
      <c r="E630" s="127"/>
      <c r="F630" s="135">
        <f>SUBTOTAL(9,F624:F628)</f>
        <v>3666</v>
      </c>
      <c r="G630" s="135">
        <f>SUBTOTAL(9,G624:G628)</f>
        <v>3759</v>
      </c>
      <c r="H630" s="135">
        <f>SUBTOTAL(9,H624:H628)</f>
        <v>2881</v>
      </c>
      <c r="I630" s="122">
        <f aca="true" t="shared" si="19" ref="I630:I698">+H630/F630*100</f>
        <v>78.58701582105837</v>
      </c>
      <c r="J630" s="123">
        <f aca="true" t="shared" si="20" ref="J630:J698">+H630/G630*100</f>
        <v>76.64272412875765</v>
      </c>
    </row>
    <row r="631" spans="1:10" s="21" customFormat="1" ht="12.75" outlineLevel="1">
      <c r="A631" s="102"/>
      <c r="B631" s="62"/>
      <c r="C631" s="25"/>
      <c r="D631" s="76"/>
      <c r="E631" s="25"/>
      <c r="F631" s="48"/>
      <c r="G631" s="48"/>
      <c r="H631" s="48"/>
      <c r="I631" s="87"/>
      <c r="J631" s="98"/>
    </row>
    <row r="632" spans="1:10" s="21" customFormat="1" ht="15.75" outlineLevel="1">
      <c r="A632" s="157" t="s">
        <v>459</v>
      </c>
      <c r="B632" s="62"/>
      <c r="C632" s="25"/>
      <c r="D632" s="76"/>
      <c r="E632" s="25"/>
      <c r="F632" s="48"/>
      <c r="G632" s="48"/>
      <c r="H632" s="48"/>
      <c r="I632" s="87"/>
      <c r="J632" s="98"/>
    </row>
    <row r="633" spans="1:10" s="21" customFormat="1" ht="12.75" outlineLevel="3">
      <c r="A633" s="96">
        <v>9101</v>
      </c>
      <c r="B633" s="32">
        <v>5511</v>
      </c>
      <c r="C633" s="17" t="s">
        <v>117</v>
      </c>
      <c r="D633" s="75">
        <v>5331</v>
      </c>
      <c r="E633" s="17" t="s">
        <v>64</v>
      </c>
      <c r="F633" s="19">
        <v>115400</v>
      </c>
      <c r="G633" s="19">
        <v>117125</v>
      </c>
      <c r="H633" s="19">
        <v>117125</v>
      </c>
      <c r="I633" s="86">
        <f t="shared" si="19"/>
        <v>101.4948006932409</v>
      </c>
      <c r="J633" s="97">
        <f t="shared" si="20"/>
        <v>100</v>
      </c>
    </row>
    <row r="634" spans="1:10" s="21" customFormat="1" ht="12.75" outlineLevel="2">
      <c r="A634" s="96"/>
      <c r="B634" s="61" t="s">
        <v>554</v>
      </c>
      <c r="C634" s="17"/>
      <c r="D634" s="75"/>
      <c r="E634" s="17"/>
      <c r="F634" s="22">
        <f>SUBTOTAL(9,F633:F633)</f>
        <v>115400</v>
      </c>
      <c r="G634" s="22">
        <f>SUBTOTAL(9,G633:G633)</f>
        <v>117125</v>
      </c>
      <c r="H634" s="22">
        <f>SUBTOTAL(9,H633:H633)</f>
        <v>117125</v>
      </c>
      <c r="I634" s="87">
        <f t="shared" si="19"/>
        <v>101.4948006932409</v>
      </c>
      <c r="J634" s="98">
        <f t="shared" si="20"/>
        <v>100</v>
      </c>
    </row>
    <row r="635" spans="1:10" s="21" customFormat="1" ht="12.75" outlineLevel="1">
      <c r="A635" s="124" t="s">
        <v>434</v>
      </c>
      <c r="B635" s="118"/>
      <c r="C635" s="119"/>
      <c r="D635" s="120"/>
      <c r="E635" s="119"/>
      <c r="F635" s="121">
        <f>SUBTOTAL(9,F633:F633)</f>
        <v>115400</v>
      </c>
      <c r="G635" s="121">
        <f>SUBTOTAL(9,G633:G633)</f>
        <v>117125</v>
      </c>
      <c r="H635" s="121">
        <f>SUBTOTAL(9,H633:H633)</f>
        <v>117125</v>
      </c>
      <c r="I635" s="122">
        <f t="shared" si="19"/>
        <v>101.4948006932409</v>
      </c>
      <c r="J635" s="123">
        <f t="shared" si="20"/>
        <v>100</v>
      </c>
    </row>
    <row r="636" spans="1:10" s="21" customFormat="1" ht="12.75" outlineLevel="1">
      <c r="A636" s="100"/>
      <c r="B636" s="32"/>
      <c r="C636" s="17"/>
      <c r="D636" s="75"/>
      <c r="E636" s="17"/>
      <c r="F636" s="22"/>
      <c r="G636" s="22"/>
      <c r="H636" s="22"/>
      <c r="I636" s="87"/>
      <c r="J636" s="98"/>
    </row>
    <row r="637" spans="1:10" s="21" customFormat="1" ht="12.75" outlineLevel="1">
      <c r="A637" s="100"/>
      <c r="B637" s="32"/>
      <c r="C637" s="17"/>
      <c r="D637" s="75"/>
      <c r="E637" s="17"/>
      <c r="F637" s="22"/>
      <c r="G637" s="22"/>
      <c r="H637" s="22"/>
      <c r="I637" s="87"/>
      <c r="J637" s="98"/>
    </row>
    <row r="638" spans="1:10" s="21" customFormat="1" ht="15.75" outlineLevel="1">
      <c r="A638" s="156" t="s">
        <v>460</v>
      </c>
      <c r="B638" s="32"/>
      <c r="C638" s="17"/>
      <c r="D638" s="75"/>
      <c r="E638" s="17"/>
      <c r="F638" s="19"/>
      <c r="G638" s="19"/>
      <c r="H638" s="19"/>
      <c r="I638" s="86"/>
      <c r="J638" s="97"/>
    </row>
    <row r="639" spans="1:10" s="21" customFormat="1" ht="12.75" outlineLevel="3">
      <c r="A639" s="96">
        <v>9203</v>
      </c>
      <c r="B639" s="32">
        <v>4311</v>
      </c>
      <c r="C639" s="17" t="s">
        <v>199</v>
      </c>
      <c r="D639" s="75">
        <v>5499</v>
      </c>
      <c r="E639" s="7" t="s">
        <v>56</v>
      </c>
      <c r="F639" s="19">
        <v>1700</v>
      </c>
      <c r="G639" s="19">
        <v>1700</v>
      </c>
      <c r="H639" s="19">
        <v>1208</v>
      </c>
      <c r="I639" s="86">
        <f t="shared" si="19"/>
        <v>71.05882352941177</v>
      </c>
      <c r="J639" s="97">
        <f t="shared" si="20"/>
        <v>71.05882352941177</v>
      </c>
    </row>
    <row r="640" spans="1:10" s="21" customFormat="1" ht="12.75" outlineLevel="2">
      <c r="A640" s="96"/>
      <c r="B640" s="61" t="s">
        <v>555</v>
      </c>
      <c r="C640" s="17"/>
      <c r="D640" s="75"/>
      <c r="E640" s="7"/>
      <c r="F640" s="22">
        <f>SUBTOTAL(9,F639:F639)</f>
        <v>1700</v>
      </c>
      <c r="G640" s="22">
        <f>SUBTOTAL(9,G639:G639)</f>
        <v>1700</v>
      </c>
      <c r="H640" s="22">
        <f>SUBTOTAL(9,H639:H639)</f>
        <v>1208</v>
      </c>
      <c r="I640" s="87">
        <f t="shared" si="19"/>
        <v>71.05882352941177</v>
      </c>
      <c r="J640" s="98">
        <f t="shared" si="20"/>
        <v>71.05882352941177</v>
      </c>
    </row>
    <row r="641" spans="1:10" s="21" customFormat="1" ht="12.75" outlineLevel="3">
      <c r="A641" s="96">
        <v>9203</v>
      </c>
      <c r="B641" s="32">
        <v>4312</v>
      </c>
      <c r="C641" s="17" t="s">
        <v>200</v>
      </c>
      <c r="D641" s="75">
        <v>5111</v>
      </c>
      <c r="E641" s="17" t="s">
        <v>86</v>
      </c>
      <c r="F641" s="19">
        <v>9968</v>
      </c>
      <c r="G641" s="19">
        <v>9968</v>
      </c>
      <c r="H641" s="19">
        <v>8994</v>
      </c>
      <c r="I641" s="86">
        <f t="shared" si="19"/>
        <v>90.22873194221509</v>
      </c>
      <c r="J641" s="97">
        <f t="shared" si="20"/>
        <v>90.22873194221509</v>
      </c>
    </row>
    <row r="642" spans="1:10" s="21" customFormat="1" ht="12.75" outlineLevel="3">
      <c r="A642" s="96">
        <v>9203</v>
      </c>
      <c r="B642" s="32">
        <v>4312</v>
      </c>
      <c r="C642" s="17" t="s">
        <v>200</v>
      </c>
      <c r="D642" s="75">
        <v>5112</v>
      </c>
      <c r="E642" s="17" t="s">
        <v>87</v>
      </c>
      <c r="F642" s="19">
        <v>55</v>
      </c>
      <c r="G642" s="19">
        <v>55</v>
      </c>
      <c r="H642" s="19">
        <v>39</v>
      </c>
      <c r="I642" s="86">
        <f t="shared" si="19"/>
        <v>70.9090909090909</v>
      </c>
      <c r="J642" s="97">
        <f t="shared" si="20"/>
        <v>70.9090909090909</v>
      </c>
    </row>
    <row r="643" spans="1:10" s="21" customFormat="1" ht="12.75" outlineLevel="3">
      <c r="A643" s="96">
        <v>9203</v>
      </c>
      <c r="B643" s="32">
        <v>4312</v>
      </c>
      <c r="C643" s="17" t="s">
        <v>200</v>
      </c>
      <c r="D643" s="75">
        <v>5121</v>
      </c>
      <c r="E643" s="17" t="s">
        <v>88</v>
      </c>
      <c r="F643" s="19">
        <v>2606</v>
      </c>
      <c r="G643" s="19">
        <v>2606</v>
      </c>
      <c r="H643" s="19">
        <v>2351</v>
      </c>
      <c r="I643" s="86">
        <f t="shared" si="19"/>
        <v>90.2148887183423</v>
      </c>
      <c r="J643" s="97">
        <f t="shared" si="20"/>
        <v>90.2148887183423</v>
      </c>
    </row>
    <row r="644" spans="1:10" s="21" customFormat="1" ht="12.75" outlineLevel="3">
      <c r="A644" s="96">
        <v>9203</v>
      </c>
      <c r="B644" s="32">
        <v>4312</v>
      </c>
      <c r="C644" s="17" t="s">
        <v>200</v>
      </c>
      <c r="D644" s="75">
        <v>5122</v>
      </c>
      <c r="E644" s="17" t="s">
        <v>89</v>
      </c>
      <c r="F644" s="19">
        <v>903</v>
      </c>
      <c r="G644" s="19">
        <v>903</v>
      </c>
      <c r="H644" s="19">
        <v>797</v>
      </c>
      <c r="I644" s="86">
        <f t="shared" si="19"/>
        <v>88.26135105204872</v>
      </c>
      <c r="J644" s="97">
        <f t="shared" si="20"/>
        <v>88.26135105204872</v>
      </c>
    </row>
    <row r="645" spans="1:10" s="21" customFormat="1" ht="12.75" outlineLevel="3">
      <c r="A645" s="96">
        <v>9203</v>
      </c>
      <c r="B645" s="32">
        <v>4312</v>
      </c>
      <c r="C645" s="17" t="s">
        <v>200</v>
      </c>
      <c r="D645" s="75">
        <v>5129</v>
      </c>
      <c r="E645" s="17" t="s">
        <v>201</v>
      </c>
      <c r="F645" s="19"/>
      <c r="G645" s="19"/>
      <c r="H645" s="19">
        <v>41</v>
      </c>
      <c r="I645" s="86"/>
      <c r="J645" s="97"/>
    </row>
    <row r="646" spans="1:10" s="21" customFormat="1" ht="12.75" outlineLevel="3">
      <c r="A646" s="96">
        <v>9203</v>
      </c>
      <c r="B646" s="32">
        <v>4312</v>
      </c>
      <c r="C646" s="17" t="s">
        <v>200</v>
      </c>
      <c r="D646" s="75">
        <v>5132</v>
      </c>
      <c r="E646" s="17" t="s">
        <v>116</v>
      </c>
      <c r="F646" s="19">
        <v>75</v>
      </c>
      <c r="G646" s="19">
        <v>75</v>
      </c>
      <c r="H646" s="19">
        <v>96</v>
      </c>
      <c r="I646" s="86">
        <f t="shared" si="19"/>
        <v>128</v>
      </c>
      <c r="J646" s="97">
        <f t="shared" si="20"/>
        <v>128</v>
      </c>
    </row>
    <row r="647" spans="1:10" s="21" customFormat="1" ht="12.75" outlineLevel="3">
      <c r="A647" s="96">
        <v>9203</v>
      </c>
      <c r="B647" s="32">
        <v>4312</v>
      </c>
      <c r="C647" s="17" t="s">
        <v>200</v>
      </c>
      <c r="D647" s="75">
        <v>5134</v>
      </c>
      <c r="E647" s="17" t="s">
        <v>98</v>
      </c>
      <c r="F647" s="19">
        <v>135</v>
      </c>
      <c r="G647" s="19">
        <v>135</v>
      </c>
      <c r="H647" s="19">
        <v>172</v>
      </c>
      <c r="I647" s="86">
        <f t="shared" si="19"/>
        <v>127.40740740740742</v>
      </c>
      <c r="J647" s="97">
        <f t="shared" si="20"/>
        <v>127.40740740740742</v>
      </c>
    </row>
    <row r="648" spans="1:10" s="21" customFormat="1" ht="12.75" outlineLevel="3">
      <c r="A648" s="96">
        <v>9203</v>
      </c>
      <c r="B648" s="32">
        <v>4312</v>
      </c>
      <c r="C648" s="17" t="s">
        <v>200</v>
      </c>
      <c r="D648" s="75">
        <v>5136</v>
      </c>
      <c r="E648" s="17" t="s">
        <v>72</v>
      </c>
      <c r="F648" s="19">
        <v>63</v>
      </c>
      <c r="G648" s="19">
        <v>63</v>
      </c>
      <c r="H648" s="19">
        <v>22</v>
      </c>
      <c r="I648" s="86">
        <f t="shared" si="19"/>
        <v>34.92063492063492</v>
      </c>
      <c r="J648" s="97">
        <f t="shared" si="20"/>
        <v>34.92063492063492</v>
      </c>
    </row>
    <row r="649" spans="1:10" s="21" customFormat="1" ht="12.75" outlineLevel="3">
      <c r="A649" s="96">
        <v>9203</v>
      </c>
      <c r="B649" s="32">
        <v>4312</v>
      </c>
      <c r="C649" s="17" t="s">
        <v>200</v>
      </c>
      <c r="D649" s="75">
        <v>5137</v>
      </c>
      <c r="E649" s="17" t="s">
        <v>99</v>
      </c>
      <c r="F649" s="19">
        <v>480</v>
      </c>
      <c r="G649" s="19">
        <v>480</v>
      </c>
      <c r="H649" s="19">
        <v>887</v>
      </c>
      <c r="I649" s="86">
        <f t="shared" si="19"/>
        <v>184.79166666666666</v>
      </c>
      <c r="J649" s="97">
        <f t="shared" si="20"/>
        <v>184.79166666666666</v>
      </c>
    </row>
    <row r="650" spans="1:10" s="21" customFormat="1" ht="12.75" outlineLevel="3">
      <c r="A650" s="96">
        <v>9203</v>
      </c>
      <c r="B650" s="32">
        <v>4312</v>
      </c>
      <c r="C650" s="17" t="s">
        <v>200</v>
      </c>
      <c r="D650" s="75">
        <v>5139</v>
      </c>
      <c r="E650" s="17" t="s">
        <v>75</v>
      </c>
      <c r="F650" s="19">
        <v>820</v>
      </c>
      <c r="G650" s="19">
        <v>820</v>
      </c>
      <c r="H650" s="19">
        <v>897</v>
      </c>
      <c r="I650" s="86">
        <f t="shared" si="19"/>
        <v>109.39024390243904</v>
      </c>
      <c r="J650" s="97">
        <f t="shared" si="20"/>
        <v>109.39024390243904</v>
      </c>
    </row>
    <row r="651" spans="1:10" s="21" customFormat="1" ht="12.75" outlineLevel="3">
      <c r="A651" s="96">
        <v>9203</v>
      </c>
      <c r="B651" s="32">
        <v>4312</v>
      </c>
      <c r="C651" s="17" t="s">
        <v>200</v>
      </c>
      <c r="D651" s="75">
        <v>5151</v>
      </c>
      <c r="E651" s="17" t="s">
        <v>101</v>
      </c>
      <c r="F651" s="19">
        <v>1100</v>
      </c>
      <c r="G651" s="19">
        <v>1100</v>
      </c>
      <c r="H651" s="19">
        <v>1179</v>
      </c>
      <c r="I651" s="86">
        <f t="shared" si="19"/>
        <v>107.18181818181817</v>
      </c>
      <c r="J651" s="97">
        <f t="shared" si="20"/>
        <v>107.18181818181817</v>
      </c>
    </row>
    <row r="652" spans="1:10" s="21" customFormat="1" ht="12.75" outlineLevel="3">
      <c r="A652" s="96">
        <v>9203</v>
      </c>
      <c r="B652" s="32">
        <v>4312</v>
      </c>
      <c r="C652" s="17" t="s">
        <v>200</v>
      </c>
      <c r="D652" s="75">
        <v>5152</v>
      </c>
      <c r="E652" s="17" t="s">
        <v>102</v>
      </c>
      <c r="F652" s="19">
        <v>4800</v>
      </c>
      <c r="G652" s="19">
        <v>5100</v>
      </c>
      <c r="H652" s="19">
        <v>4606</v>
      </c>
      <c r="I652" s="86">
        <f t="shared" si="19"/>
        <v>95.95833333333333</v>
      </c>
      <c r="J652" s="97">
        <f t="shared" si="20"/>
        <v>90.31372549019608</v>
      </c>
    </row>
    <row r="653" spans="1:10" s="21" customFormat="1" ht="12.75" outlineLevel="3">
      <c r="A653" s="96">
        <v>9203</v>
      </c>
      <c r="B653" s="32">
        <v>4312</v>
      </c>
      <c r="C653" s="17" t="s">
        <v>200</v>
      </c>
      <c r="D653" s="75">
        <v>5153</v>
      </c>
      <c r="E653" s="17" t="s">
        <v>103</v>
      </c>
      <c r="F653" s="19">
        <v>550</v>
      </c>
      <c r="G653" s="19">
        <v>550</v>
      </c>
      <c r="H653" s="19">
        <v>429</v>
      </c>
      <c r="I653" s="86">
        <f t="shared" si="19"/>
        <v>78</v>
      </c>
      <c r="J653" s="97">
        <f t="shared" si="20"/>
        <v>78</v>
      </c>
    </row>
    <row r="654" spans="1:10" s="21" customFormat="1" ht="12.75" outlineLevel="3">
      <c r="A654" s="96">
        <v>9203</v>
      </c>
      <c r="B654" s="32">
        <v>4312</v>
      </c>
      <c r="C654" s="17" t="s">
        <v>200</v>
      </c>
      <c r="D654" s="75">
        <v>5154</v>
      </c>
      <c r="E654" s="17" t="s">
        <v>76</v>
      </c>
      <c r="F654" s="19">
        <v>1020</v>
      </c>
      <c r="G654" s="19">
        <v>1020</v>
      </c>
      <c r="H654" s="19">
        <v>755</v>
      </c>
      <c r="I654" s="86">
        <f t="shared" si="19"/>
        <v>74.01960784313727</v>
      </c>
      <c r="J654" s="97">
        <f t="shared" si="20"/>
        <v>74.01960784313727</v>
      </c>
    </row>
    <row r="655" spans="1:10" s="21" customFormat="1" ht="12.75" outlineLevel="3">
      <c r="A655" s="96">
        <v>9203</v>
      </c>
      <c r="B655" s="32">
        <v>4312</v>
      </c>
      <c r="C655" s="17" t="s">
        <v>200</v>
      </c>
      <c r="D655" s="75">
        <v>5156</v>
      </c>
      <c r="E655" s="17" t="s">
        <v>94</v>
      </c>
      <c r="F655" s="19">
        <v>155</v>
      </c>
      <c r="G655" s="19">
        <v>155</v>
      </c>
      <c r="H655" s="19">
        <v>124</v>
      </c>
      <c r="I655" s="86">
        <f t="shared" si="19"/>
        <v>80</v>
      </c>
      <c r="J655" s="97">
        <f t="shared" si="20"/>
        <v>80</v>
      </c>
    </row>
    <row r="656" spans="1:10" s="21" customFormat="1" ht="12.75" outlineLevel="3">
      <c r="A656" s="96">
        <v>9203</v>
      </c>
      <c r="B656" s="32">
        <v>4312</v>
      </c>
      <c r="C656" s="17" t="s">
        <v>200</v>
      </c>
      <c r="D656" s="75">
        <v>5161</v>
      </c>
      <c r="E656" s="17" t="s">
        <v>95</v>
      </c>
      <c r="F656" s="19">
        <v>23</v>
      </c>
      <c r="G656" s="19">
        <v>23</v>
      </c>
      <c r="H656" s="19">
        <v>17</v>
      </c>
      <c r="I656" s="86">
        <f t="shared" si="19"/>
        <v>73.91304347826086</v>
      </c>
      <c r="J656" s="97">
        <f t="shared" si="20"/>
        <v>73.91304347826086</v>
      </c>
    </row>
    <row r="657" spans="1:10" s="21" customFormat="1" ht="12.75" outlineLevel="3">
      <c r="A657" s="96">
        <v>9203</v>
      </c>
      <c r="B657" s="32">
        <v>4312</v>
      </c>
      <c r="C657" s="17" t="s">
        <v>200</v>
      </c>
      <c r="D657" s="75">
        <v>5162</v>
      </c>
      <c r="E657" s="17" t="s">
        <v>77</v>
      </c>
      <c r="F657" s="19">
        <v>183</v>
      </c>
      <c r="G657" s="19">
        <v>183</v>
      </c>
      <c r="H657" s="19">
        <v>171</v>
      </c>
      <c r="I657" s="86">
        <f t="shared" si="19"/>
        <v>93.44262295081968</v>
      </c>
      <c r="J657" s="97">
        <f t="shared" si="20"/>
        <v>93.44262295081968</v>
      </c>
    </row>
    <row r="658" spans="1:10" s="21" customFormat="1" ht="12.75" outlineLevel="3">
      <c r="A658" s="96">
        <v>9203</v>
      </c>
      <c r="B658" s="32">
        <v>4312</v>
      </c>
      <c r="C658" s="17" t="s">
        <v>200</v>
      </c>
      <c r="D658" s="75">
        <v>5163</v>
      </c>
      <c r="E658" s="17" t="s">
        <v>46</v>
      </c>
      <c r="F658" s="19">
        <v>12</v>
      </c>
      <c r="G658" s="19">
        <v>12</v>
      </c>
      <c r="H658" s="19">
        <v>20</v>
      </c>
      <c r="I658" s="86">
        <f t="shared" si="19"/>
        <v>166.66666666666669</v>
      </c>
      <c r="J658" s="97">
        <f t="shared" si="20"/>
        <v>166.66666666666669</v>
      </c>
    </row>
    <row r="659" spans="1:10" s="21" customFormat="1" ht="12.75" outlineLevel="3">
      <c r="A659" s="96">
        <v>9203</v>
      </c>
      <c r="B659" s="32">
        <v>4312</v>
      </c>
      <c r="C659" s="17" t="s">
        <v>200</v>
      </c>
      <c r="D659" s="75">
        <v>5166</v>
      </c>
      <c r="E659" s="17" t="s">
        <v>53</v>
      </c>
      <c r="F659" s="19">
        <v>25</v>
      </c>
      <c r="G659" s="19">
        <v>25</v>
      </c>
      <c r="H659" s="19">
        <v>9</v>
      </c>
      <c r="I659" s="86">
        <f t="shared" si="19"/>
        <v>36</v>
      </c>
      <c r="J659" s="97">
        <f t="shared" si="20"/>
        <v>36</v>
      </c>
    </row>
    <row r="660" spans="1:10" s="21" customFormat="1" ht="12.75" outlineLevel="3">
      <c r="A660" s="96">
        <v>9203</v>
      </c>
      <c r="B660" s="32">
        <v>4312</v>
      </c>
      <c r="C660" s="17" t="s">
        <v>200</v>
      </c>
      <c r="D660" s="75">
        <v>5167</v>
      </c>
      <c r="E660" s="17" t="s">
        <v>78</v>
      </c>
      <c r="F660" s="19">
        <v>6</v>
      </c>
      <c r="G660" s="19">
        <v>6</v>
      </c>
      <c r="H660" s="19">
        <v>7</v>
      </c>
      <c r="I660" s="86">
        <f t="shared" si="19"/>
        <v>116.66666666666667</v>
      </c>
      <c r="J660" s="97">
        <f t="shared" si="20"/>
        <v>116.66666666666667</v>
      </c>
    </row>
    <row r="661" spans="1:10" s="21" customFormat="1" ht="12.75" outlineLevel="3">
      <c r="A661" s="96">
        <v>9203</v>
      </c>
      <c r="B661" s="32">
        <v>4312</v>
      </c>
      <c r="C661" s="17" t="s">
        <v>200</v>
      </c>
      <c r="D661" s="75">
        <v>5169</v>
      </c>
      <c r="E661" s="17" t="s">
        <v>52</v>
      </c>
      <c r="F661" s="19">
        <v>715</v>
      </c>
      <c r="G661" s="19">
        <v>815</v>
      </c>
      <c r="H661" s="19">
        <v>662</v>
      </c>
      <c r="I661" s="86">
        <f t="shared" si="19"/>
        <v>92.58741258741259</v>
      </c>
      <c r="J661" s="97">
        <f t="shared" si="20"/>
        <v>81.22699386503068</v>
      </c>
    </row>
    <row r="662" spans="1:10" s="21" customFormat="1" ht="12.75" outlineLevel="3">
      <c r="A662" s="96">
        <v>9203</v>
      </c>
      <c r="B662" s="32">
        <v>4312</v>
      </c>
      <c r="C662" s="17" t="s">
        <v>200</v>
      </c>
      <c r="D662" s="75">
        <v>5171</v>
      </c>
      <c r="E662" s="17" t="s">
        <v>79</v>
      </c>
      <c r="F662" s="19">
        <v>1390</v>
      </c>
      <c r="G662" s="19">
        <v>1390</v>
      </c>
      <c r="H662" s="19">
        <v>1615</v>
      </c>
      <c r="I662" s="86">
        <f t="shared" si="19"/>
        <v>116.18705035971225</v>
      </c>
      <c r="J662" s="97">
        <f t="shared" si="20"/>
        <v>116.18705035971225</v>
      </c>
    </row>
    <row r="663" spans="1:10" s="21" customFormat="1" ht="12.75" outlineLevel="3">
      <c r="A663" s="96">
        <v>9203</v>
      </c>
      <c r="B663" s="32">
        <v>4312</v>
      </c>
      <c r="C663" s="17" t="s">
        <v>200</v>
      </c>
      <c r="D663" s="75">
        <v>5172</v>
      </c>
      <c r="E663" s="17" t="s">
        <v>48</v>
      </c>
      <c r="F663" s="19">
        <v>33</v>
      </c>
      <c r="G663" s="19">
        <v>33</v>
      </c>
      <c r="H663" s="19">
        <v>20</v>
      </c>
      <c r="I663" s="86">
        <f t="shared" si="19"/>
        <v>60.60606060606061</v>
      </c>
      <c r="J663" s="97">
        <f t="shared" si="20"/>
        <v>60.60606060606061</v>
      </c>
    </row>
    <row r="664" spans="1:10" s="21" customFormat="1" ht="12.75" outlineLevel="3">
      <c r="A664" s="96">
        <v>9203</v>
      </c>
      <c r="B664" s="32">
        <v>4312</v>
      </c>
      <c r="C664" s="17" t="s">
        <v>200</v>
      </c>
      <c r="D664" s="75">
        <v>5173</v>
      </c>
      <c r="E664" s="17" t="s">
        <v>104</v>
      </c>
      <c r="F664" s="19">
        <v>10</v>
      </c>
      <c r="G664" s="19">
        <v>10</v>
      </c>
      <c r="H664" s="19">
        <v>2</v>
      </c>
      <c r="I664" s="86">
        <f t="shared" si="19"/>
        <v>20</v>
      </c>
      <c r="J664" s="97">
        <f t="shared" si="20"/>
        <v>20</v>
      </c>
    </row>
    <row r="665" spans="1:10" s="21" customFormat="1" ht="12.75" outlineLevel="3">
      <c r="A665" s="96">
        <v>9203</v>
      </c>
      <c r="B665" s="32">
        <v>4312</v>
      </c>
      <c r="C665" s="17" t="s">
        <v>200</v>
      </c>
      <c r="D665" s="75">
        <v>5909</v>
      </c>
      <c r="E665" s="17" t="s">
        <v>41</v>
      </c>
      <c r="F665" s="19"/>
      <c r="G665" s="19"/>
      <c r="H665" s="19">
        <v>20</v>
      </c>
      <c r="I665" s="86"/>
      <c r="J665" s="97"/>
    </row>
    <row r="666" spans="1:10" s="21" customFormat="1" ht="12.75" outlineLevel="2">
      <c r="A666" s="96"/>
      <c r="B666" s="61" t="s">
        <v>556</v>
      </c>
      <c r="C666" s="17"/>
      <c r="D666" s="75"/>
      <c r="E666" s="17"/>
      <c r="F666" s="22">
        <f>SUBTOTAL(9,F641:F665)</f>
        <v>25127</v>
      </c>
      <c r="G666" s="22">
        <f>SUBTOTAL(9,G641:G665)</f>
        <v>25527</v>
      </c>
      <c r="H666" s="22">
        <f>SUBTOTAL(9,H641:H665)</f>
        <v>23932</v>
      </c>
      <c r="I666" s="87">
        <f t="shared" si="19"/>
        <v>95.24415966888208</v>
      </c>
      <c r="J666" s="98">
        <f t="shared" si="20"/>
        <v>93.75171387158694</v>
      </c>
    </row>
    <row r="667" spans="1:10" s="21" customFormat="1" ht="12.75" outlineLevel="3">
      <c r="A667" s="96">
        <v>9203</v>
      </c>
      <c r="B667" s="32">
        <v>4313</v>
      </c>
      <c r="C667" s="17" t="s">
        <v>202</v>
      </c>
      <c r="D667" s="75">
        <v>5111</v>
      </c>
      <c r="E667" s="17" t="s">
        <v>86</v>
      </c>
      <c r="F667" s="19">
        <v>6590</v>
      </c>
      <c r="G667" s="19">
        <v>6590</v>
      </c>
      <c r="H667" s="19">
        <v>6731</v>
      </c>
      <c r="I667" s="86">
        <f t="shared" si="19"/>
        <v>102.13960546282246</v>
      </c>
      <c r="J667" s="97">
        <f t="shared" si="20"/>
        <v>102.13960546282246</v>
      </c>
    </row>
    <row r="668" spans="1:10" s="21" customFormat="1" ht="12.75" outlineLevel="3">
      <c r="A668" s="96">
        <v>9203</v>
      </c>
      <c r="B668" s="32">
        <v>4313</v>
      </c>
      <c r="C668" s="17" t="s">
        <v>202</v>
      </c>
      <c r="D668" s="75">
        <v>5112</v>
      </c>
      <c r="E668" s="17" t="s">
        <v>87</v>
      </c>
      <c r="F668" s="19">
        <v>8</v>
      </c>
      <c r="G668" s="19">
        <v>8</v>
      </c>
      <c r="H668" s="19">
        <v>1</v>
      </c>
      <c r="I668" s="86">
        <f t="shared" si="19"/>
        <v>12.5</v>
      </c>
      <c r="J668" s="97">
        <f t="shared" si="20"/>
        <v>12.5</v>
      </c>
    </row>
    <row r="669" spans="1:10" s="21" customFormat="1" ht="12.75" outlineLevel="3">
      <c r="A669" s="96">
        <v>9203</v>
      </c>
      <c r="B669" s="32">
        <v>4313</v>
      </c>
      <c r="C669" s="17" t="s">
        <v>202</v>
      </c>
      <c r="D669" s="75">
        <v>5121</v>
      </c>
      <c r="E669" s="17" t="s">
        <v>88</v>
      </c>
      <c r="F669" s="19">
        <v>1716</v>
      </c>
      <c r="G669" s="19">
        <v>1716</v>
      </c>
      <c r="H669" s="19">
        <v>1753</v>
      </c>
      <c r="I669" s="86">
        <f t="shared" si="19"/>
        <v>102.15617715617715</v>
      </c>
      <c r="J669" s="97">
        <f t="shared" si="20"/>
        <v>102.15617715617715</v>
      </c>
    </row>
    <row r="670" spans="1:10" s="21" customFormat="1" ht="12.75" outlineLevel="3">
      <c r="A670" s="96">
        <v>9203</v>
      </c>
      <c r="B670" s="32">
        <v>4313</v>
      </c>
      <c r="C670" s="17" t="s">
        <v>202</v>
      </c>
      <c r="D670" s="75">
        <v>5122</v>
      </c>
      <c r="E670" s="17" t="s">
        <v>89</v>
      </c>
      <c r="F670" s="19">
        <v>594</v>
      </c>
      <c r="G670" s="19">
        <v>594</v>
      </c>
      <c r="H670" s="19">
        <v>591</v>
      </c>
      <c r="I670" s="86">
        <f t="shared" si="19"/>
        <v>99.4949494949495</v>
      </c>
      <c r="J670" s="97">
        <f t="shared" si="20"/>
        <v>99.4949494949495</v>
      </c>
    </row>
    <row r="671" spans="1:10" s="21" customFormat="1" ht="12.75" outlineLevel="3">
      <c r="A671" s="96">
        <v>9203</v>
      </c>
      <c r="B671" s="32">
        <v>4313</v>
      </c>
      <c r="C671" s="17" t="s">
        <v>202</v>
      </c>
      <c r="D671" s="75">
        <v>5129</v>
      </c>
      <c r="E671" s="17" t="s">
        <v>201</v>
      </c>
      <c r="F671" s="19"/>
      <c r="G671" s="19"/>
      <c r="H671" s="19">
        <v>64</v>
      </c>
      <c r="I671" s="86"/>
      <c r="J671" s="97"/>
    </row>
    <row r="672" spans="1:10" s="21" customFormat="1" ht="12.75" outlineLevel="3">
      <c r="A672" s="96">
        <v>9203</v>
      </c>
      <c r="B672" s="32">
        <v>4313</v>
      </c>
      <c r="C672" s="17" t="s">
        <v>202</v>
      </c>
      <c r="D672" s="75">
        <v>5131</v>
      </c>
      <c r="E672" s="17" t="s">
        <v>192</v>
      </c>
      <c r="F672" s="19">
        <v>630</v>
      </c>
      <c r="G672" s="19">
        <v>630</v>
      </c>
      <c r="H672" s="19">
        <v>607</v>
      </c>
      <c r="I672" s="86">
        <f t="shared" si="19"/>
        <v>96.34920634920636</v>
      </c>
      <c r="J672" s="97">
        <f t="shared" si="20"/>
        <v>96.34920634920636</v>
      </c>
    </row>
    <row r="673" spans="1:10" s="21" customFormat="1" ht="12.75" outlineLevel="3">
      <c r="A673" s="96">
        <v>9203</v>
      </c>
      <c r="B673" s="32">
        <v>4313</v>
      </c>
      <c r="C673" s="17" t="s">
        <v>202</v>
      </c>
      <c r="D673" s="75">
        <v>5132</v>
      </c>
      <c r="E673" s="17" t="s">
        <v>116</v>
      </c>
      <c r="F673" s="19">
        <v>24</v>
      </c>
      <c r="G673" s="19">
        <v>24</v>
      </c>
      <c r="H673" s="19">
        <v>36</v>
      </c>
      <c r="I673" s="86">
        <f t="shared" si="19"/>
        <v>150</v>
      </c>
      <c r="J673" s="97">
        <f t="shared" si="20"/>
        <v>150</v>
      </c>
    </row>
    <row r="674" spans="1:10" s="21" customFormat="1" ht="12.75" outlineLevel="3">
      <c r="A674" s="96">
        <v>9203</v>
      </c>
      <c r="B674" s="32">
        <v>4313</v>
      </c>
      <c r="C674" s="17" t="s">
        <v>202</v>
      </c>
      <c r="D674" s="75">
        <v>5134</v>
      </c>
      <c r="E674" s="17" t="s">
        <v>98</v>
      </c>
      <c r="F674" s="19">
        <v>30</v>
      </c>
      <c r="G674" s="19">
        <v>30</v>
      </c>
      <c r="H674" s="19">
        <v>17</v>
      </c>
      <c r="I674" s="86">
        <f t="shared" si="19"/>
        <v>56.666666666666664</v>
      </c>
      <c r="J674" s="97">
        <f t="shared" si="20"/>
        <v>56.666666666666664</v>
      </c>
    </row>
    <row r="675" spans="1:10" s="21" customFormat="1" ht="12.75" outlineLevel="3">
      <c r="A675" s="96">
        <v>9203</v>
      </c>
      <c r="B675" s="32">
        <v>4313</v>
      </c>
      <c r="C675" s="17" t="s">
        <v>202</v>
      </c>
      <c r="D675" s="75">
        <v>5136</v>
      </c>
      <c r="E675" s="17" t="s">
        <v>72</v>
      </c>
      <c r="F675" s="19">
        <v>30</v>
      </c>
      <c r="G675" s="19">
        <v>30</v>
      </c>
      <c r="H675" s="19">
        <v>15</v>
      </c>
      <c r="I675" s="86">
        <f t="shared" si="19"/>
        <v>50</v>
      </c>
      <c r="J675" s="97">
        <f t="shared" si="20"/>
        <v>50</v>
      </c>
    </row>
    <row r="676" spans="1:10" s="21" customFormat="1" ht="12.75" outlineLevel="3">
      <c r="A676" s="96">
        <v>9203</v>
      </c>
      <c r="B676" s="32">
        <v>4313</v>
      </c>
      <c r="C676" s="17" t="s">
        <v>202</v>
      </c>
      <c r="D676" s="75">
        <v>5137</v>
      </c>
      <c r="E676" s="17" t="s">
        <v>99</v>
      </c>
      <c r="F676" s="19">
        <v>80</v>
      </c>
      <c r="G676" s="19">
        <v>80</v>
      </c>
      <c r="H676" s="19">
        <v>155</v>
      </c>
      <c r="I676" s="86">
        <f t="shared" si="19"/>
        <v>193.75</v>
      </c>
      <c r="J676" s="97">
        <f t="shared" si="20"/>
        <v>193.75</v>
      </c>
    </row>
    <row r="677" spans="1:10" s="21" customFormat="1" ht="12.75" outlineLevel="3">
      <c r="A677" s="96">
        <v>9203</v>
      </c>
      <c r="B677" s="32">
        <v>4313</v>
      </c>
      <c r="C677" s="17" t="s">
        <v>202</v>
      </c>
      <c r="D677" s="75">
        <v>5139</v>
      </c>
      <c r="E677" s="17" t="s">
        <v>75</v>
      </c>
      <c r="F677" s="19">
        <v>190</v>
      </c>
      <c r="G677" s="19">
        <v>190</v>
      </c>
      <c r="H677" s="19">
        <v>246</v>
      </c>
      <c r="I677" s="86">
        <f t="shared" si="19"/>
        <v>129.47368421052633</v>
      </c>
      <c r="J677" s="97">
        <f t="shared" si="20"/>
        <v>129.47368421052633</v>
      </c>
    </row>
    <row r="678" spans="1:10" s="21" customFormat="1" ht="12.75" outlineLevel="3">
      <c r="A678" s="96">
        <v>9203</v>
      </c>
      <c r="B678" s="32">
        <v>4313</v>
      </c>
      <c r="C678" s="17" t="s">
        <v>202</v>
      </c>
      <c r="D678" s="75">
        <v>5151</v>
      </c>
      <c r="E678" s="17" t="s">
        <v>101</v>
      </c>
      <c r="F678" s="19">
        <v>100</v>
      </c>
      <c r="G678" s="19">
        <v>100</v>
      </c>
      <c r="H678" s="19">
        <v>70</v>
      </c>
      <c r="I678" s="86">
        <f t="shared" si="19"/>
        <v>70</v>
      </c>
      <c r="J678" s="97">
        <f t="shared" si="20"/>
        <v>70</v>
      </c>
    </row>
    <row r="679" spans="1:10" s="21" customFormat="1" ht="12.75" outlineLevel="3">
      <c r="A679" s="96">
        <v>9203</v>
      </c>
      <c r="B679" s="32">
        <v>4313</v>
      </c>
      <c r="C679" s="17" t="s">
        <v>202</v>
      </c>
      <c r="D679" s="75">
        <v>5153</v>
      </c>
      <c r="E679" s="17" t="s">
        <v>103</v>
      </c>
      <c r="F679" s="19">
        <v>490</v>
      </c>
      <c r="G679" s="19">
        <v>490</v>
      </c>
      <c r="H679" s="19">
        <v>317</v>
      </c>
      <c r="I679" s="86">
        <f t="shared" si="19"/>
        <v>64.6938775510204</v>
      </c>
      <c r="J679" s="97">
        <f t="shared" si="20"/>
        <v>64.6938775510204</v>
      </c>
    </row>
    <row r="680" spans="1:10" s="21" customFormat="1" ht="12.75" outlineLevel="3">
      <c r="A680" s="96">
        <v>9203</v>
      </c>
      <c r="B680" s="32">
        <v>4313</v>
      </c>
      <c r="C680" s="17" t="s">
        <v>202</v>
      </c>
      <c r="D680" s="75">
        <v>5154</v>
      </c>
      <c r="E680" s="17" t="s">
        <v>76</v>
      </c>
      <c r="F680" s="19">
        <v>260</v>
      </c>
      <c r="G680" s="19">
        <v>260</v>
      </c>
      <c r="H680" s="19">
        <v>105</v>
      </c>
      <c r="I680" s="86">
        <f t="shared" si="19"/>
        <v>40.38461538461539</v>
      </c>
      <c r="J680" s="97">
        <f t="shared" si="20"/>
        <v>40.38461538461539</v>
      </c>
    </row>
    <row r="681" spans="1:10" s="21" customFormat="1" ht="12.75" outlineLevel="3">
      <c r="A681" s="96">
        <v>9203</v>
      </c>
      <c r="B681" s="32">
        <v>4313</v>
      </c>
      <c r="C681" s="17" t="s">
        <v>202</v>
      </c>
      <c r="D681" s="75">
        <v>5156</v>
      </c>
      <c r="E681" s="17" t="s">
        <v>94</v>
      </c>
      <c r="F681" s="19">
        <v>85</v>
      </c>
      <c r="G681" s="19">
        <v>85</v>
      </c>
      <c r="H681" s="19">
        <v>116</v>
      </c>
      <c r="I681" s="86">
        <f t="shared" si="19"/>
        <v>136.47058823529412</v>
      </c>
      <c r="J681" s="97">
        <f t="shared" si="20"/>
        <v>136.47058823529412</v>
      </c>
    </row>
    <row r="682" spans="1:10" s="21" customFormat="1" ht="12.75" outlineLevel="3">
      <c r="A682" s="96">
        <v>9203</v>
      </c>
      <c r="B682" s="32">
        <v>4313</v>
      </c>
      <c r="C682" s="17" t="s">
        <v>202</v>
      </c>
      <c r="D682" s="75">
        <v>5161</v>
      </c>
      <c r="E682" s="17" t="s">
        <v>95</v>
      </c>
      <c r="F682" s="19">
        <v>12</v>
      </c>
      <c r="G682" s="19">
        <v>12</v>
      </c>
      <c r="H682" s="19">
        <v>6</v>
      </c>
      <c r="I682" s="86">
        <f t="shared" si="19"/>
        <v>50</v>
      </c>
      <c r="J682" s="97">
        <f t="shared" si="20"/>
        <v>50</v>
      </c>
    </row>
    <row r="683" spans="1:10" s="21" customFormat="1" ht="12.75" outlineLevel="3">
      <c r="A683" s="96">
        <v>9203</v>
      </c>
      <c r="B683" s="32">
        <v>4313</v>
      </c>
      <c r="C683" s="17" t="s">
        <v>202</v>
      </c>
      <c r="D683" s="75">
        <v>5162</v>
      </c>
      <c r="E683" s="17" t="s">
        <v>77</v>
      </c>
      <c r="F683" s="19">
        <v>85</v>
      </c>
      <c r="G683" s="19">
        <v>85</v>
      </c>
      <c r="H683" s="19">
        <v>58</v>
      </c>
      <c r="I683" s="86">
        <f t="shared" si="19"/>
        <v>68.23529411764706</v>
      </c>
      <c r="J683" s="97">
        <f t="shared" si="20"/>
        <v>68.23529411764706</v>
      </c>
    </row>
    <row r="684" spans="1:10" s="21" customFormat="1" ht="12.75" outlineLevel="3">
      <c r="A684" s="96">
        <v>9203</v>
      </c>
      <c r="B684" s="32">
        <v>4313</v>
      </c>
      <c r="C684" s="17" t="s">
        <v>202</v>
      </c>
      <c r="D684" s="75">
        <v>5163</v>
      </c>
      <c r="E684" s="17" t="s">
        <v>46</v>
      </c>
      <c r="F684" s="19">
        <v>10</v>
      </c>
      <c r="G684" s="19">
        <v>10</v>
      </c>
      <c r="H684" s="19">
        <v>13</v>
      </c>
      <c r="I684" s="86">
        <f t="shared" si="19"/>
        <v>130</v>
      </c>
      <c r="J684" s="97">
        <f t="shared" si="20"/>
        <v>130</v>
      </c>
    </row>
    <row r="685" spans="1:10" s="21" customFormat="1" ht="12.75" outlineLevel="3">
      <c r="A685" s="96">
        <v>9203</v>
      </c>
      <c r="B685" s="32">
        <v>4313</v>
      </c>
      <c r="C685" s="17" t="s">
        <v>202</v>
      </c>
      <c r="D685" s="75">
        <v>5167</v>
      </c>
      <c r="E685" s="17" t="s">
        <v>78</v>
      </c>
      <c r="F685" s="19">
        <v>5</v>
      </c>
      <c r="G685" s="19">
        <v>5</v>
      </c>
      <c r="H685" s="19">
        <v>1</v>
      </c>
      <c r="I685" s="86">
        <f t="shared" si="19"/>
        <v>20</v>
      </c>
      <c r="J685" s="97">
        <f t="shared" si="20"/>
        <v>20</v>
      </c>
    </row>
    <row r="686" spans="1:10" s="21" customFormat="1" ht="12.75" outlineLevel="3">
      <c r="A686" s="96">
        <v>9203</v>
      </c>
      <c r="B686" s="32">
        <v>4313</v>
      </c>
      <c r="C686" s="17" t="s">
        <v>202</v>
      </c>
      <c r="D686" s="75">
        <v>5169</v>
      </c>
      <c r="E686" s="17" t="s">
        <v>52</v>
      </c>
      <c r="F686" s="19">
        <v>84</v>
      </c>
      <c r="G686" s="19">
        <v>84</v>
      </c>
      <c r="H686" s="19">
        <v>46</v>
      </c>
      <c r="I686" s="86">
        <f t="shared" si="19"/>
        <v>54.761904761904766</v>
      </c>
      <c r="J686" s="97">
        <f t="shared" si="20"/>
        <v>54.761904761904766</v>
      </c>
    </row>
    <row r="687" spans="1:10" s="21" customFormat="1" ht="12.75" outlineLevel="3">
      <c r="A687" s="96">
        <v>9203</v>
      </c>
      <c r="B687" s="32">
        <v>4313</v>
      </c>
      <c r="C687" s="17" t="s">
        <v>202</v>
      </c>
      <c r="D687" s="75">
        <v>5171</v>
      </c>
      <c r="E687" s="17" t="s">
        <v>79</v>
      </c>
      <c r="F687" s="19">
        <v>150</v>
      </c>
      <c r="G687" s="19">
        <v>150</v>
      </c>
      <c r="H687" s="19">
        <v>276</v>
      </c>
      <c r="I687" s="86">
        <f t="shared" si="19"/>
        <v>184</v>
      </c>
      <c r="J687" s="97">
        <f t="shared" si="20"/>
        <v>184</v>
      </c>
    </row>
    <row r="688" spans="1:10" s="21" customFormat="1" ht="12.75" outlineLevel="3">
      <c r="A688" s="96">
        <v>9203</v>
      </c>
      <c r="B688" s="32">
        <v>4313</v>
      </c>
      <c r="C688" s="17" t="s">
        <v>202</v>
      </c>
      <c r="D688" s="75">
        <v>5172</v>
      </c>
      <c r="E688" s="17" t="s">
        <v>48</v>
      </c>
      <c r="F688" s="19">
        <v>6</v>
      </c>
      <c r="G688" s="19">
        <v>6</v>
      </c>
      <c r="H688" s="19"/>
      <c r="I688" s="86"/>
      <c r="J688" s="97"/>
    </row>
    <row r="689" spans="1:10" s="21" customFormat="1" ht="12.75" outlineLevel="3">
      <c r="A689" s="96">
        <v>9203</v>
      </c>
      <c r="B689" s="32">
        <v>4313</v>
      </c>
      <c r="C689" s="17" t="s">
        <v>202</v>
      </c>
      <c r="D689" s="75">
        <v>5173</v>
      </c>
      <c r="E689" s="17" t="s">
        <v>104</v>
      </c>
      <c r="F689" s="19">
        <v>6</v>
      </c>
      <c r="G689" s="19">
        <v>6</v>
      </c>
      <c r="H689" s="19">
        <v>2</v>
      </c>
      <c r="I689" s="86">
        <f t="shared" si="19"/>
        <v>33.33333333333333</v>
      </c>
      <c r="J689" s="97">
        <f t="shared" si="20"/>
        <v>33.33333333333333</v>
      </c>
    </row>
    <row r="690" spans="1:10" s="21" customFormat="1" ht="12.75" outlineLevel="2">
      <c r="A690" s="96"/>
      <c r="B690" s="61" t="s">
        <v>557</v>
      </c>
      <c r="C690" s="17"/>
      <c r="D690" s="75"/>
      <c r="E690" s="17"/>
      <c r="F690" s="22">
        <f>SUBTOTAL(9,F667:F689)</f>
        <v>11185</v>
      </c>
      <c r="G690" s="22">
        <f>SUBTOTAL(9,G667:G689)</f>
        <v>11185</v>
      </c>
      <c r="H690" s="22">
        <f>SUBTOTAL(9,H667:H689)</f>
        <v>11226</v>
      </c>
      <c r="I690" s="87">
        <f t="shared" si="19"/>
        <v>100.36656236030397</v>
      </c>
      <c r="J690" s="98">
        <f t="shared" si="20"/>
        <v>100.36656236030397</v>
      </c>
    </row>
    <row r="691" spans="1:10" s="21" customFormat="1" ht="12.75" outlineLevel="3">
      <c r="A691" s="96">
        <v>9203</v>
      </c>
      <c r="B691" s="32">
        <v>4316</v>
      </c>
      <c r="C691" s="17" t="s">
        <v>203</v>
      </c>
      <c r="D691" s="75">
        <v>5111</v>
      </c>
      <c r="E691" s="17" t="s">
        <v>86</v>
      </c>
      <c r="F691" s="19">
        <v>87485</v>
      </c>
      <c r="G691" s="19">
        <v>87485</v>
      </c>
      <c r="H691" s="19">
        <v>88670</v>
      </c>
      <c r="I691" s="86">
        <f t="shared" si="19"/>
        <v>101.35451791735726</v>
      </c>
      <c r="J691" s="97">
        <f t="shared" si="20"/>
        <v>101.35451791735726</v>
      </c>
    </row>
    <row r="692" spans="1:10" s="21" customFormat="1" ht="12.75" outlineLevel="3">
      <c r="A692" s="96">
        <v>9203</v>
      </c>
      <c r="B692" s="32">
        <v>4316</v>
      </c>
      <c r="C692" s="17" t="s">
        <v>203</v>
      </c>
      <c r="D692" s="75">
        <v>5112</v>
      </c>
      <c r="E692" s="17" t="s">
        <v>87</v>
      </c>
      <c r="F692" s="19">
        <v>201</v>
      </c>
      <c r="G692" s="19">
        <v>201</v>
      </c>
      <c r="H692" s="19">
        <v>170</v>
      </c>
      <c r="I692" s="86">
        <f t="shared" si="19"/>
        <v>84.5771144278607</v>
      </c>
      <c r="J692" s="97">
        <f t="shared" si="20"/>
        <v>84.5771144278607</v>
      </c>
    </row>
    <row r="693" spans="1:10" s="21" customFormat="1" ht="12.75" outlineLevel="3">
      <c r="A693" s="96">
        <v>9203</v>
      </c>
      <c r="B693" s="32">
        <v>4316</v>
      </c>
      <c r="C693" s="17" t="s">
        <v>203</v>
      </c>
      <c r="D693" s="75">
        <v>5114</v>
      </c>
      <c r="E693" s="17" t="s">
        <v>204</v>
      </c>
      <c r="F693" s="19"/>
      <c r="G693" s="19"/>
      <c r="H693" s="19">
        <v>101</v>
      </c>
      <c r="I693" s="86"/>
      <c r="J693" s="97"/>
    </row>
    <row r="694" spans="1:10" s="21" customFormat="1" ht="12.75" outlineLevel="3">
      <c r="A694" s="96">
        <v>9203</v>
      </c>
      <c r="B694" s="32">
        <v>4316</v>
      </c>
      <c r="C694" s="17" t="s">
        <v>203</v>
      </c>
      <c r="D694" s="75">
        <v>5116</v>
      </c>
      <c r="E694" s="17" t="s">
        <v>205</v>
      </c>
      <c r="F694" s="19">
        <v>14</v>
      </c>
      <c r="G694" s="19">
        <v>14</v>
      </c>
      <c r="H694" s="19">
        <v>5</v>
      </c>
      <c r="I694" s="86">
        <f t="shared" si="19"/>
        <v>35.714285714285715</v>
      </c>
      <c r="J694" s="97">
        <f t="shared" si="20"/>
        <v>35.714285714285715</v>
      </c>
    </row>
    <row r="695" spans="1:10" s="21" customFormat="1" ht="12.75" outlineLevel="3">
      <c r="A695" s="96">
        <v>9203</v>
      </c>
      <c r="B695" s="32">
        <v>4316</v>
      </c>
      <c r="C695" s="17" t="s">
        <v>203</v>
      </c>
      <c r="D695" s="75">
        <v>5121</v>
      </c>
      <c r="E695" s="17" t="s">
        <v>88</v>
      </c>
      <c r="F695" s="19">
        <v>22798</v>
      </c>
      <c r="G695" s="19">
        <v>22798</v>
      </c>
      <c r="H695" s="19">
        <v>23086</v>
      </c>
      <c r="I695" s="86">
        <f t="shared" si="19"/>
        <v>101.26326870778139</v>
      </c>
      <c r="J695" s="97">
        <f t="shared" si="20"/>
        <v>101.26326870778139</v>
      </c>
    </row>
    <row r="696" spans="1:10" s="21" customFormat="1" ht="12.75" outlineLevel="3">
      <c r="A696" s="96">
        <v>9203</v>
      </c>
      <c r="B696" s="32">
        <v>4316</v>
      </c>
      <c r="C696" s="17" t="s">
        <v>203</v>
      </c>
      <c r="D696" s="75">
        <v>5122</v>
      </c>
      <c r="E696" s="17" t="s">
        <v>89</v>
      </c>
      <c r="F696" s="19">
        <v>7892</v>
      </c>
      <c r="G696" s="19">
        <v>7892</v>
      </c>
      <c r="H696" s="19">
        <v>8069</v>
      </c>
      <c r="I696" s="86">
        <f t="shared" si="19"/>
        <v>102.24277749619868</v>
      </c>
      <c r="J696" s="97">
        <f t="shared" si="20"/>
        <v>102.24277749619868</v>
      </c>
    </row>
    <row r="697" spans="1:10" s="21" customFormat="1" ht="12.75" outlineLevel="3">
      <c r="A697" s="96">
        <v>9203</v>
      </c>
      <c r="B697" s="32">
        <v>4316</v>
      </c>
      <c r="C697" s="17" t="s">
        <v>203</v>
      </c>
      <c r="D697" s="75">
        <v>5128</v>
      </c>
      <c r="E697" s="18" t="s">
        <v>96</v>
      </c>
      <c r="F697" s="19">
        <v>410</v>
      </c>
      <c r="G697" s="19">
        <v>410</v>
      </c>
      <c r="H697" s="19">
        <v>353</v>
      </c>
      <c r="I697" s="86">
        <f t="shared" si="19"/>
        <v>86.09756097560975</v>
      </c>
      <c r="J697" s="97">
        <f t="shared" si="20"/>
        <v>86.09756097560975</v>
      </c>
    </row>
    <row r="698" spans="1:10" s="21" customFormat="1" ht="12.75" outlineLevel="3">
      <c r="A698" s="96">
        <v>9203</v>
      </c>
      <c r="B698" s="32">
        <v>4316</v>
      </c>
      <c r="C698" s="17" t="s">
        <v>203</v>
      </c>
      <c r="D698" s="75">
        <v>5129</v>
      </c>
      <c r="E698" s="17" t="s">
        <v>97</v>
      </c>
      <c r="F698" s="19">
        <v>450</v>
      </c>
      <c r="G698" s="19">
        <v>450</v>
      </c>
      <c r="H698" s="19">
        <v>335</v>
      </c>
      <c r="I698" s="86">
        <f t="shared" si="19"/>
        <v>74.44444444444444</v>
      </c>
      <c r="J698" s="97">
        <f t="shared" si="20"/>
        <v>74.44444444444444</v>
      </c>
    </row>
    <row r="699" spans="1:10" s="21" customFormat="1" ht="12.75" outlineLevel="3">
      <c r="A699" s="96">
        <v>9203</v>
      </c>
      <c r="B699" s="32">
        <v>4316</v>
      </c>
      <c r="C699" s="17" t="s">
        <v>203</v>
      </c>
      <c r="D699" s="75">
        <v>5131</v>
      </c>
      <c r="E699" s="17" t="s">
        <v>192</v>
      </c>
      <c r="F699" s="19">
        <v>22350</v>
      </c>
      <c r="G699" s="19">
        <v>22350</v>
      </c>
      <c r="H699" s="19">
        <v>21349</v>
      </c>
      <c r="I699" s="86">
        <f aca="true" t="shared" si="21" ref="I699:I762">+H699/F699*100</f>
        <v>95.52125279642058</v>
      </c>
      <c r="J699" s="97">
        <f aca="true" t="shared" si="22" ref="J699:J762">+H699/G699*100</f>
        <v>95.52125279642058</v>
      </c>
    </row>
    <row r="700" spans="1:10" s="21" customFormat="1" ht="12.75" outlineLevel="3">
      <c r="A700" s="96">
        <v>9203</v>
      </c>
      <c r="B700" s="32">
        <v>4316</v>
      </c>
      <c r="C700" s="17" t="s">
        <v>203</v>
      </c>
      <c r="D700" s="75">
        <v>5132</v>
      </c>
      <c r="E700" s="17" t="s">
        <v>116</v>
      </c>
      <c r="F700" s="19">
        <v>722</v>
      </c>
      <c r="G700" s="19">
        <v>722</v>
      </c>
      <c r="H700" s="19">
        <v>-38</v>
      </c>
      <c r="I700" s="86"/>
      <c r="J700" s="97"/>
    </row>
    <row r="701" spans="1:10" s="21" customFormat="1" ht="12.75" outlineLevel="3">
      <c r="A701" s="96">
        <v>9203</v>
      </c>
      <c r="B701" s="32">
        <v>4316</v>
      </c>
      <c r="C701" s="17" t="s">
        <v>203</v>
      </c>
      <c r="D701" s="75">
        <v>5134</v>
      </c>
      <c r="E701" s="17" t="s">
        <v>98</v>
      </c>
      <c r="F701" s="19">
        <v>1405</v>
      </c>
      <c r="G701" s="19">
        <v>1405</v>
      </c>
      <c r="H701" s="19">
        <v>998</v>
      </c>
      <c r="I701" s="86">
        <f t="shared" si="21"/>
        <v>71.03202846975088</v>
      </c>
      <c r="J701" s="97">
        <f t="shared" si="22"/>
        <v>71.03202846975088</v>
      </c>
    </row>
    <row r="702" spans="1:10" s="21" customFormat="1" ht="12.75" outlineLevel="3">
      <c r="A702" s="96">
        <v>9203</v>
      </c>
      <c r="B702" s="32">
        <v>4316</v>
      </c>
      <c r="C702" s="17" t="s">
        <v>203</v>
      </c>
      <c r="D702" s="75">
        <v>5136</v>
      </c>
      <c r="E702" s="17" t="s">
        <v>72</v>
      </c>
      <c r="F702" s="19">
        <v>80</v>
      </c>
      <c r="G702" s="19">
        <v>80</v>
      </c>
      <c r="H702" s="19">
        <v>84</v>
      </c>
      <c r="I702" s="86">
        <f t="shared" si="21"/>
        <v>105</v>
      </c>
      <c r="J702" s="97">
        <f t="shared" si="22"/>
        <v>105</v>
      </c>
    </row>
    <row r="703" spans="1:10" s="21" customFormat="1" ht="12.75" outlineLevel="3">
      <c r="A703" s="96">
        <v>9203</v>
      </c>
      <c r="B703" s="32">
        <v>4316</v>
      </c>
      <c r="C703" s="17" t="s">
        <v>203</v>
      </c>
      <c r="D703" s="75">
        <v>5137</v>
      </c>
      <c r="E703" s="17" t="s">
        <v>99</v>
      </c>
      <c r="F703" s="19">
        <v>5917</v>
      </c>
      <c r="G703" s="19">
        <v>5917</v>
      </c>
      <c r="H703" s="19">
        <v>6855</v>
      </c>
      <c r="I703" s="86">
        <f t="shared" si="21"/>
        <v>115.85262802095657</v>
      </c>
      <c r="J703" s="97">
        <f t="shared" si="22"/>
        <v>115.85262802095657</v>
      </c>
    </row>
    <row r="704" spans="1:10" s="21" customFormat="1" ht="12.75" outlineLevel="3">
      <c r="A704" s="96">
        <v>9203</v>
      </c>
      <c r="B704" s="32">
        <v>4316</v>
      </c>
      <c r="C704" s="17" t="s">
        <v>203</v>
      </c>
      <c r="D704" s="75">
        <v>5139</v>
      </c>
      <c r="E704" s="17" t="s">
        <v>75</v>
      </c>
      <c r="F704" s="19">
        <v>3820</v>
      </c>
      <c r="G704" s="19">
        <v>3820</v>
      </c>
      <c r="H704" s="19">
        <v>4741</v>
      </c>
      <c r="I704" s="86">
        <f t="shared" si="21"/>
        <v>124.10994764397907</v>
      </c>
      <c r="J704" s="97">
        <f t="shared" si="22"/>
        <v>124.10994764397907</v>
      </c>
    </row>
    <row r="705" spans="1:10" s="21" customFormat="1" ht="12.75" outlineLevel="3">
      <c r="A705" s="96">
        <v>9203</v>
      </c>
      <c r="B705" s="32">
        <v>4316</v>
      </c>
      <c r="C705" s="17" t="s">
        <v>203</v>
      </c>
      <c r="D705" s="75">
        <v>5151</v>
      </c>
      <c r="E705" s="17" t="s">
        <v>101</v>
      </c>
      <c r="F705" s="19">
        <v>2233</v>
      </c>
      <c r="G705" s="19">
        <v>2233</v>
      </c>
      <c r="H705" s="19">
        <v>2286</v>
      </c>
      <c r="I705" s="86">
        <f t="shared" si="21"/>
        <v>102.37348858038513</v>
      </c>
      <c r="J705" s="97">
        <f t="shared" si="22"/>
        <v>102.37348858038513</v>
      </c>
    </row>
    <row r="706" spans="1:10" s="21" customFormat="1" ht="12.75" outlineLevel="3">
      <c r="A706" s="96">
        <v>9203</v>
      </c>
      <c r="B706" s="32">
        <v>4316</v>
      </c>
      <c r="C706" s="17" t="s">
        <v>203</v>
      </c>
      <c r="D706" s="75">
        <v>5152</v>
      </c>
      <c r="E706" s="17" t="s">
        <v>102</v>
      </c>
      <c r="F706" s="19">
        <v>4300</v>
      </c>
      <c r="G706" s="19">
        <v>4300</v>
      </c>
      <c r="H706" s="19">
        <v>3840</v>
      </c>
      <c r="I706" s="86">
        <f t="shared" si="21"/>
        <v>89.30232558139535</v>
      </c>
      <c r="J706" s="97">
        <f t="shared" si="22"/>
        <v>89.30232558139535</v>
      </c>
    </row>
    <row r="707" spans="1:10" s="21" customFormat="1" ht="12.75" outlineLevel="3">
      <c r="A707" s="96">
        <v>9203</v>
      </c>
      <c r="B707" s="32">
        <v>4316</v>
      </c>
      <c r="C707" s="17" t="s">
        <v>203</v>
      </c>
      <c r="D707" s="75">
        <v>5153</v>
      </c>
      <c r="E707" s="17" t="s">
        <v>103</v>
      </c>
      <c r="F707" s="19">
        <v>3630</v>
      </c>
      <c r="G707" s="19">
        <v>3730</v>
      </c>
      <c r="H707" s="19">
        <v>3001</v>
      </c>
      <c r="I707" s="86">
        <f t="shared" si="21"/>
        <v>82.67217630853995</v>
      </c>
      <c r="J707" s="97">
        <f t="shared" si="22"/>
        <v>80.45576407506702</v>
      </c>
    </row>
    <row r="708" spans="1:10" s="21" customFormat="1" ht="12.75" outlineLevel="3">
      <c r="A708" s="96">
        <v>9203</v>
      </c>
      <c r="B708" s="32">
        <v>4316</v>
      </c>
      <c r="C708" s="17" t="s">
        <v>203</v>
      </c>
      <c r="D708" s="75">
        <v>5154</v>
      </c>
      <c r="E708" s="17" t="s">
        <v>76</v>
      </c>
      <c r="F708" s="19">
        <v>7287</v>
      </c>
      <c r="G708" s="19">
        <v>7287</v>
      </c>
      <c r="H708" s="19">
        <v>5679</v>
      </c>
      <c r="I708" s="86">
        <f t="shared" si="21"/>
        <v>77.93330588719638</v>
      </c>
      <c r="J708" s="97">
        <f t="shared" si="22"/>
        <v>77.93330588719638</v>
      </c>
    </row>
    <row r="709" spans="1:10" s="21" customFormat="1" ht="12.75" outlineLevel="3">
      <c r="A709" s="96">
        <v>9203</v>
      </c>
      <c r="B709" s="32">
        <v>4316</v>
      </c>
      <c r="C709" s="17" t="s">
        <v>203</v>
      </c>
      <c r="D709" s="75">
        <v>5156</v>
      </c>
      <c r="E709" s="17" t="s">
        <v>94</v>
      </c>
      <c r="F709" s="19">
        <v>667</v>
      </c>
      <c r="G709" s="19">
        <v>667</v>
      </c>
      <c r="H709" s="19">
        <v>387</v>
      </c>
      <c r="I709" s="86">
        <f t="shared" si="21"/>
        <v>58.02098950524738</v>
      </c>
      <c r="J709" s="97">
        <f t="shared" si="22"/>
        <v>58.02098950524738</v>
      </c>
    </row>
    <row r="710" spans="1:10" s="21" customFormat="1" ht="12.75" outlineLevel="3">
      <c r="A710" s="96">
        <v>9203</v>
      </c>
      <c r="B710" s="32">
        <v>4316</v>
      </c>
      <c r="C710" s="17" t="s">
        <v>203</v>
      </c>
      <c r="D710" s="75">
        <v>5161</v>
      </c>
      <c r="E710" s="17" t="s">
        <v>95</v>
      </c>
      <c r="F710" s="19">
        <v>122</v>
      </c>
      <c r="G710" s="19">
        <v>122</v>
      </c>
      <c r="H710" s="19">
        <v>79</v>
      </c>
      <c r="I710" s="86">
        <f t="shared" si="21"/>
        <v>64.75409836065575</v>
      </c>
      <c r="J710" s="97">
        <f t="shared" si="22"/>
        <v>64.75409836065575</v>
      </c>
    </row>
    <row r="711" spans="1:10" s="21" customFormat="1" ht="12.75" outlineLevel="3">
      <c r="A711" s="96">
        <v>9203</v>
      </c>
      <c r="B711" s="32">
        <v>4316</v>
      </c>
      <c r="C711" s="17" t="s">
        <v>203</v>
      </c>
      <c r="D711" s="75">
        <v>5162</v>
      </c>
      <c r="E711" s="17" t="s">
        <v>77</v>
      </c>
      <c r="F711" s="19">
        <v>945</v>
      </c>
      <c r="G711" s="19">
        <v>945</v>
      </c>
      <c r="H711" s="19">
        <v>815</v>
      </c>
      <c r="I711" s="86">
        <f t="shared" si="21"/>
        <v>86.24338624338624</v>
      </c>
      <c r="J711" s="97">
        <f t="shared" si="22"/>
        <v>86.24338624338624</v>
      </c>
    </row>
    <row r="712" spans="1:10" s="21" customFormat="1" ht="12.75" outlineLevel="3">
      <c r="A712" s="96">
        <v>9203</v>
      </c>
      <c r="B712" s="32">
        <v>4316</v>
      </c>
      <c r="C712" s="17" t="s">
        <v>203</v>
      </c>
      <c r="D712" s="75">
        <v>5163</v>
      </c>
      <c r="E712" s="17" t="s">
        <v>46</v>
      </c>
      <c r="F712" s="19">
        <v>156</v>
      </c>
      <c r="G712" s="19">
        <v>156</v>
      </c>
      <c r="H712" s="19">
        <v>103</v>
      </c>
      <c r="I712" s="86">
        <f t="shared" si="21"/>
        <v>66.02564102564102</v>
      </c>
      <c r="J712" s="97">
        <f t="shared" si="22"/>
        <v>66.02564102564102</v>
      </c>
    </row>
    <row r="713" spans="1:10" s="21" customFormat="1" ht="12.75" outlineLevel="3">
      <c r="A713" s="96">
        <v>9203</v>
      </c>
      <c r="B713" s="32">
        <v>4316</v>
      </c>
      <c r="C713" s="17" t="s">
        <v>203</v>
      </c>
      <c r="D713" s="75">
        <v>5166</v>
      </c>
      <c r="E713" s="17" t="s">
        <v>53</v>
      </c>
      <c r="F713" s="19">
        <v>380</v>
      </c>
      <c r="G713" s="19">
        <v>380</v>
      </c>
      <c r="H713" s="19">
        <v>321</v>
      </c>
      <c r="I713" s="86">
        <f t="shared" si="21"/>
        <v>84.47368421052632</v>
      </c>
      <c r="J713" s="97">
        <f t="shared" si="22"/>
        <v>84.47368421052632</v>
      </c>
    </row>
    <row r="714" spans="1:10" s="21" customFormat="1" ht="12.75" outlineLevel="3">
      <c r="A714" s="96">
        <v>9203</v>
      </c>
      <c r="B714" s="32">
        <v>4316</v>
      </c>
      <c r="C714" s="17" t="s">
        <v>203</v>
      </c>
      <c r="D714" s="75">
        <v>5167</v>
      </c>
      <c r="E714" s="17" t="s">
        <v>78</v>
      </c>
      <c r="F714" s="19">
        <v>54</v>
      </c>
      <c r="G714" s="19">
        <v>54</v>
      </c>
      <c r="H714" s="19">
        <v>79</v>
      </c>
      <c r="I714" s="86">
        <f t="shared" si="21"/>
        <v>146.2962962962963</v>
      </c>
      <c r="J714" s="97">
        <f t="shared" si="22"/>
        <v>146.2962962962963</v>
      </c>
    </row>
    <row r="715" spans="1:10" s="21" customFormat="1" ht="12.75" outlineLevel="3">
      <c r="A715" s="96">
        <v>9203</v>
      </c>
      <c r="B715" s="32">
        <v>4316</v>
      </c>
      <c r="C715" s="17" t="s">
        <v>203</v>
      </c>
      <c r="D715" s="75">
        <v>5169</v>
      </c>
      <c r="E715" s="17" t="s">
        <v>52</v>
      </c>
      <c r="F715" s="19">
        <v>1560</v>
      </c>
      <c r="G715" s="19">
        <v>1560</v>
      </c>
      <c r="H715" s="19">
        <v>1735</v>
      </c>
      <c r="I715" s="86">
        <f t="shared" si="21"/>
        <v>111.21794871794873</v>
      </c>
      <c r="J715" s="97">
        <f t="shared" si="22"/>
        <v>111.21794871794873</v>
      </c>
    </row>
    <row r="716" spans="1:10" s="21" customFormat="1" ht="12.75" outlineLevel="3">
      <c r="A716" s="96">
        <v>9203</v>
      </c>
      <c r="B716" s="32">
        <v>4316</v>
      </c>
      <c r="C716" s="17" t="s">
        <v>203</v>
      </c>
      <c r="D716" s="75">
        <v>5171</v>
      </c>
      <c r="E716" s="17" t="s">
        <v>79</v>
      </c>
      <c r="F716" s="19">
        <v>9575</v>
      </c>
      <c r="G716" s="19">
        <v>9575</v>
      </c>
      <c r="H716" s="19">
        <v>11725</v>
      </c>
      <c r="I716" s="86">
        <f t="shared" si="21"/>
        <v>122.45430809399478</v>
      </c>
      <c r="J716" s="97">
        <f t="shared" si="22"/>
        <v>122.45430809399478</v>
      </c>
    </row>
    <row r="717" spans="1:10" s="21" customFormat="1" ht="12.75" outlineLevel="3">
      <c r="A717" s="96">
        <v>9203</v>
      </c>
      <c r="B717" s="32">
        <v>4316</v>
      </c>
      <c r="C717" s="17" t="s">
        <v>203</v>
      </c>
      <c r="D717" s="75">
        <v>5172</v>
      </c>
      <c r="E717" s="17" t="s">
        <v>48</v>
      </c>
      <c r="F717" s="19">
        <v>172</v>
      </c>
      <c r="G717" s="19">
        <v>172</v>
      </c>
      <c r="H717" s="19">
        <v>239</v>
      </c>
      <c r="I717" s="86">
        <f t="shared" si="21"/>
        <v>138.95348837209303</v>
      </c>
      <c r="J717" s="97">
        <f t="shared" si="22"/>
        <v>138.95348837209303</v>
      </c>
    </row>
    <row r="718" spans="1:10" s="21" customFormat="1" ht="12.75" outlineLevel="3">
      <c r="A718" s="96">
        <v>9203</v>
      </c>
      <c r="B718" s="32">
        <v>4316</v>
      </c>
      <c r="C718" s="17" t="s">
        <v>203</v>
      </c>
      <c r="D718" s="75">
        <v>5173</v>
      </c>
      <c r="E718" s="17" t="s">
        <v>104</v>
      </c>
      <c r="F718" s="19">
        <v>38</v>
      </c>
      <c r="G718" s="19">
        <v>38</v>
      </c>
      <c r="H718" s="19">
        <v>10</v>
      </c>
      <c r="I718" s="86">
        <f t="shared" si="21"/>
        <v>26.31578947368421</v>
      </c>
      <c r="J718" s="97">
        <f t="shared" si="22"/>
        <v>26.31578947368421</v>
      </c>
    </row>
    <row r="719" spans="1:10" s="21" customFormat="1" ht="12.75" outlineLevel="3">
      <c r="A719" s="96">
        <v>9203</v>
      </c>
      <c r="B719" s="32">
        <v>4316</v>
      </c>
      <c r="C719" s="17" t="s">
        <v>203</v>
      </c>
      <c r="D719" s="75">
        <v>5175</v>
      </c>
      <c r="E719" s="17" t="s">
        <v>62</v>
      </c>
      <c r="F719" s="19">
        <v>5</v>
      </c>
      <c r="G719" s="19">
        <v>5</v>
      </c>
      <c r="H719" s="19">
        <v>5</v>
      </c>
      <c r="I719" s="86">
        <f t="shared" si="21"/>
        <v>100</v>
      </c>
      <c r="J719" s="97">
        <f t="shared" si="22"/>
        <v>100</v>
      </c>
    </row>
    <row r="720" spans="1:10" s="21" customFormat="1" ht="12.75" outlineLevel="3">
      <c r="A720" s="96">
        <v>9203</v>
      </c>
      <c r="B720" s="32">
        <v>4316</v>
      </c>
      <c r="C720" s="17" t="s">
        <v>203</v>
      </c>
      <c r="D720" s="75">
        <v>5179</v>
      </c>
      <c r="E720" s="17" t="s">
        <v>92</v>
      </c>
      <c r="F720" s="19">
        <v>70</v>
      </c>
      <c r="G720" s="19">
        <v>70</v>
      </c>
      <c r="H720" s="19">
        <v>34</v>
      </c>
      <c r="I720" s="86">
        <f t="shared" si="21"/>
        <v>48.57142857142857</v>
      </c>
      <c r="J720" s="97">
        <f t="shared" si="22"/>
        <v>48.57142857142857</v>
      </c>
    </row>
    <row r="721" spans="1:10" s="21" customFormat="1" ht="12.75" outlineLevel="3">
      <c r="A721" s="96">
        <v>9203</v>
      </c>
      <c r="B721" s="32">
        <v>4316</v>
      </c>
      <c r="C721" s="17" t="s">
        <v>203</v>
      </c>
      <c r="D721" s="75">
        <v>5194</v>
      </c>
      <c r="E721" s="17" t="s">
        <v>106</v>
      </c>
      <c r="F721" s="19">
        <v>1</v>
      </c>
      <c r="G721" s="19">
        <v>1</v>
      </c>
      <c r="H721" s="19">
        <v>1</v>
      </c>
      <c r="I721" s="86">
        <f t="shared" si="21"/>
        <v>100</v>
      </c>
      <c r="J721" s="97">
        <f t="shared" si="22"/>
        <v>100</v>
      </c>
    </row>
    <row r="722" spans="1:10" s="21" customFormat="1" ht="12.75" outlineLevel="3">
      <c r="A722" s="96">
        <v>9203</v>
      </c>
      <c r="B722" s="32">
        <v>4316</v>
      </c>
      <c r="C722" s="17" t="s">
        <v>203</v>
      </c>
      <c r="D722" s="75">
        <v>5342</v>
      </c>
      <c r="E722" s="17" t="s">
        <v>206</v>
      </c>
      <c r="F722" s="19">
        <v>2320</v>
      </c>
      <c r="G722" s="19">
        <v>2320</v>
      </c>
      <c r="H722" s="19">
        <v>2320</v>
      </c>
      <c r="I722" s="86">
        <f t="shared" si="21"/>
        <v>100</v>
      </c>
      <c r="J722" s="97">
        <f t="shared" si="22"/>
        <v>100</v>
      </c>
    </row>
    <row r="723" spans="1:10" s="21" customFormat="1" ht="12.75" outlineLevel="3">
      <c r="A723" s="96">
        <v>9203</v>
      </c>
      <c r="B723" s="32">
        <v>4316</v>
      </c>
      <c r="C723" s="17" t="s">
        <v>203</v>
      </c>
      <c r="D723" s="75">
        <v>5429</v>
      </c>
      <c r="E723" s="17" t="s">
        <v>149</v>
      </c>
      <c r="F723" s="19">
        <v>200</v>
      </c>
      <c r="G723" s="19">
        <v>200</v>
      </c>
      <c r="H723" s="19">
        <v>27</v>
      </c>
      <c r="I723" s="86">
        <f t="shared" si="21"/>
        <v>13.5</v>
      </c>
      <c r="J723" s="97">
        <f t="shared" si="22"/>
        <v>13.5</v>
      </c>
    </row>
    <row r="724" spans="1:10" s="21" customFormat="1" ht="12.75" outlineLevel="3">
      <c r="A724" s="96">
        <v>9203</v>
      </c>
      <c r="B724" s="32">
        <v>4316</v>
      </c>
      <c r="C724" s="17" t="s">
        <v>203</v>
      </c>
      <c r="D724" s="75">
        <v>5909</v>
      </c>
      <c r="E724" s="17" t="s">
        <v>41</v>
      </c>
      <c r="F724" s="19"/>
      <c r="G724" s="19"/>
      <c r="H724" s="19">
        <v>9</v>
      </c>
      <c r="I724" s="86"/>
      <c r="J724" s="97"/>
    </row>
    <row r="725" spans="1:10" s="21" customFormat="1" ht="12.75" outlineLevel="2">
      <c r="A725" s="96"/>
      <c r="B725" s="61" t="s">
        <v>558</v>
      </c>
      <c r="C725" s="17"/>
      <c r="D725" s="75"/>
      <c r="E725" s="17"/>
      <c r="F725" s="22">
        <f>SUBTOTAL(9,F691:F724)</f>
        <v>187259</v>
      </c>
      <c r="G725" s="22">
        <f>SUBTOTAL(9,G691:G724)</f>
        <v>187359</v>
      </c>
      <c r="H725" s="22">
        <f>SUBTOTAL(9,H691:H724)</f>
        <v>187473</v>
      </c>
      <c r="I725" s="87">
        <f t="shared" si="21"/>
        <v>100.1142802215114</v>
      </c>
      <c r="J725" s="98">
        <f t="shared" si="22"/>
        <v>100.0608457560085</v>
      </c>
    </row>
    <row r="726" spans="1:10" s="21" customFormat="1" ht="12.75" outlineLevel="3">
      <c r="A726" s="96">
        <v>9203</v>
      </c>
      <c r="B726" s="32">
        <v>4319</v>
      </c>
      <c r="C726" s="17" t="s">
        <v>207</v>
      </c>
      <c r="D726" s="75">
        <v>5111</v>
      </c>
      <c r="E726" s="17" t="s">
        <v>86</v>
      </c>
      <c r="F726" s="19">
        <v>4440</v>
      </c>
      <c r="G726" s="19">
        <v>4440</v>
      </c>
      <c r="H726" s="19">
        <v>4545</v>
      </c>
      <c r="I726" s="86">
        <f t="shared" si="21"/>
        <v>102.36486486486487</v>
      </c>
      <c r="J726" s="97">
        <f t="shared" si="22"/>
        <v>102.36486486486487</v>
      </c>
    </row>
    <row r="727" spans="1:10" s="21" customFormat="1" ht="12.75" outlineLevel="3">
      <c r="A727" s="96">
        <v>9203</v>
      </c>
      <c r="B727" s="32">
        <v>4319</v>
      </c>
      <c r="C727" s="17" t="s">
        <v>207</v>
      </c>
      <c r="D727" s="75">
        <v>5121</v>
      </c>
      <c r="E727" s="17" t="s">
        <v>88</v>
      </c>
      <c r="F727" s="19">
        <v>1154</v>
      </c>
      <c r="G727" s="19">
        <v>1154</v>
      </c>
      <c r="H727" s="19">
        <v>1182</v>
      </c>
      <c r="I727" s="86">
        <f t="shared" si="21"/>
        <v>102.4263431542461</v>
      </c>
      <c r="J727" s="97">
        <f t="shared" si="22"/>
        <v>102.4263431542461</v>
      </c>
    </row>
    <row r="728" spans="1:10" s="21" customFormat="1" ht="12.75" outlineLevel="3">
      <c r="A728" s="96">
        <v>9203</v>
      </c>
      <c r="B728" s="32">
        <v>4319</v>
      </c>
      <c r="C728" s="17" t="s">
        <v>207</v>
      </c>
      <c r="D728" s="75">
        <v>5122</v>
      </c>
      <c r="E728" s="17" t="s">
        <v>89</v>
      </c>
      <c r="F728" s="19">
        <v>399</v>
      </c>
      <c r="G728" s="19">
        <v>399</v>
      </c>
      <c r="H728" s="19">
        <v>409</v>
      </c>
      <c r="I728" s="86">
        <f t="shared" si="21"/>
        <v>102.50626566416041</v>
      </c>
      <c r="J728" s="97">
        <f t="shared" si="22"/>
        <v>102.50626566416041</v>
      </c>
    </row>
    <row r="729" spans="1:10" s="21" customFormat="1" ht="12.75" outlineLevel="3">
      <c r="A729" s="96">
        <v>9203</v>
      </c>
      <c r="B729" s="32">
        <v>4319</v>
      </c>
      <c r="C729" s="17" t="s">
        <v>207</v>
      </c>
      <c r="D729" s="75">
        <v>5131</v>
      </c>
      <c r="E729" s="17" t="s">
        <v>192</v>
      </c>
      <c r="F729" s="19">
        <v>7850</v>
      </c>
      <c r="G729" s="19">
        <v>7850</v>
      </c>
      <c r="H729" s="19">
        <v>6950</v>
      </c>
      <c r="I729" s="86">
        <f t="shared" si="21"/>
        <v>88.53503184713377</v>
      </c>
      <c r="J729" s="97">
        <f t="shared" si="22"/>
        <v>88.53503184713377</v>
      </c>
    </row>
    <row r="730" spans="1:10" s="21" customFormat="1" ht="12.75" outlineLevel="3">
      <c r="A730" s="96">
        <v>9203</v>
      </c>
      <c r="B730" s="32">
        <v>4319</v>
      </c>
      <c r="C730" s="17" t="s">
        <v>207</v>
      </c>
      <c r="D730" s="75">
        <v>5132</v>
      </c>
      <c r="E730" s="17" t="s">
        <v>116</v>
      </c>
      <c r="F730" s="19">
        <v>60</v>
      </c>
      <c r="G730" s="19">
        <v>60</v>
      </c>
      <c r="H730" s="19">
        <v>63</v>
      </c>
      <c r="I730" s="86">
        <f t="shared" si="21"/>
        <v>105</v>
      </c>
      <c r="J730" s="97">
        <f t="shared" si="22"/>
        <v>105</v>
      </c>
    </row>
    <row r="731" spans="1:10" s="21" customFormat="1" ht="12.75" outlineLevel="3">
      <c r="A731" s="96">
        <v>9203</v>
      </c>
      <c r="B731" s="32">
        <v>4319</v>
      </c>
      <c r="C731" s="17" t="s">
        <v>207</v>
      </c>
      <c r="D731" s="75">
        <v>5134</v>
      </c>
      <c r="E731" s="17" t="s">
        <v>98</v>
      </c>
      <c r="F731" s="19">
        <v>20</v>
      </c>
      <c r="G731" s="19">
        <v>20</v>
      </c>
      <c r="H731" s="19">
        <v>20</v>
      </c>
      <c r="I731" s="86">
        <f t="shared" si="21"/>
        <v>100</v>
      </c>
      <c r="J731" s="97">
        <f t="shared" si="22"/>
        <v>100</v>
      </c>
    </row>
    <row r="732" spans="1:10" s="21" customFormat="1" ht="12.75" outlineLevel="3">
      <c r="A732" s="96">
        <v>9203</v>
      </c>
      <c r="B732" s="32">
        <v>4319</v>
      </c>
      <c r="C732" s="17" t="s">
        <v>207</v>
      </c>
      <c r="D732" s="75">
        <v>5136</v>
      </c>
      <c r="E732" s="17" t="s">
        <v>72</v>
      </c>
      <c r="F732" s="19">
        <v>5</v>
      </c>
      <c r="G732" s="19">
        <v>5</v>
      </c>
      <c r="H732" s="19"/>
      <c r="I732" s="86"/>
      <c r="J732" s="97"/>
    </row>
    <row r="733" spans="1:10" s="21" customFormat="1" ht="12.75" outlineLevel="3">
      <c r="A733" s="96">
        <v>9203</v>
      </c>
      <c r="B733" s="32">
        <v>4319</v>
      </c>
      <c r="C733" s="17" t="s">
        <v>207</v>
      </c>
      <c r="D733" s="75">
        <v>5137</v>
      </c>
      <c r="E733" s="17" t="s">
        <v>99</v>
      </c>
      <c r="F733" s="19">
        <v>150</v>
      </c>
      <c r="G733" s="19">
        <v>150</v>
      </c>
      <c r="H733" s="19">
        <v>295</v>
      </c>
      <c r="I733" s="86">
        <f t="shared" si="21"/>
        <v>196.66666666666666</v>
      </c>
      <c r="J733" s="97">
        <f t="shared" si="22"/>
        <v>196.66666666666666</v>
      </c>
    </row>
    <row r="734" spans="1:10" s="21" customFormat="1" ht="12.75" outlineLevel="3">
      <c r="A734" s="96">
        <v>9203</v>
      </c>
      <c r="B734" s="32">
        <v>4319</v>
      </c>
      <c r="C734" s="17" t="s">
        <v>207</v>
      </c>
      <c r="D734" s="75">
        <v>5139</v>
      </c>
      <c r="E734" s="17" t="s">
        <v>75</v>
      </c>
      <c r="F734" s="19">
        <v>280</v>
      </c>
      <c r="G734" s="19">
        <v>280</v>
      </c>
      <c r="H734" s="19">
        <v>314</v>
      </c>
      <c r="I734" s="86">
        <f t="shared" si="21"/>
        <v>112.14285714285714</v>
      </c>
      <c r="J734" s="97">
        <f t="shared" si="22"/>
        <v>112.14285714285714</v>
      </c>
    </row>
    <row r="735" spans="1:10" s="21" customFormat="1" ht="12.75" outlineLevel="3">
      <c r="A735" s="96">
        <v>9203</v>
      </c>
      <c r="B735" s="32">
        <v>4319</v>
      </c>
      <c r="C735" s="17" t="s">
        <v>207</v>
      </c>
      <c r="D735" s="75">
        <v>5151</v>
      </c>
      <c r="E735" s="17" t="s">
        <v>101</v>
      </c>
      <c r="F735" s="19">
        <v>266</v>
      </c>
      <c r="G735" s="19">
        <v>266</v>
      </c>
      <c r="H735" s="19">
        <v>159</v>
      </c>
      <c r="I735" s="86">
        <f t="shared" si="21"/>
        <v>59.77443609022557</v>
      </c>
      <c r="J735" s="97">
        <f t="shared" si="22"/>
        <v>59.77443609022557</v>
      </c>
    </row>
    <row r="736" spans="1:10" s="21" customFormat="1" ht="12.75" outlineLevel="3">
      <c r="A736" s="96">
        <v>9203</v>
      </c>
      <c r="B736" s="32">
        <v>4319</v>
      </c>
      <c r="C736" s="17" t="s">
        <v>207</v>
      </c>
      <c r="D736" s="75">
        <v>5152</v>
      </c>
      <c r="E736" s="17" t="s">
        <v>102</v>
      </c>
      <c r="F736" s="19">
        <v>800</v>
      </c>
      <c r="G736" s="19">
        <v>800</v>
      </c>
      <c r="H736" s="19">
        <v>432</v>
      </c>
      <c r="I736" s="86">
        <f t="shared" si="21"/>
        <v>54</v>
      </c>
      <c r="J736" s="97">
        <f t="shared" si="22"/>
        <v>54</v>
      </c>
    </row>
    <row r="737" spans="1:10" s="21" customFormat="1" ht="12.75" outlineLevel="3">
      <c r="A737" s="96">
        <v>9203</v>
      </c>
      <c r="B737" s="32">
        <v>4319</v>
      </c>
      <c r="C737" s="17" t="s">
        <v>207</v>
      </c>
      <c r="D737" s="75">
        <v>5153</v>
      </c>
      <c r="E737" s="17" t="s">
        <v>103</v>
      </c>
      <c r="F737" s="19">
        <v>176</v>
      </c>
      <c r="G737" s="19">
        <v>176</v>
      </c>
      <c r="H737" s="19">
        <v>97</v>
      </c>
      <c r="I737" s="86">
        <f t="shared" si="21"/>
        <v>55.11363636363637</v>
      </c>
      <c r="J737" s="97">
        <f t="shared" si="22"/>
        <v>55.11363636363637</v>
      </c>
    </row>
    <row r="738" spans="1:10" s="21" customFormat="1" ht="12.75" outlineLevel="3">
      <c r="A738" s="96">
        <v>9203</v>
      </c>
      <c r="B738" s="32">
        <v>4319</v>
      </c>
      <c r="C738" s="17" t="s">
        <v>207</v>
      </c>
      <c r="D738" s="75">
        <v>5154</v>
      </c>
      <c r="E738" s="17" t="s">
        <v>76</v>
      </c>
      <c r="F738" s="19">
        <v>524</v>
      </c>
      <c r="G738" s="19">
        <v>524</v>
      </c>
      <c r="H738" s="19">
        <v>475</v>
      </c>
      <c r="I738" s="86">
        <f t="shared" si="21"/>
        <v>90.64885496183206</v>
      </c>
      <c r="J738" s="97">
        <f t="shared" si="22"/>
        <v>90.64885496183206</v>
      </c>
    </row>
    <row r="739" spans="1:10" s="21" customFormat="1" ht="12.75" outlineLevel="3">
      <c r="A739" s="96">
        <v>9203</v>
      </c>
      <c r="B739" s="32">
        <v>4319</v>
      </c>
      <c r="C739" s="17" t="s">
        <v>207</v>
      </c>
      <c r="D739" s="75">
        <v>5161</v>
      </c>
      <c r="E739" s="17" t="s">
        <v>95</v>
      </c>
      <c r="F739" s="19">
        <v>11</v>
      </c>
      <c r="G739" s="19">
        <v>11</v>
      </c>
      <c r="H739" s="19">
        <v>6</v>
      </c>
      <c r="I739" s="86">
        <f t="shared" si="21"/>
        <v>54.54545454545454</v>
      </c>
      <c r="J739" s="97">
        <f t="shared" si="22"/>
        <v>54.54545454545454</v>
      </c>
    </row>
    <row r="740" spans="1:10" s="21" customFormat="1" ht="12.75" outlineLevel="3">
      <c r="A740" s="96">
        <v>9203</v>
      </c>
      <c r="B740" s="32">
        <v>4319</v>
      </c>
      <c r="C740" s="17" t="s">
        <v>207</v>
      </c>
      <c r="D740" s="75">
        <v>5162</v>
      </c>
      <c r="E740" s="17" t="s">
        <v>77</v>
      </c>
      <c r="F740" s="19">
        <v>44</v>
      </c>
      <c r="G740" s="19">
        <v>44</v>
      </c>
      <c r="H740" s="19">
        <v>44</v>
      </c>
      <c r="I740" s="86">
        <f t="shared" si="21"/>
        <v>100</v>
      </c>
      <c r="J740" s="97">
        <f t="shared" si="22"/>
        <v>100</v>
      </c>
    </row>
    <row r="741" spans="1:10" s="21" customFormat="1" ht="12.75" outlineLevel="3">
      <c r="A741" s="96">
        <v>9203</v>
      </c>
      <c r="B741" s="32">
        <v>4319</v>
      </c>
      <c r="C741" s="17" t="s">
        <v>207</v>
      </c>
      <c r="D741" s="75">
        <v>5167</v>
      </c>
      <c r="E741" s="17" t="s">
        <v>78</v>
      </c>
      <c r="F741" s="19">
        <v>4</v>
      </c>
      <c r="G741" s="19">
        <v>4</v>
      </c>
      <c r="H741" s="19">
        <v>4</v>
      </c>
      <c r="I741" s="86">
        <f t="shared" si="21"/>
        <v>100</v>
      </c>
      <c r="J741" s="97">
        <f t="shared" si="22"/>
        <v>100</v>
      </c>
    </row>
    <row r="742" spans="1:10" s="21" customFormat="1" ht="12.75" outlineLevel="3">
      <c r="A742" s="96">
        <v>9203</v>
      </c>
      <c r="B742" s="32">
        <v>4319</v>
      </c>
      <c r="C742" s="17" t="s">
        <v>207</v>
      </c>
      <c r="D742" s="75">
        <v>5169</v>
      </c>
      <c r="E742" s="17" t="s">
        <v>52</v>
      </c>
      <c r="F742" s="19">
        <v>195</v>
      </c>
      <c r="G742" s="19">
        <v>195</v>
      </c>
      <c r="H742" s="19">
        <v>105</v>
      </c>
      <c r="I742" s="86">
        <f t="shared" si="21"/>
        <v>53.84615384615385</v>
      </c>
      <c r="J742" s="97">
        <f t="shared" si="22"/>
        <v>53.84615384615385</v>
      </c>
    </row>
    <row r="743" spans="1:10" s="21" customFormat="1" ht="12.75" outlineLevel="3">
      <c r="A743" s="96">
        <v>9203</v>
      </c>
      <c r="B743" s="32">
        <v>4319</v>
      </c>
      <c r="C743" s="17" t="s">
        <v>207</v>
      </c>
      <c r="D743" s="75">
        <v>5171</v>
      </c>
      <c r="E743" s="17" t="s">
        <v>79</v>
      </c>
      <c r="F743" s="19">
        <v>315</v>
      </c>
      <c r="G743" s="19">
        <v>315</v>
      </c>
      <c r="H743" s="19">
        <v>326</v>
      </c>
      <c r="I743" s="86">
        <f t="shared" si="21"/>
        <v>103.49206349206351</v>
      </c>
      <c r="J743" s="97">
        <f t="shared" si="22"/>
        <v>103.49206349206351</v>
      </c>
    </row>
    <row r="744" spans="1:10" s="21" customFormat="1" ht="12.75" outlineLevel="3">
      <c r="A744" s="96">
        <v>9203</v>
      </c>
      <c r="B744" s="32">
        <v>4319</v>
      </c>
      <c r="C744" s="17" t="s">
        <v>207</v>
      </c>
      <c r="D744" s="75">
        <v>5172</v>
      </c>
      <c r="E744" s="17" t="s">
        <v>48</v>
      </c>
      <c r="F744" s="19">
        <v>20</v>
      </c>
      <c r="G744" s="19">
        <v>20</v>
      </c>
      <c r="H744" s="19">
        <v>65</v>
      </c>
      <c r="I744" s="86">
        <f t="shared" si="21"/>
        <v>325</v>
      </c>
      <c r="J744" s="97">
        <f t="shared" si="22"/>
        <v>325</v>
      </c>
    </row>
    <row r="745" spans="1:10" s="21" customFormat="1" ht="12.75" outlineLevel="2">
      <c r="A745" s="96"/>
      <c r="B745" s="61" t="s">
        <v>559</v>
      </c>
      <c r="C745" s="17"/>
      <c r="D745" s="75"/>
      <c r="E745" s="17"/>
      <c r="F745" s="22">
        <f>SUBTOTAL(9,F726:F744)</f>
        <v>16713</v>
      </c>
      <c r="G745" s="22">
        <f>SUBTOTAL(9,G726:G744)</f>
        <v>16713</v>
      </c>
      <c r="H745" s="22">
        <f>SUBTOTAL(9,H726:H744)</f>
        <v>15491</v>
      </c>
      <c r="I745" s="87">
        <f t="shared" si="21"/>
        <v>92.68832645246215</v>
      </c>
      <c r="J745" s="98">
        <f t="shared" si="22"/>
        <v>92.68832645246215</v>
      </c>
    </row>
    <row r="746" spans="1:10" s="21" customFormat="1" ht="12.75" outlineLevel="3">
      <c r="A746" s="96">
        <v>9203</v>
      </c>
      <c r="B746" s="32">
        <v>4332</v>
      </c>
      <c r="C746" s="17" t="s">
        <v>208</v>
      </c>
      <c r="D746" s="75">
        <v>5111</v>
      </c>
      <c r="E746" s="17" t="s">
        <v>86</v>
      </c>
      <c r="F746" s="19">
        <v>1399</v>
      </c>
      <c r="G746" s="19">
        <v>1399</v>
      </c>
      <c r="H746" s="19">
        <v>1063</v>
      </c>
      <c r="I746" s="86">
        <f t="shared" si="21"/>
        <v>75.98284488920658</v>
      </c>
      <c r="J746" s="97">
        <f t="shared" si="22"/>
        <v>75.98284488920658</v>
      </c>
    </row>
    <row r="747" spans="1:10" s="21" customFormat="1" ht="12.75" outlineLevel="3">
      <c r="A747" s="96">
        <v>9203</v>
      </c>
      <c r="B747" s="32">
        <v>4332</v>
      </c>
      <c r="C747" s="17" t="s">
        <v>208</v>
      </c>
      <c r="D747" s="75">
        <v>5112</v>
      </c>
      <c r="E747" s="17" t="s">
        <v>87</v>
      </c>
      <c r="F747" s="19">
        <v>424</v>
      </c>
      <c r="G747" s="19">
        <v>424</v>
      </c>
      <c r="H747" s="19">
        <v>319</v>
      </c>
      <c r="I747" s="86">
        <f t="shared" si="21"/>
        <v>75.23584905660378</v>
      </c>
      <c r="J747" s="97">
        <f t="shared" si="22"/>
        <v>75.23584905660378</v>
      </c>
    </row>
    <row r="748" spans="1:10" s="21" customFormat="1" ht="12.75" outlineLevel="3">
      <c r="A748" s="96">
        <v>9203</v>
      </c>
      <c r="B748" s="32">
        <v>4332</v>
      </c>
      <c r="C748" s="17" t="s">
        <v>208</v>
      </c>
      <c r="D748" s="75">
        <v>5121</v>
      </c>
      <c r="E748" s="17" t="s">
        <v>88</v>
      </c>
      <c r="F748" s="19">
        <v>474</v>
      </c>
      <c r="G748" s="19">
        <v>474</v>
      </c>
      <c r="H748" s="19">
        <v>358</v>
      </c>
      <c r="I748" s="86">
        <f t="shared" si="21"/>
        <v>75.52742616033755</v>
      </c>
      <c r="J748" s="97">
        <f t="shared" si="22"/>
        <v>75.52742616033755</v>
      </c>
    </row>
    <row r="749" spans="1:10" s="21" customFormat="1" ht="12.75" outlineLevel="3">
      <c r="A749" s="96">
        <v>9203</v>
      </c>
      <c r="B749" s="32">
        <v>4332</v>
      </c>
      <c r="C749" s="17" t="s">
        <v>208</v>
      </c>
      <c r="D749" s="75">
        <v>5122</v>
      </c>
      <c r="E749" s="17" t="s">
        <v>89</v>
      </c>
      <c r="F749" s="19">
        <v>164</v>
      </c>
      <c r="G749" s="19">
        <v>164</v>
      </c>
      <c r="H749" s="19">
        <v>117</v>
      </c>
      <c r="I749" s="86">
        <f t="shared" si="21"/>
        <v>71.34146341463415</v>
      </c>
      <c r="J749" s="97">
        <f t="shared" si="22"/>
        <v>71.34146341463415</v>
      </c>
    </row>
    <row r="750" spans="1:10" s="21" customFormat="1" ht="12.75" outlineLevel="3">
      <c r="A750" s="96">
        <v>9203</v>
      </c>
      <c r="B750" s="32">
        <v>4332</v>
      </c>
      <c r="C750" s="17" t="s">
        <v>208</v>
      </c>
      <c r="D750" s="75">
        <v>5132</v>
      </c>
      <c r="E750" s="17" t="s">
        <v>116</v>
      </c>
      <c r="F750" s="19">
        <v>4</v>
      </c>
      <c r="G750" s="19">
        <v>4</v>
      </c>
      <c r="H750" s="19"/>
      <c r="I750" s="86"/>
      <c r="J750" s="97"/>
    </row>
    <row r="751" spans="1:10" s="21" customFormat="1" ht="12.75" outlineLevel="3">
      <c r="A751" s="96">
        <v>9203</v>
      </c>
      <c r="B751" s="32">
        <v>4332</v>
      </c>
      <c r="C751" s="17" t="s">
        <v>208</v>
      </c>
      <c r="D751" s="75">
        <v>5134</v>
      </c>
      <c r="E751" s="17" t="s">
        <v>98</v>
      </c>
      <c r="F751" s="19">
        <v>64</v>
      </c>
      <c r="G751" s="19">
        <v>64</v>
      </c>
      <c r="H751" s="19">
        <v>32</v>
      </c>
      <c r="I751" s="86">
        <f t="shared" si="21"/>
        <v>50</v>
      </c>
      <c r="J751" s="97">
        <f t="shared" si="22"/>
        <v>50</v>
      </c>
    </row>
    <row r="752" spans="1:10" s="21" customFormat="1" ht="12.75" outlineLevel="3">
      <c r="A752" s="96">
        <v>9203</v>
      </c>
      <c r="B752" s="32">
        <v>4332</v>
      </c>
      <c r="C752" s="17" t="s">
        <v>208</v>
      </c>
      <c r="D752" s="75">
        <v>5136</v>
      </c>
      <c r="E752" s="17" t="s">
        <v>72</v>
      </c>
      <c r="F752" s="19">
        <v>4</v>
      </c>
      <c r="G752" s="19">
        <v>4</v>
      </c>
      <c r="H752" s="19">
        <v>3</v>
      </c>
      <c r="I752" s="86">
        <f t="shared" si="21"/>
        <v>75</v>
      </c>
      <c r="J752" s="97">
        <f t="shared" si="22"/>
        <v>75</v>
      </c>
    </row>
    <row r="753" spans="1:10" s="21" customFormat="1" ht="12.75" outlineLevel="3">
      <c r="A753" s="96">
        <v>9203</v>
      </c>
      <c r="B753" s="32">
        <v>4332</v>
      </c>
      <c r="C753" s="17" t="s">
        <v>208</v>
      </c>
      <c r="D753" s="75">
        <v>5137</v>
      </c>
      <c r="E753" s="17" t="s">
        <v>99</v>
      </c>
      <c r="F753" s="19">
        <v>269</v>
      </c>
      <c r="G753" s="19">
        <v>469</v>
      </c>
      <c r="H753" s="19">
        <v>517</v>
      </c>
      <c r="I753" s="86">
        <f t="shared" si="21"/>
        <v>192.1933085501859</v>
      </c>
      <c r="J753" s="97">
        <f t="shared" si="22"/>
        <v>110.23454157782515</v>
      </c>
    </row>
    <row r="754" spans="1:10" s="21" customFormat="1" ht="12.75" outlineLevel="3">
      <c r="A754" s="96">
        <v>9203</v>
      </c>
      <c r="B754" s="32">
        <v>4332</v>
      </c>
      <c r="C754" s="17" t="s">
        <v>208</v>
      </c>
      <c r="D754" s="75">
        <v>5139</v>
      </c>
      <c r="E754" s="17" t="s">
        <v>75</v>
      </c>
      <c r="F754" s="19">
        <v>532</v>
      </c>
      <c r="G754" s="19">
        <v>732</v>
      </c>
      <c r="H754" s="19">
        <v>857</v>
      </c>
      <c r="I754" s="86">
        <f t="shared" si="21"/>
        <v>161.09022556390977</v>
      </c>
      <c r="J754" s="97">
        <f t="shared" si="22"/>
        <v>117.07650273224044</v>
      </c>
    </row>
    <row r="755" spans="1:10" s="21" customFormat="1" ht="12.75" outlineLevel="3">
      <c r="A755" s="96">
        <v>9203</v>
      </c>
      <c r="B755" s="32">
        <v>4332</v>
      </c>
      <c r="C755" s="17" t="s">
        <v>208</v>
      </c>
      <c r="D755" s="75">
        <v>5151</v>
      </c>
      <c r="E755" s="17" t="s">
        <v>101</v>
      </c>
      <c r="F755" s="19">
        <v>57</v>
      </c>
      <c r="G755" s="19">
        <v>57</v>
      </c>
      <c r="H755" s="19">
        <v>37</v>
      </c>
      <c r="I755" s="86">
        <f t="shared" si="21"/>
        <v>64.91228070175438</v>
      </c>
      <c r="J755" s="97">
        <f t="shared" si="22"/>
        <v>64.91228070175438</v>
      </c>
    </row>
    <row r="756" spans="1:10" s="21" customFormat="1" ht="12.75" outlineLevel="3">
      <c r="A756" s="96">
        <v>9203</v>
      </c>
      <c r="B756" s="32">
        <v>4332</v>
      </c>
      <c r="C756" s="17" t="s">
        <v>208</v>
      </c>
      <c r="D756" s="75">
        <v>5153</v>
      </c>
      <c r="E756" s="17" t="s">
        <v>103</v>
      </c>
      <c r="F756" s="19">
        <v>118</v>
      </c>
      <c r="G756" s="19">
        <v>218</v>
      </c>
      <c r="H756" s="19">
        <v>200</v>
      </c>
      <c r="I756" s="86">
        <f t="shared" si="21"/>
        <v>169.4915254237288</v>
      </c>
      <c r="J756" s="97">
        <f t="shared" si="22"/>
        <v>91.74311926605505</v>
      </c>
    </row>
    <row r="757" spans="1:10" s="21" customFormat="1" ht="12.75" outlineLevel="3">
      <c r="A757" s="96">
        <v>9203</v>
      </c>
      <c r="B757" s="32">
        <v>4332</v>
      </c>
      <c r="C757" s="17" t="s">
        <v>208</v>
      </c>
      <c r="D757" s="75">
        <v>5154</v>
      </c>
      <c r="E757" s="17" t="s">
        <v>76</v>
      </c>
      <c r="F757" s="19">
        <v>70</v>
      </c>
      <c r="G757" s="19">
        <v>70</v>
      </c>
      <c r="H757" s="19">
        <v>70</v>
      </c>
      <c r="I757" s="86">
        <f t="shared" si="21"/>
        <v>100</v>
      </c>
      <c r="J757" s="97">
        <f t="shared" si="22"/>
        <v>100</v>
      </c>
    </row>
    <row r="758" spans="1:10" s="21" customFormat="1" ht="12.75" outlineLevel="3">
      <c r="A758" s="96">
        <v>9203</v>
      </c>
      <c r="B758" s="32">
        <v>4332</v>
      </c>
      <c r="C758" s="17" t="s">
        <v>208</v>
      </c>
      <c r="D758" s="75">
        <v>5161</v>
      </c>
      <c r="E758" s="17" t="s">
        <v>95</v>
      </c>
      <c r="F758" s="19">
        <v>4</v>
      </c>
      <c r="G758" s="19">
        <v>4</v>
      </c>
      <c r="H758" s="19">
        <v>2</v>
      </c>
      <c r="I758" s="86">
        <f t="shared" si="21"/>
        <v>50</v>
      </c>
      <c r="J758" s="97">
        <f t="shared" si="22"/>
        <v>50</v>
      </c>
    </row>
    <row r="759" spans="1:10" s="21" customFormat="1" ht="12.75" outlineLevel="3">
      <c r="A759" s="96">
        <v>9203</v>
      </c>
      <c r="B759" s="32">
        <v>4332</v>
      </c>
      <c r="C759" s="17" t="s">
        <v>208</v>
      </c>
      <c r="D759" s="75">
        <v>5162</v>
      </c>
      <c r="E759" s="17" t="s">
        <v>77</v>
      </c>
      <c r="F759" s="19">
        <v>26</v>
      </c>
      <c r="G759" s="19">
        <v>26</v>
      </c>
      <c r="H759" s="19">
        <v>25</v>
      </c>
      <c r="I759" s="86">
        <f t="shared" si="21"/>
        <v>96.15384615384616</v>
      </c>
      <c r="J759" s="97">
        <f t="shared" si="22"/>
        <v>96.15384615384616</v>
      </c>
    </row>
    <row r="760" spans="1:10" s="21" customFormat="1" ht="12.75" outlineLevel="3">
      <c r="A760" s="96">
        <v>9203</v>
      </c>
      <c r="B760" s="32">
        <v>4332</v>
      </c>
      <c r="C760" s="17" t="s">
        <v>208</v>
      </c>
      <c r="D760" s="75">
        <v>5164</v>
      </c>
      <c r="E760" s="17" t="s">
        <v>61</v>
      </c>
      <c r="F760" s="19">
        <v>4</v>
      </c>
      <c r="G760" s="19">
        <v>4</v>
      </c>
      <c r="H760" s="19">
        <v>3</v>
      </c>
      <c r="I760" s="86">
        <f t="shared" si="21"/>
        <v>75</v>
      </c>
      <c r="J760" s="97">
        <f t="shared" si="22"/>
        <v>75</v>
      </c>
    </row>
    <row r="761" spans="1:10" s="21" customFormat="1" ht="12.75" outlineLevel="3">
      <c r="A761" s="96">
        <v>9203</v>
      </c>
      <c r="B761" s="32">
        <v>4332</v>
      </c>
      <c r="C761" s="17" t="s">
        <v>208</v>
      </c>
      <c r="D761" s="75">
        <v>5167</v>
      </c>
      <c r="E761" s="17" t="s">
        <v>78</v>
      </c>
      <c r="F761" s="19">
        <v>3</v>
      </c>
      <c r="G761" s="19">
        <v>3</v>
      </c>
      <c r="H761" s="19"/>
      <c r="I761" s="86"/>
      <c r="J761" s="97"/>
    </row>
    <row r="762" spans="1:10" s="21" customFormat="1" ht="12.75" outlineLevel="3">
      <c r="A762" s="96">
        <v>9203</v>
      </c>
      <c r="B762" s="32">
        <v>4332</v>
      </c>
      <c r="C762" s="17" t="s">
        <v>208</v>
      </c>
      <c r="D762" s="75">
        <v>5169</v>
      </c>
      <c r="E762" s="17" t="s">
        <v>52</v>
      </c>
      <c r="F762" s="19">
        <v>20</v>
      </c>
      <c r="G762" s="19">
        <v>170</v>
      </c>
      <c r="H762" s="19">
        <v>230</v>
      </c>
      <c r="I762" s="86">
        <f t="shared" si="21"/>
        <v>1150</v>
      </c>
      <c r="J762" s="97">
        <f t="shared" si="22"/>
        <v>135.29411764705884</v>
      </c>
    </row>
    <row r="763" spans="1:10" s="21" customFormat="1" ht="12.75" outlineLevel="3">
      <c r="A763" s="96">
        <v>9203</v>
      </c>
      <c r="B763" s="32">
        <v>4332</v>
      </c>
      <c r="C763" s="17" t="s">
        <v>208</v>
      </c>
      <c r="D763" s="75">
        <v>5171</v>
      </c>
      <c r="E763" s="17" t="s">
        <v>79</v>
      </c>
      <c r="F763" s="19">
        <v>513</v>
      </c>
      <c r="G763" s="19">
        <v>763</v>
      </c>
      <c r="H763" s="19">
        <v>760</v>
      </c>
      <c r="I763" s="86">
        <f aca="true" t="shared" si="23" ref="I763:I824">+H763/F763*100</f>
        <v>148.14814814814815</v>
      </c>
      <c r="J763" s="97">
        <f aca="true" t="shared" si="24" ref="J763:J824">+H763/G763*100</f>
        <v>99.60681520314549</v>
      </c>
    </row>
    <row r="764" spans="1:10" s="21" customFormat="1" ht="12.75" outlineLevel="3">
      <c r="A764" s="96">
        <v>9203</v>
      </c>
      <c r="B764" s="32">
        <v>4332</v>
      </c>
      <c r="C764" s="17" t="s">
        <v>208</v>
      </c>
      <c r="D764" s="75">
        <v>5173</v>
      </c>
      <c r="E764" s="17" t="s">
        <v>104</v>
      </c>
      <c r="F764" s="19">
        <v>4</v>
      </c>
      <c r="G764" s="19">
        <v>4</v>
      </c>
      <c r="H764" s="19">
        <v>5</v>
      </c>
      <c r="I764" s="86">
        <f t="shared" si="23"/>
        <v>125</v>
      </c>
      <c r="J764" s="97">
        <f t="shared" si="24"/>
        <v>125</v>
      </c>
    </row>
    <row r="765" spans="1:10" s="21" customFormat="1" ht="12.75" outlineLevel="2">
      <c r="A765" s="96"/>
      <c r="B765" s="61" t="s">
        <v>560</v>
      </c>
      <c r="C765" s="17"/>
      <c r="D765" s="75"/>
      <c r="E765" s="17"/>
      <c r="F765" s="22">
        <f>SUBTOTAL(9,F746:F764)</f>
        <v>4153</v>
      </c>
      <c r="G765" s="22">
        <f>SUBTOTAL(9,G746:G764)</f>
        <v>5053</v>
      </c>
      <c r="H765" s="22">
        <f>SUBTOTAL(9,H746:H764)</f>
        <v>4598</v>
      </c>
      <c r="I765" s="87">
        <f t="shared" si="23"/>
        <v>110.71514567782326</v>
      </c>
      <c r="J765" s="98">
        <f t="shared" si="24"/>
        <v>90.99544824856521</v>
      </c>
    </row>
    <row r="766" spans="1:10" s="21" customFormat="1" ht="12.75" outlineLevel="3">
      <c r="A766" s="96">
        <v>9203</v>
      </c>
      <c r="B766" s="32">
        <v>4333</v>
      </c>
      <c r="C766" s="17" t="s">
        <v>209</v>
      </c>
      <c r="D766" s="75">
        <v>5111</v>
      </c>
      <c r="E766" s="17" t="s">
        <v>86</v>
      </c>
      <c r="F766" s="19">
        <v>539</v>
      </c>
      <c r="G766" s="19">
        <v>539</v>
      </c>
      <c r="H766" s="19">
        <v>603</v>
      </c>
      <c r="I766" s="86">
        <f t="shared" si="23"/>
        <v>111.87384044526902</v>
      </c>
      <c r="J766" s="97">
        <f t="shared" si="24"/>
        <v>111.87384044526902</v>
      </c>
    </row>
    <row r="767" spans="1:10" s="21" customFormat="1" ht="12.75" outlineLevel="3">
      <c r="A767" s="96">
        <v>9203</v>
      </c>
      <c r="B767" s="32">
        <v>4333</v>
      </c>
      <c r="C767" s="17" t="s">
        <v>209</v>
      </c>
      <c r="D767" s="75">
        <v>5112</v>
      </c>
      <c r="E767" s="17" t="s">
        <v>87</v>
      </c>
      <c r="F767" s="19">
        <v>13</v>
      </c>
      <c r="G767" s="19">
        <v>13</v>
      </c>
      <c r="H767" s="19">
        <v>16</v>
      </c>
      <c r="I767" s="86">
        <f t="shared" si="23"/>
        <v>123.07692307692308</v>
      </c>
      <c r="J767" s="97">
        <f t="shared" si="24"/>
        <v>123.07692307692308</v>
      </c>
    </row>
    <row r="768" spans="1:10" s="21" customFormat="1" ht="12.75" outlineLevel="3">
      <c r="A768" s="96">
        <v>9203</v>
      </c>
      <c r="B768" s="32">
        <v>4333</v>
      </c>
      <c r="C768" s="17" t="s">
        <v>209</v>
      </c>
      <c r="D768" s="75">
        <v>5121</v>
      </c>
      <c r="E768" s="17" t="s">
        <v>88</v>
      </c>
      <c r="F768" s="19">
        <v>144</v>
      </c>
      <c r="G768" s="19">
        <v>144</v>
      </c>
      <c r="H768" s="19">
        <v>162</v>
      </c>
      <c r="I768" s="86">
        <f t="shared" si="23"/>
        <v>112.5</v>
      </c>
      <c r="J768" s="97">
        <f t="shared" si="24"/>
        <v>112.5</v>
      </c>
    </row>
    <row r="769" spans="1:10" s="21" customFormat="1" ht="12.75" outlineLevel="3">
      <c r="A769" s="96">
        <v>9203</v>
      </c>
      <c r="B769" s="32">
        <v>4333</v>
      </c>
      <c r="C769" s="17" t="s">
        <v>209</v>
      </c>
      <c r="D769" s="75">
        <v>5122</v>
      </c>
      <c r="E769" s="17" t="s">
        <v>89</v>
      </c>
      <c r="F769" s="19">
        <v>50</v>
      </c>
      <c r="G769" s="19">
        <v>50</v>
      </c>
      <c r="H769" s="19">
        <v>46</v>
      </c>
      <c r="I769" s="86">
        <f t="shared" si="23"/>
        <v>92</v>
      </c>
      <c r="J769" s="97">
        <f t="shared" si="24"/>
        <v>92</v>
      </c>
    </row>
    <row r="770" spans="1:10" s="21" customFormat="1" ht="12.75" outlineLevel="3">
      <c r="A770" s="96">
        <v>9203</v>
      </c>
      <c r="B770" s="32">
        <v>4333</v>
      </c>
      <c r="C770" s="17" t="s">
        <v>209</v>
      </c>
      <c r="D770" s="75">
        <v>5132</v>
      </c>
      <c r="E770" s="17" t="s">
        <v>116</v>
      </c>
      <c r="F770" s="19">
        <v>1</v>
      </c>
      <c r="G770" s="19">
        <v>1</v>
      </c>
      <c r="H770" s="19"/>
      <c r="I770" s="86"/>
      <c r="J770" s="97"/>
    </row>
    <row r="771" spans="1:10" s="21" customFormat="1" ht="12.75" outlineLevel="3">
      <c r="A771" s="96">
        <v>9203</v>
      </c>
      <c r="B771" s="32">
        <v>4333</v>
      </c>
      <c r="C771" s="17" t="s">
        <v>209</v>
      </c>
      <c r="D771" s="75">
        <v>5134</v>
      </c>
      <c r="E771" s="17" t="s">
        <v>98</v>
      </c>
      <c r="F771" s="19">
        <v>11</v>
      </c>
      <c r="G771" s="19">
        <v>11</v>
      </c>
      <c r="H771" s="19">
        <v>9</v>
      </c>
      <c r="I771" s="86">
        <f t="shared" si="23"/>
        <v>81.81818181818183</v>
      </c>
      <c r="J771" s="97">
        <f t="shared" si="24"/>
        <v>81.81818181818183</v>
      </c>
    </row>
    <row r="772" spans="1:10" s="21" customFormat="1" ht="12.75" outlineLevel="3">
      <c r="A772" s="96">
        <v>9203</v>
      </c>
      <c r="B772" s="32">
        <v>4333</v>
      </c>
      <c r="C772" s="17" t="s">
        <v>209</v>
      </c>
      <c r="D772" s="75">
        <v>5136</v>
      </c>
      <c r="E772" s="17" t="s">
        <v>72</v>
      </c>
      <c r="F772" s="19">
        <v>6</v>
      </c>
      <c r="G772" s="19">
        <v>6</v>
      </c>
      <c r="H772" s="19">
        <v>6</v>
      </c>
      <c r="I772" s="86">
        <f t="shared" si="23"/>
        <v>100</v>
      </c>
      <c r="J772" s="97">
        <f t="shared" si="24"/>
        <v>100</v>
      </c>
    </row>
    <row r="773" spans="1:10" s="21" customFormat="1" ht="12.75" outlineLevel="3">
      <c r="A773" s="96">
        <v>9203</v>
      </c>
      <c r="B773" s="32">
        <v>4333</v>
      </c>
      <c r="C773" s="17" t="s">
        <v>209</v>
      </c>
      <c r="D773" s="75">
        <v>5137</v>
      </c>
      <c r="E773" s="17" t="s">
        <v>99</v>
      </c>
      <c r="F773" s="19">
        <v>10</v>
      </c>
      <c r="G773" s="19">
        <v>10</v>
      </c>
      <c r="H773" s="19">
        <v>36</v>
      </c>
      <c r="I773" s="86">
        <f t="shared" si="23"/>
        <v>360</v>
      </c>
      <c r="J773" s="97">
        <f t="shared" si="24"/>
        <v>360</v>
      </c>
    </row>
    <row r="774" spans="1:10" s="21" customFormat="1" ht="12.75" outlineLevel="3">
      <c r="A774" s="96">
        <v>9203</v>
      </c>
      <c r="B774" s="32">
        <v>4333</v>
      </c>
      <c r="C774" s="17" t="s">
        <v>209</v>
      </c>
      <c r="D774" s="75">
        <v>5139</v>
      </c>
      <c r="E774" s="17" t="s">
        <v>75</v>
      </c>
      <c r="F774" s="19">
        <v>30</v>
      </c>
      <c r="G774" s="19">
        <v>30</v>
      </c>
      <c r="H774" s="19">
        <v>25</v>
      </c>
      <c r="I774" s="86">
        <f t="shared" si="23"/>
        <v>83.33333333333334</v>
      </c>
      <c r="J774" s="97">
        <f t="shared" si="24"/>
        <v>83.33333333333334</v>
      </c>
    </row>
    <row r="775" spans="1:10" s="21" customFormat="1" ht="12.75" outlineLevel="3">
      <c r="A775" s="96">
        <v>9203</v>
      </c>
      <c r="B775" s="32">
        <v>4333</v>
      </c>
      <c r="C775" s="17" t="s">
        <v>209</v>
      </c>
      <c r="D775" s="75">
        <v>5151</v>
      </c>
      <c r="E775" s="17" t="s">
        <v>101</v>
      </c>
      <c r="F775" s="19">
        <v>37</v>
      </c>
      <c r="G775" s="19">
        <v>37</v>
      </c>
      <c r="H775" s="19">
        <v>24</v>
      </c>
      <c r="I775" s="86">
        <f t="shared" si="23"/>
        <v>64.86486486486487</v>
      </c>
      <c r="J775" s="97">
        <f t="shared" si="24"/>
        <v>64.86486486486487</v>
      </c>
    </row>
    <row r="776" spans="1:10" s="21" customFormat="1" ht="12.75" outlineLevel="3">
      <c r="A776" s="96">
        <v>9203</v>
      </c>
      <c r="B776" s="32">
        <v>4333</v>
      </c>
      <c r="C776" s="17" t="s">
        <v>209</v>
      </c>
      <c r="D776" s="75">
        <v>5153</v>
      </c>
      <c r="E776" s="17" t="s">
        <v>103</v>
      </c>
      <c r="F776" s="19">
        <v>190</v>
      </c>
      <c r="G776" s="19">
        <v>190</v>
      </c>
      <c r="H776" s="19">
        <v>102</v>
      </c>
      <c r="I776" s="86">
        <f t="shared" si="23"/>
        <v>53.68421052631579</v>
      </c>
      <c r="J776" s="97">
        <f t="shared" si="24"/>
        <v>53.68421052631579</v>
      </c>
    </row>
    <row r="777" spans="1:10" s="21" customFormat="1" ht="12.75" outlineLevel="3">
      <c r="A777" s="96">
        <v>9203</v>
      </c>
      <c r="B777" s="32">
        <v>4333</v>
      </c>
      <c r="C777" s="17" t="s">
        <v>209</v>
      </c>
      <c r="D777" s="75">
        <v>5154</v>
      </c>
      <c r="E777" s="17" t="s">
        <v>76</v>
      </c>
      <c r="F777" s="19">
        <v>70</v>
      </c>
      <c r="G777" s="19">
        <v>70</v>
      </c>
      <c r="H777" s="19">
        <v>42</v>
      </c>
      <c r="I777" s="86">
        <f t="shared" si="23"/>
        <v>60</v>
      </c>
      <c r="J777" s="97">
        <f t="shared" si="24"/>
        <v>60</v>
      </c>
    </row>
    <row r="778" spans="1:10" s="21" customFormat="1" ht="12.75" outlineLevel="3">
      <c r="A778" s="96">
        <v>9203</v>
      </c>
      <c r="B778" s="32">
        <v>4333</v>
      </c>
      <c r="C778" s="17" t="s">
        <v>209</v>
      </c>
      <c r="D778" s="75">
        <v>5161</v>
      </c>
      <c r="E778" s="17" t="s">
        <v>95</v>
      </c>
      <c r="F778" s="19">
        <v>2</v>
      </c>
      <c r="G778" s="19">
        <v>2</v>
      </c>
      <c r="H778" s="19">
        <v>1</v>
      </c>
      <c r="I778" s="86">
        <f t="shared" si="23"/>
        <v>50</v>
      </c>
      <c r="J778" s="97">
        <f t="shared" si="24"/>
        <v>50</v>
      </c>
    </row>
    <row r="779" spans="1:10" s="21" customFormat="1" ht="12.75" outlineLevel="3">
      <c r="A779" s="96">
        <v>9203</v>
      </c>
      <c r="B779" s="32">
        <v>4333</v>
      </c>
      <c r="C779" s="17" t="s">
        <v>209</v>
      </c>
      <c r="D779" s="75">
        <v>5162</v>
      </c>
      <c r="E779" s="17" t="s">
        <v>77</v>
      </c>
      <c r="F779" s="19">
        <v>25</v>
      </c>
      <c r="G779" s="19">
        <v>25</v>
      </c>
      <c r="H779" s="19">
        <v>20</v>
      </c>
      <c r="I779" s="86">
        <f t="shared" si="23"/>
        <v>80</v>
      </c>
      <c r="J779" s="97">
        <f t="shared" si="24"/>
        <v>80</v>
      </c>
    </row>
    <row r="780" spans="1:11" s="21" customFormat="1" ht="12.75" outlineLevel="3">
      <c r="A780" s="96">
        <v>9203</v>
      </c>
      <c r="B780" s="32">
        <v>4333</v>
      </c>
      <c r="C780" s="17" t="s">
        <v>209</v>
      </c>
      <c r="D780" s="75">
        <v>5167</v>
      </c>
      <c r="E780" s="17" t="s">
        <v>78</v>
      </c>
      <c r="F780" s="19">
        <v>2</v>
      </c>
      <c r="G780" s="19">
        <v>2</v>
      </c>
      <c r="H780" s="19"/>
      <c r="I780" s="86"/>
      <c r="J780" s="97"/>
      <c r="K780" s="38"/>
    </row>
    <row r="781" spans="1:11" s="21" customFormat="1" ht="12.75" outlineLevel="3">
      <c r="A781" s="96">
        <v>9203</v>
      </c>
      <c r="B781" s="32">
        <v>4333</v>
      </c>
      <c r="C781" s="17" t="s">
        <v>209</v>
      </c>
      <c r="D781" s="75">
        <v>5169</v>
      </c>
      <c r="E781" s="17" t="s">
        <v>52</v>
      </c>
      <c r="F781" s="19">
        <v>15</v>
      </c>
      <c r="G781" s="19">
        <v>15</v>
      </c>
      <c r="H781" s="19">
        <v>19</v>
      </c>
      <c r="I781" s="86">
        <f t="shared" si="23"/>
        <v>126.66666666666666</v>
      </c>
      <c r="J781" s="97">
        <f t="shared" si="24"/>
        <v>126.66666666666666</v>
      </c>
      <c r="K781" s="38"/>
    </row>
    <row r="782" spans="1:11" s="21" customFormat="1" ht="12.75" outlineLevel="3">
      <c r="A782" s="96">
        <v>9203</v>
      </c>
      <c r="B782" s="32">
        <v>4333</v>
      </c>
      <c r="C782" s="17" t="s">
        <v>209</v>
      </c>
      <c r="D782" s="75">
        <v>5171</v>
      </c>
      <c r="E782" s="17" t="s">
        <v>79</v>
      </c>
      <c r="F782" s="19">
        <v>50</v>
      </c>
      <c r="G782" s="19">
        <v>50</v>
      </c>
      <c r="H782" s="19">
        <v>39</v>
      </c>
      <c r="I782" s="86">
        <f t="shared" si="23"/>
        <v>78</v>
      </c>
      <c r="J782" s="97">
        <f t="shared" si="24"/>
        <v>78</v>
      </c>
      <c r="K782" s="38"/>
    </row>
    <row r="783" spans="1:11" s="21" customFormat="1" ht="12.75" outlineLevel="3">
      <c r="A783" s="96">
        <v>9203</v>
      </c>
      <c r="B783" s="32">
        <v>4333</v>
      </c>
      <c r="C783" s="17" t="s">
        <v>209</v>
      </c>
      <c r="D783" s="75">
        <v>5173</v>
      </c>
      <c r="E783" s="17" t="s">
        <v>104</v>
      </c>
      <c r="F783" s="19">
        <v>4</v>
      </c>
      <c r="G783" s="19">
        <v>4</v>
      </c>
      <c r="H783" s="19">
        <v>2</v>
      </c>
      <c r="I783" s="86">
        <f t="shared" si="23"/>
        <v>50</v>
      </c>
      <c r="J783" s="97">
        <f t="shared" si="24"/>
        <v>50</v>
      </c>
      <c r="K783" s="38"/>
    </row>
    <row r="784" spans="1:11" s="21" customFormat="1" ht="12.75" outlineLevel="2">
      <c r="A784" s="96"/>
      <c r="B784" s="61" t="s">
        <v>561</v>
      </c>
      <c r="C784" s="17"/>
      <c r="D784" s="75"/>
      <c r="E784" s="17"/>
      <c r="F784" s="22">
        <f>SUBTOTAL(9,F766:F783)</f>
        <v>1199</v>
      </c>
      <c r="G784" s="22">
        <f>SUBTOTAL(9,G766:G783)</f>
        <v>1199</v>
      </c>
      <c r="H784" s="22">
        <f>SUBTOTAL(9,H766:H783)</f>
        <v>1152</v>
      </c>
      <c r="I784" s="87">
        <f t="shared" si="23"/>
        <v>96.08006672226855</v>
      </c>
      <c r="J784" s="98">
        <f t="shared" si="24"/>
        <v>96.08006672226855</v>
      </c>
      <c r="K784" s="57"/>
    </row>
    <row r="785" spans="1:11" s="21" customFormat="1" ht="12.75" outlineLevel="3">
      <c r="A785" s="96">
        <v>9203</v>
      </c>
      <c r="B785" s="32">
        <v>4339</v>
      </c>
      <c r="C785" s="17" t="s">
        <v>210</v>
      </c>
      <c r="D785" s="75">
        <v>5111</v>
      </c>
      <c r="E785" s="17" t="s">
        <v>86</v>
      </c>
      <c r="F785" s="19">
        <v>4088</v>
      </c>
      <c r="G785" s="19">
        <v>4088</v>
      </c>
      <c r="H785" s="19">
        <v>3836</v>
      </c>
      <c r="I785" s="86">
        <f t="shared" si="23"/>
        <v>93.83561643835617</v>
      </c>
      <c r="J785" s="97">
        <f t="shared" si="24"/>
        <v>93.83561643835617</v>
      </c>
      <c r="K785" s="38"/>
    </row>
    <row r="786" spans="1:11" s="21" customFormat="1" ht="12.75" outlineLevel="3">
      <c r="A786" s="96">
        <v>9203</v>
      </c>
      <c r="B786" s="32">
        <v>4339</v>
      </c>
      <c r="C786" s="17" t="s">
        <v>210</v>
      </c>
      <c r="D786" s="75">
        <v>5112</v>
      </c>
      <c r="E786" s="17" t="s">
        <v>87</v>
      </c>
      <c r="F786" s="19">
        <v>160</v>
      </c>
      <c r="G786" s="19">
        <v>160</v>
      </c>
      <c r="H786" s="19">
        <v>152</v>
      </c>
      <c r="I786" s="86">
        <f t="shared" si="23"/>
        <v>95</v>
      </c>
      <c r="J786" s="97">
        <f t="shared" si="24"/>
        <v>95</v>
      </c>
      <c r="K786" s="38"/>
    </row>
    <row r="787" spans="1:11" s="21" customFormat="1" ht="12.75" outlineLevel="3">
      <c r="A787" s="96">
        <v>9203</v>
      </c>
      <c r="B787" s="32">
        <v>4339</v>
      </c>
      <c r="C787" s="17" t="s">
        <v>210</v>
      </c>
      <c r="D787" s="75">
        <v>5114</v>
      </c>
      <c r="E787" s="17" t="s">
        <v>204</v>
      </c>
      <c r="F787" s="19"/>
      <c r="G787" s="19"/>
      <c r="H787" s="19">
        <v>64</v>
      </c>
      <c r="I787" s="86"/>
      <c r="J787" s="97"/>
      <c r="K787" s="38"/>
    </row>
    <row r="788" spans="1:11" s="21" customFormat="1" ht="12.75" outlineLevel="3">
      <c r="A788" s="96">
        <v>9203</v>
      </c>
      <c r="B788" s="32">
        <v>4339</v>
      </c>
      <c r="C788" s="17" t="s">
        <v>210</v>
      </c>
      <c r="D788" s="75">
        <v>5121</v>
      </c>
      <c r="E788" s="17" t="s">
        <v>88</v>
      </c>
      <c r="F788" s="19">
        <v>1104</v>
      </c>
      <c r="G788" s="19">
        <v>1104</v>
      </c>
      <c r="H788" s="19">
        <v>1035</v>
      </c>
      <c r="I788" s="86">
        <f t="shared" si="23"/>
        <v>93.75</v>
      </c>
      <c r="J788" s="97">
        <f t="shared" si="24"/>
        <v>93.75</v>
      </c>
      <c r="K788" s="38"/>
    </row>
    <row r="789" spans="1:11" s="21" customFormat="1" ht="12.75" outlineLevel="3">
      <c r="A789" s="96">
        <v>9203</v>
      </c>
      <c r="B789" s="32">
        <v>4339</v>
      </c>
      <c r="C789" s="17" t="s">
        <v>210</v>
      </c>
      <c r="D789" s="75">
        <v>5122</v>
      </c>
      <c r="E789" s="17" t="s">
        <v>89</v>
      </c>
      <c r="F789" s="19">
        <v>382</v>
      </c>
      <c r="G789" s="19">
        <v>382</v>
      </c>
      <c r="H789" s="19">
        <v>345</v>
      </c>
      <c r="I789" s="86">
        <f t="shared" si="23"/>
        <v>90.31413612565446</v>
      </c>
      <c r="J789" s="97">
        <f t="shared" si="24"/>
        <v>90.31413612565446</v>
      </c>
      <c r="K789" s="38"/>
    </row>
    <row r="790" spans="1:11" s="21" customFormat="1" ht="12.75" outlineLevel="3">
      <c r="A790" s="96">
        <v>9203</v>
      </c>
      <c r="B790" s="32">
        <v>4339</v>
      </c>
      <c r="C790" s="17" t="s">
        <v>210</v>
      </c>
      <c r="D790" s="75">
        <v>5136</v>
      </c>
      <c r="E790" s="17" t="s">
        <v>72</v>
      </c>
      <c r="F790" s="19">
        <v>33</v>
      </c>
      <c r="G790" s="19">
        <v>33</v>
      </c>
      <c r="H790" s="19">
        <v>22</v>
      </c>
      <c r="I790" s="86">
        <f t="shared" si="23"/>
        <v>66.66666666666666</v>
      </c>
      <c r="J790" s="97">
        <f t="shared" si="24"/>
        <v>66.66666666666666</v>
      </c>
      <c r="K790" s="38"/>
    </row>
    <row r="791" spans="1:11" s="21" customFormat="1" ht="12.75" outlineLevel="3">
      <c r="A791" s="96">
        <v>9203</v>
      </c>
      <c r="B791" s="32">
        <v>4339</v>
      </c>
      <c r="C791" s="17" t="s">
        <v>210</v>
      </c>
      <c r="D791" s="75">
        <v>5137</v>
      </c>
      <c r="E791" s="17" t="s">
        <v>99</v>
      </c>
      <c r="F791" s="19">
        <v>60</v>
      </c>
      <c r="G791" s="19">
        <v>60</v>
      </c>
      <c r="H791" s="19">
        <v>129</v>
      </c>
      <c r="I791" s="86">
        <f t="shared" si="23"/>
        <v>215</v>
      </c>
      <c r="J791" s="97">
        <f t="shared" si="24"/>
        <v>215</v>
      </c>
      <c r="K791" s="38"/>
    </row>
    <row r="792" spans="1:11" s="21" customFormat="1" ht="12.75" outlineLevel="3">
      <c r="A792" s="96">
        <v>9203</v>
      </c>
      <c r="B792" s="32">
        <v>4339</v>
      </c>
      <c r="C792" s="17" t="s">
        <v>210</v>
      </c>
      <c r="D792" s="75">
        <v>5139</v>
      </c>
      <c r="E792" s="17" t="s">
        <v>75</v>
      </c>
      <c r="F792" s="19">
        <v>90</v>
      </c>
      <c r="G792" s="19">
        <v>90</v>
      </c>
      <c r="H792" s="19">
        <v>82</v>
      </c>
      <c r="I792" s="86">
        <f t="shared" si="23"/>
        <v>91.11111111111111</v>
      </c>
      <c r="J792" s="97">
        <f t="shared" si="24"/>
        <v>91.11111111111111</v>
      </c>
      <c r="K792" s="38"/>
    </row>
    <row r="793" spans="1:11" s="21" customFormat="1" ht="12.75" outlineLevel="3">
      <c r="A793" s="96">
        <v>9203</v>
      </c>
      <c r="B793" s="32">
        <v>4339</v>
      </c>
      <c r="C793" s="17" t="s">
        <v>210</v>
      </c>
      <c r="D793" s="75">
        <v>5151</v>
      </c>
      <c r="E793" s="17" t="s">
        <v>101</v>
      </c>
      <c r="F793" s="19">
        <v>12</v>
      </c>
      <c r="G793" s="19">
        <v>12</v>
      </c>
      <c r="H793" s="19">
        <v>9</v>
      </c>
      <c r="I793" s="86">
        <f t="shared" si="23"/>
        <v>75</v>
      </c>
      <c r="J793" s="97">
        <f t="shared" si="24"/>
        <v>75</v>
      </c>
      <c r="K793" s="38"/>
    </row>
    <row r="794" spans="1:11" s="21" customFormat="1" ht="12.75" outlineLevel="3">
      <c r="A794" s="96">
        <v>9203</v>
      </c>
      <c r="B794" s="32">
        <v>4339</v>
      </c>
      <c r="C794" s="17" t="s">
        <v>210</v>
      </c>
      <c r="D794" s="75">
        <v>5153</v>
      </c>
      <c r="E794" s="17" t="s">
        <v>103</v>
      </c>
      <c r="F794" s="19">
        <v>85</v>
      </c>
      <c r="G794" s="19">
        <v>85</v>
      </c>
      <c r="H794" s="19">
        <v>58</v>
      </c>
      <c r="I794" s="86">
        <f t="shared" si="23"/>
        <v>68.23529411764706</v>
      </c>
      <c r="J794" s="97">
        <f t="shared" si="24"/>
        <v>68.23529411764706</v>
      </c>
      <c r="K794" s="38"/>
    </row>
    <row r="795" spans="1:10" s="21" customFormat="1" ht="12.75" outlineLevel="3">
      <c r="A795" s="96">
        <v>9203</v>
      </c>
      <c r="B795" s="32">
        <v>4339</v>
      </c>
      <c r="C795" s="17" t="s">
        <v>210</v>
      </c>
      <c r="D795" s="75">
        <v>5154</v>
      </c>
      <c r="E795" s="17" t="s">
        <v>76</v>
      </c>
      <c r="F795" s="19">
        <v>56</v>
      </c>
      <c r="G795" s="19">
        <v>56</v>
      </c>
      <c r="H795" s="19">
        <v>27</v>
      </c>
      <c r="I795" s="86">
        <f t="shared" si="23"/>
        <v>48.214285714285715</v>
      </c>
      <c r="J795" s="97">
        <f t="shared" si="24"/>
        <v>48.214285714285715</v>
      </c>
    </row>
    <row r="796" spans="1:10" s="21" customFormat="1" ht="12.75" outlineLevel="3">
      <c r="A796" s="96">
        <v>9203</v>
      </c>
      <c r="B796" s="32">
        <v>4339</v>
      </c>
      <c r="C796" s="17" t="s">
        <v>210</v>
      </c>
      <c r="D796" s="75">
        <v>5161</v>
      </c>
      <c r="E796" s="17" t="s">
        <v>95</v>
      </c>
      <c r="F796" s="19">
        <v>9</v>
      </c>
      <c r="G796" s="19">
        <v>9</v>
      </c>
      <c r="H796" s="19">
        <v>3</v>
      </c>
      <c r="I796" s="86">
        <f t="shared" si="23"/>
        <v>33.33333333333333</v>
      </c>
      <c r="J796" s="97">
        <f t="shared" si="24"/>
        <v>33.33333333333333</v>
      </c>
    </row>
    <row r="797" spans="1:10" s="21" customFormat="1" ht="12.75" outlineLevel="3">
      <c r="A797" s="96">
        <v>9203</v>
      </c>
      <c r="B797" s="32">
        <v>4339</v>
      </c>
      <c r="C797" s="17" t="s">
        <v>210</v>
      </c>
      <c r="D797" s="75">
        <v>5162</v>
      </c>
      <c r="E797" s="17" t="s">
        <v>77</v>
      </c>
      <c r="F797" s="19">
        <v>100</v>
      </c>
      <c r="G797" s="19">
        <v>100</v>
      </c>
      <c r="H797" s="19">
        <v>96</v>
      </c>
      <c r="I797" s="86">
        <f t="shared" si="23"/>
        <v>96</v>
      </c>
      <c r="J797" s="97">
        <f t="shared" si="24"/>
        <v>96</v>
      </c>
    </row>
    <row r="798" spans="1:10" s="21" customFormat="1" ht="12.75" outlineLevel="3">
      <c r="A798" s="96">
        <v>9203</v>
      </c>
      <c r="B798" s="32">
        <v>4339</v>
      </c>
      <c r="C798" s="17" t="s">
        <v>210</v>
      </c>
      <c r="D798" s="75">
        <v>5167</v>
      </c>
      <c r="E798" s="17" t="s">
        <v>78</v>
      </c>
      <c r="F798" s="19">
        <v>25</v>
      </c>
      <c r="G798" s="19">
        <v>25</v>
      </c>
      <c r="H798" s="19">
        <v>9</v>
      </c>
      <c r="I798" s="86">
        <f t="shared" si="23"/>
        <v>36</v>
      </c>
      <c r="J798" s="97">
        <f t="shared" si="24"/>
        <v>36</v>
      </c>
    </row>
    <row r="799" spans="1:10" s="21" customFormat="1" ht="12.75" outlineLevel="3">
      <c r="A799" s="96">
        <v>9203</v>
      </c>
      <c r="B799" s="32">
        <v>4339</v>
      </c>
      <c r="C799" s="17" t="s">
        <v>210</v>
      </c>
      <c r="D799" s="75">
        <v>5169</v>
      </c>
      <c r="E799" s="17" t="s">
        <v>52</v>
      </c>
      <c r="F799" s="19">
        <v>50</v>
      </c>
      <c r="G799" s="19">
        <v>50</v>
      </c>
      <c r="H799" s="19">
        <v>36</v>
      </c>
      <c r="I799" s="86">
        <f t="shared" si="23"/>
        <v>72</v>
      </c>
      <c r="J799" s="97">
        <f t="shared" si="24"/>
        <v>72</v>
      </c>
    </row>
    <row r="800" spans="1:10" s="21" customFormat="1" ht="12.75" outlineLevel="3">
      <c r="A800" s="96">
        <v>9203</v>
      </c>
      <c r="B800" s="32">
        <v>4339</v>
      </c>
      <c r="C800" s="17" t="s">
        <v>210</v>
      </c>
      <c r="D800" s="75">
        <v>5171</v>
      </c>
      <c r="E800" s="17" t="s">
        <v>79</v>
      </c>
      <c r="F800" s="19">
        <v>55</v>
      </c>
      <c r="G800" s="19">
        <v>55</v>
      </c>
      <c r="H800" s="19">
        <v>100</v>
      </c>
      <c r="I800" s="86">
        <f t="shared" si="23"/>
        <v>181.8181818181818</v>
      </c>
      <c r="J800" s="97">
        <f t="shared" si="24"/>
        <v>181.8181818181818</v>
      </c>
    </row>
    <row r="801" spans="1:10" s="21" customFormat="1" ht="12.75" outlineLevel="3">
      <c r="A801" s="96">
        <v>9203</v>
      </c>
      <c r="B801" s="32">
        <v>4339</v>
      </c>
      <c r="C801" s="17" t="s">
        <v>210</v>
      </c>
      <c r="D801" s="75">
        <v>5172</v>
      </c>
      <c r="E801" s="17" t="s">
        <v>48</v>
      </c>
      <c r="F801" s="19">
        <v>15</v>
      </c>
      <c r="G801" s="19">
        <v>15</v>
      </c>
      <c r="H801" s="19">
        <v>16</v>
      </c>
      <c r="I801" s="86">
        <f t="shared" si="23"/>
        <v>106.66666666666667</v>
      </c>
      <c r="J801" s="97">
        <f t="shared" si="24"/>
        <v>106.66666666666667</v>
      </c>
    </row>
    <row r="802" spans="1:10" s="21" customFormat="1" ht="12.75" outlineLevel="3">
      <c r="A802" s="96">
        <v>9203</v>
      </c>
      <c r="B802" s="32">
        <v>4339</v>
      </c>
      <c r="C802" s="17" t="s">
        <v>210</v>
      </c>
      <c r="D802" s="75">
        <v>5173</v>
      </c>
      <c r="E802" s="17" t="s">
        <v>104</v>
      </c>
      <c r="F802" s="19">
        <v>32</v>
      </c>
      <c r="G802" s="19">
        <v>32</v>
      </c>
      <c r="H802" s="19">
        <v>12</v>
      </c>
      <c r="I802" s="86">
        <f t="shared" si="23"/>
        <v>37.5</v>
      </c>
      <c r="J802" s="97">
        <f t="shared" si="24"/>
        <v>37.5</v>
      </c>
    </row>
    <row r="803" spans="1:10" s="21" customFormat="1" ht="12.75" outlineLevel="2">
      <c r="A803" s="96"/>
      <c r="B803" s="61" t="s">
        <v>562</v>
      </c>
      <c r="C803" s="17"/>
      <c r="D803" s="75"/>
      <c r="E803" s="17"/>
      <c r="F803" s="22">
        <f>SUBTOTAL(9,F785:F802)</f>
        <v>6356</v>
      </c>
      <c r="G803" s="22">
        <f>SUBTOTAL(9,G785:G802)</f>
        <v>6356</v>
      </c>
      <c r="H803" s="22">
        <f>SUBTOTAL(9,H785:H802)</f>
        <v>6031</v>
      </c>
      <c r="I803" s="87">
        <f t="shared" si="23"/>
        <v>94.88672120830711</v>
      </c>
      <c r="J803" s="98">
        <f t="shared" si="24"/>
        <v>94.88672120830711</v>
      </c>
    </row>
    <row r="804" spans="1:10" s="21" customFormat="1" ht="12.75" outlineLevel="3">
      <c r="A804" s="96">
        <v>9203</v>
      </c>
      <c r="B804" s="32">
        <v>4341</v>
      </c>
      <c r="C804" s="17" t="s">
        <v>169</v>
      </c>
      <c r="D804" s="75">
        <v>5111</v>
      </c>
      <c r="E804" s="17" t="s">
        <v>86</v>
      </c>
      <c r="F804" s="19">
        <v>1492</v>
      </c>
      <c r="G804" s="19">
        <v>1492</v>
      </c>
      <c r="H804" s="19">
        <v>1559</v>
      </c>
      <c r="I804" s="86">
        <f t="shared" si="23"/>
        <v>104.49061662198392</v>
      </c>
      <c r="J804" s="97">
        <f t="shared" si="24"/>
        <v>104.49061662198392</v>
      </c>
    </row>
    <row r="805" spans="1:10" s="21" customFormat="1" ht="12.75" outlineLevel="3">
      <c r="A805" s="96">
        <v>9203</v>
      </c>
      <c r="B805" s="32">
        <v>4341</v>
      </c>
      <c r="C805" s="17" t="s">
        <v>169</v>
      </c>
      <c r="D805" s="75">
        <v>5121</v>
      </c>
      <c r="E805" s="17" t="s">
        <v>88</v>
      </c>
      <c r="F805" s="19">
        <v>388</v>
      </c>
      <c r="G805" s="19">
        <v>388</v>
      </c>
      <c r="H805" s="19">
        <v>406</v>
      </c>
      <c r="I805" s="86">
        <f t="shared" si="23"/>
        <v>104.63917525773196</v>
      </c>
      <c r="J805" s="97">
        <f t="shared" si="24"/>
        <v>104.63917525773196</v>
      </c>
    </row>
    <row r="806" spans="1:10" s="21" customFormat="1" ht="12.75" outlineLevel="3">
      <c r="A806" s="96">
        <v>9203</v>
      </c>
      <c r="B806" s="32">
        <v>4341</v>
      </c>
      <c r="C806" s="17" t="s">
        <v>169</v>
      </c>
      <c r="D806" s="75">
        <v>5122</v>
      </c>
      <c r="E806" s="17" t="s">
        <v>89</v>
      </c>
      <c r="F806" s="19">
        <v>134</v>
      </c>
      <c r="G806" s="19">
        <v>134</v>
      </c>
      <c r="H806" s="19">
        <v>138</v>
      </c>
      <c r="I806" s="86">
        <f t="shared" si="23"/>
        <v>102.98507462686568</v>
      </c>
      <c r="J806" s="97">
        <f t="shared" si="24"/>
        <v>102.98507462686568</v>
      </c>
    </row>
    <row r="807" spans="1:10" s="21" customFormat="1" ht="12.75" outlineLevel="3">
      <c r="A807" s="96">
        <v>9203</v>
      </c>
      <c r="B807" s="32">
        <v>4341</v>
      </c>
      <c r="C807" s="17" t="s">
        <v>169</v>
      </c>
      <c r="D807" s="75">
        <v>5132</v>
      </c>
      <c r="E807" s="17" t="s">
        <v>116</v>
      </c>
      <c r="F807" s="19">
        <v>15</v>
      </c>
      <c r="G807" s="19">
        <v>20</v>
      </c>
      <c r="H807" s="19">
        <v>23</v>
      </c>
      <c r="I807" s="86">
        <f t="shared" si="23"/>
        <v>153.33333333333334</v>
      </c>
      <c r="J807" s="97">
        <f t="shared" si="24"/>
        <v>114.99999999999999</v>
      </c>
    </row>
    <row r="808" spans="1:10" s="21" customFormat="1" ht="12.75" outlineLevel="3">
      <c r="A808" s="96">
        <v>9203</v>
      </c>
      <c r="B808" s="32">
        <v>4341</v>
      </c>
      <c r="C808" s="17" t="s">
        <v>169</v>
      </c>
      <c r="D808" s="75">
        <v>5134</v>
      </c>
      <c r="E808" s="17" t="s">
        <v>98</v>
      </c>
      <c r="F808" s="19">
        <v>20</v>
      </c>
      <c r="G808" s="19">
        <v>25</v>
      </c>
      <c r="H808" s="19"/>
      <c r="I808" s="86"/>
      <c r="J808" s="97"/>
    </row>
    <row r="809" spans="1:10" s="21" customFormat="1" ht="12.75" outlineLevel="3">
      <c r="A809" s="96">
        <v>9203</v>
      </c>
      <c r="B809" s="32">
        <v>4341</v>
      </c>
      <c r="C809" s="17" t="s">
        <v>169</v>
      </c>
      <c r="D809" s="75">
        <v>5136</v>
      </c>
      <c r="E809" s="17" t="s">
        <v>72</v>
      </c>
      <c r="F809" s="19">
        <v>5</v>
      </c>
      <c r="G809" s="19">
        <v>5</v>
      </c>
      <c r="H809" s="19">
        <v>2</v>
      </c>
      <c r="I809" s="86">
        <f t="shared" si="23"/>
        <v>40</v>
      </c>
      <c r="J809" s="97">
        <f t="shared" si="24"/>
        <v>40</v>
      </c>
    </row>
    <row r="810" spans="1:10" s="21" customFormat="1" ht="12.75" outlineLevel="3">
      <c r="A810" s="96">
        <v>9203</v>
      </c>
      <c r="B810" s="32">
        <v>4341</v>
      </c>
      <c r="C810" s="17" t="s">
        <v>169</v>
      </c>
      <c r="D810" s="75">
        <v>5137</v>
      </c>
      <c r="E810" s="17" t="s">
        <v>99</v>
      </c>
      <c r="F810" s="19">
        <v>30</v>
      </c>
      <c r="G810" s="19">
        <v>60</v>
      </c>
      <c r="H810" s="19">
        <v>25</v>
      </c>
      <c r="I810" s="86">
        <f t="shared" si="23"/>
        <v>83.33333333333334</v>
      </c>
      <c r="J810" s="97">
        <f t="shared" si="24"/>
        <v>41.66666666666667</v>
      </c>
    </row>
    <row r="811" spans="1:10" s="21" customFormat="1" ht="12.75" outlineLevel="3">
      <c r="A811" s="96">
        <v>9203</v>
      </c>
      <c r="B811" s="32">
        <v>4341</v>
      </c>
      <c r="C811" s="17" t="s">
        <v>169</v>
      </c>
      <c r="D811" s="75">
        <v>5139</v>
      </c>
      <c r="E811" s="17" t="s">
        <v>75</v>
      </c>
      <c r="F811" s="19">
        <v>70</v>
      </c>
      <c r="G811" s="19">
        <v>170</v>
      </c>
      <c r="H811" s="19">
        <v>312</v>
      </c>
      <c r="I811" s="86">
        <f t="shared" si="23"/>
        <v>445.7142857142857</v>
      </c>
      <c r="J811" s="97">
        <f t="shared" si="24"/>
        <v>183.52941176470588</v>
      </c>
    </row>
    <row r="812" spans="1:10" s="21" customFormat="1" ht="12.75" outlineLevel="3">
      <c r="A812" s="96">
        <v>9203</v>
      </c>
      <c r="B812" s="32">
        <v>4341</v>
      </c>
      <c r="C812" s="17" t="s">
        <v>169</v>
      </c>
      <c r="D812" s="75">
        <v>5151</v>
      </c>
      <c r="E812" s="17" t="s">
        <v>101</v>
      </c>
      <c r="F812" s="19">
        <v>20</v>
      </c>
      <c r="G812" s="19">
        <v>20</v>
      </c>
      <c r="H812" s="19">
        <v>17</v>
      </c>
      <c r="I812" s="86">
        <f t="shared" si="23"/>
        <v>85</v>
      </c>
      <c r="J812" s="97">
        <f t="shared" si="24"/>
        <v>85</v>
      </c>
    </row>
    <row r="813" spans="1:10" s="21" customFormat="1" ht="12.75" outlineLevel="3">
      <c r="A813" s="96">
        <v>9203</v>
      </c>
      <c r="B813" s="32">
        <v>4341</v>
      </c>
      <c r="C813" s="17" t="s">
        <v>169</v>
      </c>
      <c r="D813" s="75">
        <v>5153</v>
      </c>
      <c r="E813" s="17" t="s">
        <v>103</v>
      </c>
      <c r="F813" s="19">
        <v>50</v>
      </c>
      <c r="G813" s="19">
        <v>50</v>
      </c>
      <c r="H813" s="19">
        <v>52</v>
      </c>
      <c r="I813" s="86">
        <f t="shared" si="23"/>
        <v>104</v>
      </c>
      <c r="J813" s="97">
        <f t="shared" si="24"/>
        <v>104</v>
      </c>
    </row>
    <row r="814" spans="1:10" s="21" customFormat="1" ht="12.75" outlineLevel="3">
      <c r="A814" s="96">
        <v>9203</v>
      </c>
      <c r="B814" s="32">
        <v>4341</v>
      </c>
      <c r="C814" s="17" t="s">
        <v>169</v>
      </c>
      <c r="D814" s="75">
        <v>5154</v>
      </c>
      <c r="E814" s="17" t="s">
        <v>76</v>
      </c>
      <c r="F814" s="19">
        <v>30</v>
      </c>
      <c r="G814" s="19">
        <v>50</v>
      </c>
      <c r="H814" s="19">
        <v>54</v>
      </c>
      <c r="I814" s="86">
        <f t="shared" si="23"/>
        <v>180</v>
      </c>
      <c r="J814" s="97">
        <f t="shared" si="24"/>
        <v>108</v>
      </c>
    </row>
    <row r="815" spans="1:10" s="21" customFormat="1" ht="12.75" outlineLevel="3">
      <c r="A815" s="96">
        <v>9203</v>
      </c>
      <c r="B815" s="32">
        <v>4341</v>
      </c>
      <c r="C815" s="17" t="s">
        <v>169</v>
      </c>
      <c r="D815" s="75">
        <v>5162</v>
      </c>
      <c r="E815" s="17" t="s">
        <v>77</v>
      </c>
      <c r="F815" s="19">
        <v>10</v>
      </c>
      <c r="G815" s="19">
        <v>10</v>
      </c>
      <c r="H815" s="19">
        <v>11</v>
      </c>
      <c r="I815" s="86">
        <f t="shared" si="23"/>
        <v>110.00000000000001</v>
      </c>
      <c r="J815" s="97">
        <f t="shared" si="24"/>
        <v>110.00000000000001</v>
      </c>
    </row>
    <row r="816" spans="1:10" s="21" customFormat="1" ht="12.75" outlineLevel="3">
      <c r="A816" s="96">
        <v>9203</v>
      </c>
      <c r="B816" s="32">
        <v>4341</v>
      </c>
      <c r="C816" s="17" t="s">
        <v>169</v>
      </c>
      <c r="D816" s="75">
        <v>5164</v>
      </c>
      <c r="E816" s="17" t="s">
        <v>61</v>
      </c>
      <c r="F816" s="19"/>
      <c r="G816" s="19">
        <v>25</v>
      </c>
      <c r="H816" s="19">
        <v>28</v>
      </c>
      <c r="I816" s="86"/>
      <c r="J816" s="97">
        <f t="shared" si="24"/>
        <v>112.00000000000001</v>
      </c>
    </row>
    <row r="817" spans="1:10" s="21" customFormat="1" ht="12.75" outlineLevel="3">
      <c r="A817" s="96">
        <v>9203</v>
      </c>
      <c r="B817" s="32">
        <v>4341</v>
      </c>
      <c r="C817" s="17" t="s">
        <v>169</v>
      </c>
      <c r="D817" s="75">
        <v>5166</v>
      </c>
      <c r="E817" s="17" t="s">
        <v>53</v>
      </c>
      <c r="F817" s="19"/>
      <c r="G817" s="19"/>
      <c r="H817" s="19">
        <v>11</v>
      </c>
      <c r="I817" s="86"/>
      <c r="J817" s="97"/>
    </row>
    <row r="818" spans="1:10" s="21" customFormat="1" ht="12.75" outlineLevel="3">
      <c r="A818" s="96">
        <v>9203</v>
      </c>
      <c r="B818" s="32">
        <v>4341</v>
      </c>
      <c r="C818" s="17" t="s">
        <v>169</v>
      </c>
      <c r="D818" s="75">
        <v>5169</v>
      </c>
      <c r="E818" s="17" t="s">
        <v>52</v>
      </c>
      <c r="F818" s="19">
        <v>280</v>
      </c>
      <c r="G818" s="19">
        <v>345</v>
      </c>
      <c r="H818" s="19">
        <v>309</v>
      </c>
      <c r="I818" s="86">
        <f t="shared" si="23"/>
        <v>110.35714285714286</v>
      </c>
      <c r="J818" s="97">
        <f t="shared" si="24"/>
        <v>89.56521739130436</v>
      </c>
    </row>
    <row r="819" spans="1:10" s="21" customFormat="1" ht="12.75" outlineLevel="3">
      <c r="A819" s="96">
        <v>9203</v>
      </c>
      <c r="B819" s="32">
        <v>4341</v>
      </c>
      <c r="C819" s="17" t="s">
        <v>169</v>
      </c>
      <c r="D819" s="75">
        <v>5171</v>
      </c>
      <c r="E819" s="17" t="s">
        <v>79</v>
      </c>
      <c r="F819" s="19">
        <v>115</v>
      </c>
      <c r="G819" s="19">
        <v>165</v>
      </c>
      <c r="H819" s="19">
        <v>206</v>
      </c>
      <c r="I819" s="86">
        <f t="shared" si="23"/>
        <v>179.13043478260872</v>
      </c>
      <c r="J819" s="97">
        <f t="shared" si="24"/>
        <v>124.84848484848486</v>
      </c>
    </row>
    <row r="820" spans="1:10" s="21" customFormat="1" ht="12.75" outlineLevel="2">
      <c r="A820" s="96"/>
      <c r="B820" s="61" t="s">
        <v>530</v>
      </c>
      <c r="C820" s="17"/>
      <c r="D820" s="75"/>
      <c r="E820" s="17"/>
      <c r="F820" s="22">
        <f>SUBTOTAL(9,F804:F819)</f>
        <v>2659</v>
      </c>
      <c r="G820" s="22">
        <f>SUBTOTAL(9,G804:G819)</f>
        <v>2959</v>
      </c>
      <c r="H820" s="22">
        <f>SUBTOTAL(9,H804:H819)</f>
        <v>3153</v>
      </c>
      <c r="I820" s="87">
        <f t="shared" si="23"/>
        <v>118.57841293719444</v>
      </c>
      <c r="J820" s="98">
        <f t="shared" si="24"/>
        <v>106.55626900980062</v>
      </c>
    </row>
    <row r="821" spans="1:10" s="21" customFormat="1" ht="12.75" outlineLevel="1">
      <c r="A821" s="124" t="s">
        <v>435</v>
      </c>
      <c r="B821" s="118"/>
      <c r="C821" s="119"/>
      <c r="D821" s="120"/>
      <c r="E821" s="119"/>
      <c r="F821" s="121">
        <f>SUBTOTAL(9,F639:F819)</f>
        <v>256351</v>
      </c>
      <c r="G821" s="121">
        <f>SUBTOTAL(9,G639:G819)</f>
        <v>258051</v>
      </c>
      <c r="H821" s="121">
        <f>SUBTOTAL(9,H639:H819)</f>
        <v>254264</v>
      </c>
      <c r="I821" s="122">
        <f t="shared" si="23"/>
        <v>99.18588185729722</v>
      </c>
      <c r="J821" s="123">
        <f t="shared" si="24"/>
        <v>98.5324606376259</v>
      </c>
    </row>
    <row r="822" spans="1:10" s="21" customFormat="1" ht="12.75" outlineLevel="1">
      <c r="A822" s="100"/>
      <c r="B822" s="32"/>
      <c r="C822" s="17"/>
      <c r="D822" s="75"/>
      <c r="E822" s="17"/>
      <c r="F822" s="22"/>
      <c r="G822" s="22"/>
      <c r="H822" s="22"/>
      <c r="I822" s="87"/>
      <c r="J822" s="98"/>
    </row>
    <row r="823" spans="1:10" s="21" customFormat="1" ht="12.75" outlineLevel="1">
      <c r="A823" s="100"/>
      <c r="B823" s="32"/>
      <c r="C823" s="17"/>
      <c r="D823" s="75"/>
      <c r="E823" s="17"/>
      <c r="F823" s="22"/>
      <c r="G823" s="22"/>
      <c r="H823" s="22"/>
      <c r="I823" s="87"/>
      <c r="J823" s="98"/>
    </row>
    <row r="824" spans="1:10" s="21" customFormat="1" ht="16.5" thickBot="1">
      <c r="A824" s="151" t="s">
        <v>566</v>
      </c>
      <c r="B824" s="152"/>
      <c r="C824" s="153"/>
      <c r="D824" s="147"/>
      <c r="E824" s="146"/>
      <c r="F824" s="148">
        <f>SUBTOTAL(9,F6:F819)</f>
        <v>3667201</v>
      </c>
      <c r="G824" s="148">
        <f>SUBTOTAL(9,G6:G819)</f>
        <v>5221259</v>
      </c>
      <c r="H824" s="148">
        <f>SUBTOTAL(9,H6:H819)</f>
        <v>5112351.5747299995</v>
      </c>
      <c r="I824" s="149">
        <f t="shared" si="23"/>
        <v>139.40745475173026</v>
      </c>
      <c r="J824" s="150">
        <f t="shared" si="24"/>
        <v>97.91415393739325</v>
      </c>
    </row>
    <row r="825" spans="1:10" s="21" customFormat="1" ht="12.75">
      <c r="A825" s="72"/>
      <c r="B825" s="71"/>
      <c r="C825" s="45"/>
      <c r="D825" s="80"/>
      <c r="E825" s="45"/>
      <c r="F825" s="46"/>
      <c r="G825" s="46"/>
      <c r="H825" s="46"/>
      <c r="I825" s="92"/>
      <c r="J825" s="92"/>
    </row>
    <row r="826" spans="9:10" ht="12.75">
      <c r="I826" s="93"/>
      <c r="J826" s="93"/>
    </row>
    <row r="827" spans="9:10" ht="12.75">
      <c r="I827" s="93"/>
      <c r="J827" s="93"/>
    </row>
    <row r="828" spans="9:10" ht="12.75">
      <c r="I828" s="93"/>
      <c r="J828" s="93"/>
    </row>
    <row r="829" spans="9:10" ht="12.75">
      <c r="I829" s="93"/>
      <c r="J829" s="93"/>
    </row>
    <row r="830" spans="9:10" ht="12.75">
      <c r="I830" s="93"/>
      <c r="J830" s="93"/>
    </row>
    <row r="831" spans="9:10" ht="12.75">
      <c r="I831" s="93"/>
      <c r="J831" s="93"/>
    </row>
    <row r="832" spans="9:10" ht="12.75">
      <c r="I832" s="93"/>
      <c r="J832" s="93"/>
    </row>
    <row r="833" spans="9:10" ht="12.75">
      <c r="I833" s="93"/>
      <c r="J833" s="93"/>
    </row>
    <row r="834" spans="9:10" ht="12.75">
      <c r="I834" s="93"/>
      <c r="J834" s="93"/>
    </row>
    <row r="835" spans="9:10" ht="12.75">
      <c r="I835" s="93"/>
      <c r="J835" s="93"/>
    </row>
    <row r="836" spans="9:10" ht="12.75">
      <c r="I836" s="93"/>
      <c r="J836" s="93"/>
    </row>
    <row r="837" spans="9:10" ht="12.75">
      <c r="I837" s="93"/>
      <c r="J837" s="93"/>
    </row>
    <row r="838" spans="9:10" ht="12.75">
      <c r="I838" s="93"/>
      <c r="J838" s="93"/>
    </row>
    <row r="839" spans="9:10" ht="12.75">
      <c r="I839" s="93"/>
      <c r="J839" s="93"/>
    </row>
    <row r="840" spans="9:10" ht="12.75">
      <c r="I840" s="93"/>
      <c r="J840" s="93"/>
    </row>
    <row r="841" spans="9:10" ht="12.75">
      <c r="I841" s="93"/>
      <c r="J841" s="93"/>
    </row>
    <row r="842" spans="9:10" ht="12.75">
      <c r="I842" s="93"/>
      <c r="J842" s="93"/>
    </row>
    <row r="843" spans="9:10" ht="12.75">
      <c r="I843" s="93"/>
      <c r="J843" s="93"/>
    </row>
    <row r="844" spans="9:10" ht="12.75">
      <c r="I844" s="93"/>
      <c r="J844" s="93"/>
    </row>
    <row r="845" spans="9:10" ht="12.75">
      <c r="I845" s="93"/>
      <c r="J845" s="93"/>
    </row>
    <row r="846" spans="9:10" ht="12.75">
      <c r="I846" s="93"/>
      <c r="J846" s="93"/>
    </row>
    <row r="847" spans="9:10" ht="12.75">
      <c r="I847" s="93"/>
      <c r="J847" s="93"/>
    </row>
    <row r="848" spans="9:10" ht="12.75">
      <c r="I848" s="93"/>
      <c r="J848" s="93"/>
    </row>
    <row r="849" spans="9:10" ht="12.75">
      <c r="I849" s="93"/>
      <c r="J849" s="93"/>
    </row>
    <row r="850" spans="9:10" ht="12.75">
      <c r="I850" s="93"/>
      <c r="J850" s="93"/>
    </row>
    <row r="851" spans="9:10" ht="12.75">
      <c r="I851" s="93"/>
      <c r="J851" s="93"/>
    </row>
    <row r="852" spans="9:10" ht="12.75">
      <c r="I852" s="93"/>
      <c r="J852" s="93"/>
    </row>
    <row r="853" spans="9:10" ht="12.75">
      <c r="I853" s="93"/>
      <c r="J853" s="93"/>
    </row>
    <row r="854" spans="9:10" ht="12.75">
      <c r="I854" s="93"/>
      <c r="J854" s="93"/>
    </row>
    <row r="855" spans="9:10" ht="12.75">
      <c r="I855" s="93"/>
      <c r="J855" s="93"/>
    </row>
    <row r="856" spans="9:10" ht="12.75">
      <c r="I856" s="93"/>
      <c r="J856" s="93"/>
    </row>
    <row r="857" spans="9:10" ht="12.75">
      <c r="I857" s="93"/>
      <c r="J857" s="93"/>
    </row>
    <row r="858" spans="9:10" ht="12.75">
      <c r="I858" s="93"/>
      <c r="J858" s="93"/>
    </row>
    <row r="859" spans="9:10" ht="12.75">
      <c r="I859" s="93"/>
      <c r="J859" s="93"/>
    </row>
    <row r="860" spans="9:10" ht="12.75">
      <c r="I860" s="93"/>
      <c r="J860" s="93"/>
    </row>
    <row r="861" spans="9:10" ht="12.75">
      <c r="I861" s="93"/>
      <c r="J861" s="93"/>
    </row>
    <row r="862" spans="9:10" ht="12.75">
      <c r="I862" s="93"/>
      <c r="J862" s="93"/>
    </row>
    <row r="863" spans="9:10" ht="12.75">
      <c r="I863" s="93"/>
      <c r="J863" s="93"/>
    </row>
    <row r="864" spans="9:10" ht="12.75">
      <c r="I864" s="93"/>
      <c r="J864" s="93"/>
    </row>
    <row r="865" spans="9:10" ht="12.75">
      <c r="I865" s="93"/>
      <c r="J865" s="93"/>
    </row>
    <row r="866" spans="9:10" ht="12.75">
      <c r="I866" s="93"/>
      <c r="J866" s="93"/>
    </row>
    <row r="867" spans="9:10" ht="12.75">
      <c r="I867" s="93"/>
      <c r="J867" s="93"/>
    </row>
    <row r="868" spans="9:10" ht="12.75">
      <c r="I868" s="93"/>
      <c r="J868" s="93"/>
    </row>
    <row r="869" spans="9:10" ht="12.75">
      <c r="I869" s="93"/>
      <c r="J869" s="93"/>
    </row>
    <row r="870" spans="9:10" ht="12.75">
      <c r="I870" s="93"/>
      <c r="J870" s="93"/>
    </row>
    <row r="871" spans="9:10" ht="12.75">
      <c r="I871" s="93"/>
      <c r="J871" s="93"/>
    </row>
    <row r="872" spans="9:10" ht="12.75">
      <c r="I872" s="93"/>
      <c r="J872" s="93"/>
    </row>
    <row r="873" spans="9:10" ht="12.75">
      <c r="I873" s="93"/>
      <c r="J873" s="93"/>
    </row>
    <row r="874" spans="9:10" ht="12.75">
      <c r="I874" s="93"/>
      <c r="J874" s="93"/>
    </row>
    <row r="875" spans="9:10" ht="12.75">
      <c r="I875" s="93"/>
      <c r="J875" s="93"/>
    </row>
    <row r="876" spans="9:10" ht="12.75">
      <c r="I876" s="93"/>
      <c r="J876" s="93"/>
    </row>
    <row r="877" spans="9:10" ht="12.75">
      <c r="I877" s="93"/>
      <c r="J877" s="93"/>
    </row>
    <row r="878" spans="9:10" ht="12.75">
      <c r="I878" s="93"/>
      <c r="J878" s="93"/>
    </row>
    <row r="879" spans="9:10" ht="12.75">
      <c r="I879" s="93"/>
      <c r="J879" s="93"/>
    </row>
    <row r="880" spans="9:10" ht="12.75">
      <c r="I880" s="93"/>
      <c r="J880" s="93"/>
    </row>
    <row r="881" spans="9:10" ht="12.75">
      <c r="I881" s="93"/>
      <c r="J881" s="93"/>
    </row>
    <row r="882" spans="9:10" ht="12.75">
      <c r="I882" s="93"/>
      <c r="J882" s="93"/>
    </row>
    <row r="883" spans="9:10" ht="12.75">
      <c r="I883" s="93"/>
      <c r="J883" s="93"/>
    </row>
    <row r="884" spans="9:10" ht="12.75">
      <c r="I884" s="93"/>
      <c r="J884" s="93"/>
    </row>
    <row r="885" spans="9:10" ht="12.75">
      <c r="I885" s="93"/>
      <c r="J885" s="93"/>
    </row>
    <row r="886" spans="9:10" ht="12.75">
      <c r="I886" s="93"/>
      <c r="J886" s="93"/>
    </row>
    <row r="887" spans="9:10" ht="12.75">
      <c r="I887" s="93"/>
      <c r="J887" s="93"/>
    </row>
    <row r="888" spans="9:10" ht="12.75">
      <c r="I888" s="93"/>
      <c r="J888" s="93"/>
    </row>
    <row r="889" spans="9:10" ht="12.75">
      <c r="I889" s="93"/>
      <c r="J889" s="93"/>
    </row>
    <row r="890" spans="9:10" ht="12.75">
      <c r="I890" s="93"/>
      <c r="J890" s="93"/>
    </row>
    <row r="891" spans="9:10" ht="12.75">
      <c r="I891" s="93"/>
      <c r="J891" s="93"/>
    </row>
    <row r="892" spans="9:10" ht="12.75">
      <c r="I892" s="93"/>
      <c r="J892" s="93"/>
    </row>
    <row r="893" spans="9:10" ht="12.75">
      <c r="I893" s="93"/>
      <c r="J893" s="93"/>
    </row>
    <row r="894" spans="9:10" ht="12.75">
      <c r="I894" s="93"/>
      <c r="J894" s="93"/>
    </row>
    <row r="895" spans="9:10" ht="12.75">
      <c r="I895" s="93"/>
      <c r="J895" s="93"/>
    </row>
    <row r="896" spans="9:10" ht="12.75">
      <c r="I896" s="93"/>
      <c r="J896" s="93"/>
    </row>
    <row r="897" spans="9:10" ht="12.75">
      <c r="I897" s="93"/>
      <c r="J897" s="93"/>
    </row>
    <row r="898" spans="9:10" ht="12.75">
      <c r="I898" s="93"/>
      <c r="J898" s="93"/>
    </row>
    <row r="899" spans="9:10" ht="12.75">
      <c r="I899" s="93"/>
      <c r="J899" s="93"/>
    </row>
    <row r="900" spans="9:10" ht="12.75">
      <c r="I900" s="93"/>
      <c r="J900" s="93"/>
    </row>
    <row r="901" spans="9:10" ht="12.75">
      <c r="I901" s="93"/>
      <c r="J901" s="93"/>
    </row>
    <row r="902" spans="9:10" ht="12.75">
      <c r="I902" s="93"/>
      <c r="J902" s="93"/>
    </row>
    <row r="903" spans="9:10" ht="12.75">
      <c r="I903" s="93"/>
      <c r="J903" s="93"/>
    </row>
    <row r="904" spans="9:10" ht="12.75">
      <c r="I904" s="93"/>
      <c r="J904" s="93"/>
    </row>
    <row r="905" spans="9:10" ht="12.75">
      <c r="I905" s="93"/>
      <c r="J905" s="93"/>
    </row>
    <row r="906" spans="9:10" ht="12.75">
      <c r="I906" s="93"/>
      <c r="J906" s="93"/>
    </row>
    <row r="907" spans="9:10" ht="12.75">
      <c r="I907" s="93"/>
      <c r="J907" s="93"/>
    </row>
    <row r="908" spans="9:10" ht="12.75">
      <c r="I908" s="93"/>
      <c r="J908" s="93"/>
    </row>
    <row r="909" spans="9:10" ht="12.75">
      <c r="I909" s="93"/>
      <c r="J909" s="93"/>
    </row>
    <row r="910" spans="9:10" ht="12.75">
      <c r="I910" s="93"/>
      <c r="J910" s="93"/>
    </row>
    <row r="911" spans="9:10" ht="12.75">
      <c r="I911" s="93"/>
      <c r="J911" s="93"/>
    </row>
    <row r="912" spans="9:10" ht="12.75">
      <c r="I912" s="93"/>
      <c r="J912" s="93"/>
    </row>
    <row r="913" spans="9:10" ht="12.75">
      <c r="I913" s="93"/>
      <c r="J913" s="93"/>
    </row>
    <row r="914" spans="9:10" ht="12.75">
      <c r="I914" s="93"/>
      <c r="J914" s="93"/>
    </row>
    <row r="915" spans="9:10" ht="12.75">
      <c r="I915" s="93"/>
      <c r="J915" s="93"/>
    </row>
    <row r="916" spans="9:10" ht="12.75">
      <c r="I916" s="93"/>
      <c r="J916" s="93"/>
    </row>
    <row r="917" spans="9:10" ht="12.75">
      <c r="I917" s="93"/>
      <c r="J917" s="93"/>
    </row>
    <row r="918" spans="9:10" ht="12.75">
      <c r="I918" s="93"/>
      <c r="J918" s="93"/>
    </row>
    <row r="919" spans="9:10" ht="12.75">
      <c r="I919" s="93"/>
      <c r="J919" s="93"/>
    </row>
    <row r="920" spans="9:10" ht="12.75">
      <c r="I920" s="93"/>
      <c r="J920" s="93"/>
    </row>
    <row r="921" spans="9:10" ht="12.75">
      <c r="I921" s="93"/>
      <c r="J921" s="93"/>
    </row>
    <row r="922" spans="9:10" ht="12.75">
      <c r="I922" s="93"/>
      <c r="J922" s="93"/>
    </row>
    <row r="923" spans="9:10" ht="12.75">
      <c r="I923" s="93"/>
      <c r="J923" s="93"/>
    </row>
    <row r="924" spans="9:10" ht="12.75">
      <c r="I924" s="93"/>
      <c r="J924" s="93"/>
    </row>
    <row r="925" spans="9:10" ht="12.75">
      <c r="I925" s="93"/>
      <c r="J925" s="93"/>
    </row>
    <row r="926" spans="9:10" ht="12.75">
      <c r="I926" s="93"/>
      <c r="J926" s="93"/>
    </row>
    <row r="927" spans="9:10" ht="12.75">
      <c r="I927" s="93"/>
      <c r="J927" s="93"/>
    </row>
    <row r="928" spans="9:10" ht="12.75">
      <c r="I928" s="93"/>
      <c r="J928" s="93"/>
    </row>
    <row r="929" spans="9:10" ht="12.75">
      <c r="I929" s="93"/>
      <c r="J929" s="93"/>
    </row>
    <row r="930" spans="9:10" ht="12.75">
      <c r="I930" s="93"/>
      <c r="J930" s="93"/>
    </row>
    <row r="931" spans="9:10" ht="12.75">
      <c r="I931" s="93"/>
      <c r="J931" s="93"/>
    </row>
    <row r="932" spans="9:10" ht="12.75">
      <c r="I932" s="93"/>
      <c r="J932" s="93"/>
    </row>
    <row r="933" spans="9:10" ht="12.75">
      <c r="I933" s="93"/>
      <c r="J933" s="93"/>
    </row>
    <row r="934" spans="9:10" ht="12.75">
      <c r="I934" s="93"/>
      <c r="J934" s="93"/>
    </row>
    <row r="935" spans="9:10" ht="12.75">
      <c r="I935" s="93"/>
      <c r="J935" s="93"/>
    </row>
    <row r="936" spans="9:10" ht="12.75">
      <c r="I936" s="93"/>
      <c r="J936" s="93"/>
    </row>
    <row r="937" spans="9:10" ht="12.75">
      <c r="I937" s="93"/>
      <c r="J937" s="93"/>
    </row>
    <row r="938" spans="9:10" ht="12.75">
      <c r="I938" s="93"/>
      <c r="J938" s="93"/>
    </row>
    <row r="939" spans="9:10" ht="12.75">
      <c r="I939" s="93"/>
      <c r="J939" s="93"/>
    </row>
    <row r="940" spans="9:10" ht="12.75">
      <c r="I940" s="93"/>
      <c r="J940" s="93"/>
    </row>
    <row r="941" spans="9:10" ht="12.75">
      <c r="I941" s="93"/>
      <c r="J941" s="93"/>
    </row>
    <row r="942" spans="9:10" ht="12.75">
      <c r="I942" s="93"/>
      <c r="J942" s="93"/>
    </row>
    <row r="943" spans="9:10" ht="12.75">
      <c r="I943" s="93"/>
      <c r="J943" s="93"/>
    </row>
    <row r="944" spans="9:10" ht="12.75">
      <c r="I944" s="93"/>
      <c r="J944" s="93"/>
    </row>
  </sheetData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scale="73" r:id="rId1"/>
  <rowBreaks count="3" manualBreakCount="3">
    <brk id="93" max="9" man="1"/>
    <brk id="141" max="9" man="1"/>
    <brk id="52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1">
      <selection activeCell="B48" sqref="B48"/>
    </sheetView>
  </sheetViews>
  <sheetFormatPr defaultColWidth="9.00390625" defaultRowHeight="12.75" outlineLevelRow="2"/>
  <cols>
    <col min="1" max="1" width="4.875" style="226" customWidth="1"/>
    <col min="2" max="2" width="4.875" style="376" customWidth="1"/>
    <col min="3" max="3" width="30.625" style="226" customWidth="1"/>
    <col min="4" max="4" width="9.125" style="321" bestFit="1" customWidth="1"/>
    <col min="5" max="6" width="9.125" style="226" customWidth="1"/>
    <col min="7" max="8" width="8.25390625" style="226" customWidth="1"/>
    <col min="9" max="16384" width="9.125" style="226" customWidth="1"/>
  </cols>
  <sheetData>
    <row r="1" spans="1:8" ht="18.75">
      <c r="A1" s="374" t="s">
        <v>608</v>
      </c>
      <c r="B1" s="375"/>
      <c r="C1" s="375"/>
      <c r="D1" s="375"/>
      <c r="E1" s="375"/>
      <c r="F1" s="375"/>
      <c r="G1" s="375"/>
      <c r="H1" s="375"/>
    </row>
    <row r="3" spans="1:2" ht="14.25" thickBot="1">
      <c r="A3" s="377"/>
      <c r="B3" s="378"/>
    </row>
    <row r="4" spans="1:8" ht="13.5" thickBot="1">
      <c r="A4" s="379" t="s">
        <v>0</v>
      </c>
      <c r="B4" s="328" t="s">
        <v>12</v>
      </c>
      <c r="C4" s="326" t="s">
        <v>7</v>
      </c>
      <c r="D4" s="327" t="s">
        <v>9</v>
      </c>
      <c r="E4" s="328" t="s">
        <v>10</v>
      </c>
      <c r="F4" s="328" t="s">
        <v>464</v>
      </c>
      <c r="G4" s="328" t="s">
        <v>14</v>
      </c>
      <c r="H4" s="329" t="s">
        <v>13</v>
      </c>
    </row>
    <row r="5" spans="1:8" ht="12.75">
      <c r="A5" s="330" t="s">
        <v>436</v>
      </c>
      <c r="B5" s="380"/>
      <c r="C5" s="332"/>
      <c r="D5" s="333"/>
      <c r="E5" s="332"/>
      <c r="F5" s="332"/>
      <c r="G5" s="332"/>
      <c r="H5" s="334"/>
    </row>
    <row r="6" spans="1:10" s="341" customFormat="1" ht="12.75" outlineLevel="2">
      <c r="A6" s="381">
        <v>3200</v>
      </c>
      <c r="B6" s="382" t="s">
        <v>370</v>
      </c>
      <c r="C6" s="337" t="s">
        <v>37</v>
      </c>
      <c r="D6" s="338">
        <v>4410</v>
      </c>
      <c r="E6" s="338">
        <v>5210</v>
      </c>
      <c r="F6" s="338">
        <v>4998</v>
      </c>
      <c r="G6" s="383">
        <f>F6/D6*100</f>
        <v>113.33333333333333</v>
      </c>
      <c r="H6" s="384">
        <f>F6/E6*100</f>
        <v>95.93090211132437</v>
      </c>
      <c r="I6" s="385"/>
      <c r="J6" s="385"/>
    </row>
    <row r="7" spans="1:10" s="341" customFormat="1" ht="12.75" outlineLevel="1">
      <c r="A7" s="344" t="s">
        <v>410</v>
      </c>
      <c r="B7" s="382"/>
      <c r="C7" s="337"/>
      <c r="D7" s="345">
        <f>SUBTOTAL(9,D6:D6)</f>
        <v>4410</v>
      </c>
      <c r="E7" s="345">
        <f>SUBTOTAL(9,E6:E6)</f>
        <v>5210</v>
      </c>
      <c r="F7" s="345">
        <f>SUBTOTAL(9,F6:F6)</f>
        <v>4998</v>
      </c>
      <c r="G7" s="386">
        <f>F7/D7*100</f>
        <v>113.33333333333333</v>
      </c>
      <c r="H7" s="387">
        <f>F7/E7*100</f>
        <v>95.93090211132437</v>
      </c>
      <c r="I7" s="385"/>
      <c r="J7" s="385"/>
    </row>
    <row r="8" spans="1:10" s="341" customFormat="1" ht="12.75" outlineLevel="1">
      <c r="A8" s="344"/>
      <c r="B8" s="382"/>
      <c r="C8" s="337"/>
      <c r="D8" s="338"/>
      <c r="E8" s="338"/>
      <c r="F8" s="338"/>
      <c r="G8" s="383"/>
      <c r="H8" s="384"/>
      <c r="I8" s="385"/>
      <c r="J8" s="385"/>
    </row>
    <row r="9" spans="1:10" s="341" customFormat="1" ht="12.75" outlineLevel="1">
      <c r="A9" s="344" t="s">
        <v>437</v>
      </c>
      <c r="B9" s="382"/>
      <c r="C9" s="337"/>
      <c r="D9" s="338"/>
      <c r="E9" s="338"/>
      <c r="F9" s="338"/>
      <c r="G9" s="383"/>
      <c r="H9" s="384"/>
      <c r="I9" s="385"/>
      <c r="J9" s="385"/>
    </row>
    <row r="10" spans="1:8" ht="12.75" outlineLevel="2">
      <c r="A10" s="381">
        <v>3300</v>
      </c>
      <c r="B10" s="382" t="s">
        <v>370</v>
      </c>
      <c r="C10" s="337" t="s">
        <v>37</v>
      </c>
      <c r="D10" s="338">
        <v>78000</v>
      </c>
      <c r="E10" s="338">
        <v>69535</v>
      </c>
      <c r="F10" s="338">
        <v>55358</v>
      </c>
      <c r="G10" s="383">
        <f>F10/D10*100</f>
        <v>70.97179487179487</v>
      </c>
      <c r="H10" s="384">
        <f>F10/E10*100</f>
        <v>79.61170633493924</v>
      </c>
    </row>
    <row r="11" spans="1:8" ht="12.75" outlineLevel="1">
      <c r="A11" s="388" t="s">
        <v>411</v>
      </c>
      <c r="B11" s="382"/>
      <c r="C11" s="337"/>
      <c r="D11" s="345">
        <f>SUBTOTAL(9,D10:D10)</f>
        <v>78000</v>
      </c>
      <c r="E11" s="345">
        <f>SUBTOTAL(9,E10:E10)</f>
        <v>69535</v>
      </c>
      <c r="F11" s="345">
        <f>SUBTOTAL(9,F10:F10)</f>
        <v>55358</v>
      </c>
      <c r="G11" s="386">
        <f>F11/D11*100</f>
        <v>70.97179487179487</v>
      </c>
      <c r="H11" s="387">
        <f>F11/E11*100</f>
        <v>79.61170633493924</v>
      </c>
    </row>
    <row r="12" spans="1:8" ht="12.75" outlineLevel="1">
      <c r="A12" s="388"/>
      <c r="B12" s="382"/>
      <c r="C12" s="337"/>
      <c r="D12" s="345"/>
      <c r="E12" s="345"/>
      <c r="F12" s="345"/>
      <c r="G12" s="386"/>
      <c r="H12" s="387"/>
    </row>
    <row r="13" spans="1:8" ht="12.75" outlineLevel="1">
      <c r="A13" s="344" t="s">
        <v>463</v>
      </c>
      <c r="B13" s="382"/>
      <c r="C13" s="337"/>
      <c r="D13" s="338"/>
      <c r="E13" s="338"/>
      <c r="F13" s="338"/>
      <c r="G13" s="383"/>
      <c r="H13" s="384"/>
    </row>
    <row r="14" spans="1:8" ht="12.75" outlineLevel="2">
      <c r="A14" s="389">
        <v>3400</v>
      </c>
      <c r="B14" s="382">
        <v>1069</v>
      </c>
      <c r="C14" s="337" t="s">
        <v>129</v>
      </c>
      <c r="D14" s="338"/>
      <c r="E14" s="338">
        <v>896</v>
      </c>
      <c r="F14" s="338">
        <v>896</v>
      </c>
      <c r="G14" s="383"/>
      <c r="H14" s="384">
        <f>F14/E14*100</f>
        <v>100</v>
      </c>
    </row>
    <row r="15" spans="1:8" ht="12.75" outlineLevel="1">
      <c r="A15" s="390" t="s">
        <v>412</v>
      </c>
      <c r="B15" s="382"/>
      <c r="C15" s="337"/>
      <c r="D15" s="338"/>
      <c r="E15" s="345">
        <f>SUBTOTAL(9,E14:E14)</f>
        <v>896</v>
      </c>
      <c r="F15" s="345">
        <f>SUBTOTAL(9,F14:F14)</f>
        <v>896</v>
      </c>
      <c r="G15" s="386"/>
      <c r="H15" s="387">
        <f>F15/E15*100</f>
        <v>100</v>
      </c>
    </row>
    <row r="16" spans="1:8" ht="12.75" outlineLevel="1">
      <c r="A16" s="390"/>
      <c r="B16" s="382"/>
      <c r="C16" s="337"/>
      <c r="D16" s="338"/>
      <c r="E16" s="338"/>
      <c r="F16" s="338"/>
      <c r="G16" s="383"/>
      <c r="H16" s="384"/>
    </row>
    <row r="17" spans="1:8" ht="12.75" outlineLevel="1">
      <c r="A17" s="344" t="s">
        <v>440</v>
      </c>
      <c r="B17" s="382"/>
      <c r="C17" s="337"/>
      <c r="D17" s="338"/>
      <c r="E17" s="338"/>
      <c r="F17" s="338"/>
      <c r="G17" s="383"/>
      <c r="H17" s="384"/>
    </row>
    <row r="18" spans="1:8" ht="12.75" outlineLevel="2">
      <c r="A18" s="381">
        <v>5200</v>
      </c>
      <c r="B18" s="382">
        <v>1039</v>
      </c>
      <c r="C18" s="337" t="s">
        <v>132</v>
      </c>
      <c r="D18" s="338"/>
      <c r="E18" s="338">
        <v>11360</v>
      </c>
      <c r="F18" s="338">
        <v>11360</v>
      </c>
      <c r="G18" s="383"/>
      <c r="H18" s="384">
        <f>F18/E18*100</f>
        <v>100</v>
      </c>
    </row>
    <row r="19" spans="1:8" ht="12.75" outlineLevel="1">
      <c r="A19" s="388" t="s">
        <v>416</v>
      </c>
      <c r="B19" s="382"/>
      <c r="C19" s="337"/>
      <c r="D19" s="338"/>
      <c r="E19" s="345">
        <f>SUBTOTAL(9,E18:E18)</f>
        <v>11360</v>
      </c>
      <c r="F19" s="345">
        <f>SUBTOTAL(9,F18:F18)</f>
        <v>11360</v>
      </c>
      <c r="G19" s="386"/>
      <c r="H19" s="387">
        <f>F19/E19*100</f>
        <v>100</v>
      </c>
    </row>
    <row r="20" spans="1:8" ht="12.75" outlineLevel="1">
      <c r="A20" s="388"/>
      <c r="B20" s="382"/>
      <c r="C20" s="337"/>
      <c r="D20" s="338"/>
      <c r="E20" s="338"/>
      <c r="F20" s="338"/>
      <c r="G20" s="383"/>
      <c r="H20" s="384"/>
    </row>
    <row r="21" spans="1:8" ht="12.75" outlineLevel="1">
      <c r="A21" s="344" t="s">
        <v>445</v>
      </c>
      <c r="B21" s="382"/>
      <c r="C21" s="337"/>
      <c r="D21" s="338"/>
      <c r="E21" s="338"/>
      <c r="F21" s="338"/>
      <c r="G21" s="383"/>
      <c r="H21" s="384"/>
    </row>
    <row r="22" spans="1:8" ht="12.75" outlineLevel="2">
      <c r="A22" s="381">
        <v>5600</v>
      </c>
      <c r="B22" s="382">
        <v>1014</v>
      </c>
      <c r="C22" s="337" t="s">
        <v>609</v>
      </c>
      <c r="D22" s="338">
        <v>21700</v>
      </c>
      <c r="E22" s="338">
        <v>11782</v>
      </c>
      <c r="F22" s="338">
        <v>9.622</v>
      </c>
      <c r="G22" s="383"/>
      <c r="H22" s="384">
        <f aca="true" t="shared" si="0" ref="H22:H52">F22/E22*100</f>
        <v>0.08166694958411135</v>
      </c>
    </row>
    <row r="23" spans="1:8" ht="12.75" outlineLevel="2">
      <c r="A23" s="381">
        <v>5600</v>
      </c>
      <c r="B23" s="382">
        <v>1039</v>
      </c>
      <c r="C23" s="337" t="s">
        <v>610</v>
      </c>
      <c r="D23" s="338"/>
      <c r="E23" s="338">
        <v>8618</v>
      </c>
      <c r="F23" s="338">
        <v>8617.756</v>
      </c>
      <c r="G23" s="383"/>
      <c r="H23" s="384">
        <f t="shared" si="0"/>
        <v>99.99716871663958</v>
      </c>
    </row>
    <row r="24" spans="1:15" s="391" customFormat="1" ht="12.75" outlineLevel="2">
      <c r="A24" s="381">
        <v>5600</v>
      </c>
      <c r="B24" s="382">
        <v>2129</v>
      </c>
      <c r="C24" s="337" t="s">
        <v>611</v>
      </c>
      <c r="D24" s="338">
        <v>8000</v>
      </c>
      <c r="E24" s="338">
        <v>8017</v>
      </c>
      <c r="F24" s="338">
        <v>7892.5645</v>
      </c>
      <c r="G24" s="383">
        <f aca="true" t="shared" si="1" ref="G24:G44">F24/D24*100</f>
        <v>98.65705625000001</v>
      </c>
      <c r="H24" s="384">
        <f t="shared" si="0"/>
        <v>98.447854559062</v>
      </c>
      <c r="I24" s="342"/>
      <c r="J24" s="342"/>
      <c r="K24" s="342"/>
      <c r="L24" s="342"/>
      <c r="M24" s="342"/>
      <c r="N24" s="342"/>
      <c r="O24" s="342"/>
    </row>
    <row r="25" spans="1:8" s="342" customFormat="1" ht="12.75" outlineLevel="2">
      <c r="A25" s="381">
        <v>5600</v>
      </c>
      <c r="B25" s="382">
        <v>2212</v>
      </c>
      <c r="C25" s="337" t="s">
        <v>225</v>
      </c>
      <c r="D25" s="338">
        <v>221668</v>
      </c>
      <c r="E25" s="338">
        <v>199154</v>
      </c>
      <c r="F25" s="338">
        <v>164961.9395</v>
      </c>
      <c r="G25" s="383">
        <f t="shared" si="1"/>
        <v>74.41847244527852</v>
      </c>
      <c r="H25" s="384">
        <f t="shared" si="0"/>
        <v>82.83134634503952</v>
      </c>
    </row>
    <row r="26" spans="1:8" ht="12.75" outlineLevel="2">
      <c r="A26" s="381">
        <v>5600</v>
      </c>
      <c r="B26" s="382">
        <v>2219</v>
      </c>
      <c r="C26" s="337" t="s">
        <v>612</v>
      </c>
      <c r="D26" s="338">
        <v>92560</v>
      </c>
      <c r="E26" s="338">
        <v>80033</v>
      </c>
      <c r="F26" s="338">
        <v>45487.3348</v>
      </c>
      <c r="G26" s="383">
        <f t="shared" si="1"/>
        <v>49.143620138288675</v>
      </c>
      <c r="H26" s="384">
        <f t="shared" si="0"/>
        <v>56.835723763947364</v>
      </c>
    </row>
    <row r="27" spans="1:8" ht="12.75" outlineLevel="2">
      <c r="A27" s="381">
        <v>5600</v>
      </c>
      <c r="B27" s="382">
        <v>2221</v>
      </c>
      <c r="C27" s="337" t="s">
        <v>227</v>
      </c>
      <c r="D27" s="338">
        <v>100000</v>
      </c>
      <c r="E27" s="338">
        <v>100000</v>
      </c>
      <c r="F27" s="338">
        <v>100000</v>
      </c>
      <c r="G27" s="383">
        <f t="shared" si="1"/>
        <v>100</v>
      </c>
      <c r="H27" s="384">
        <f t="shared" si="0"/>
        <v>100</v>
      </c>
    </row>
    <row r="28" spans="1:8" ht="12.75" outlineLevel="2">
      <c r="A28" s="381">
        <v>5600</v>
      </c>
      <c r="B28" s="382">
        <v>2271</v>
      </c>
      <c r="C28" s="337" t="s">
        <v>613</v>
      </c>
      <c r="D28" s="338">
        <v>1360</v>
      </c>
      <c r="E28" s="338">
        <v>3165</v>
      </c>
      <c r="F28" s="338">
        <v>1730</v>
      </c>
      <c r="G28" s="383">
        <f t="shared" si="1"/>
        <v>127.20588235294117</v>
      </c>
      <c r="H28" s="384">
        <f t="shared" si="0"/>
        <v>54.66034755134282</v>
      </c>
    </row>
    <row r="29" spans="1:8" ht="12.75" outlineLevel="2">
      <c r="A29" s="381">
        <v>5600</v>
      </c>
      <c r="B29" s="382">
        <v>2310</v>
      </c>
      <c r="C29" s="337" t="s">
        <v>133</v>
      </c>
      <c r="D29" s="338">
        <v>77634</v>
      </c>
      <c r="E29" s="338">
        <v>56636</v>
      </c>
      <c r="F29" s="338">
        <v>49361</v>
      </c>
      <c r="G29" s="383">
        <f t="shared" si="1"/>
        <v>63.58167813071592</v>
      </c>
      <c r="H29" s="384">
        <f t="shared" si="0"/>
        <v>87.15481319302211</v>
      </c>
    </row>
    <row r="30" spans="1:8" ht="12.75" outlineLevel="2">
      <c r="A30" s="381">
        <v>5600</v>
      </c>
      <c r="B30" s="382">
        <v>2321</v>
      </c>
      <c r="C30" s="337" t="s">
        <v>614</v>
      </c>
      <c r="D30" s="338">
        <v>272115</v>
      </c>
      <c r="E30" s="338">
        <v>254725</v>
      </c>
      <c r="F30" s="338">
        <v>215402</v>
      </c>
      <c r="G30" s="383">
        <f t="shared" si="1"/>
        <v>79.15844404020359</v>
      </c>
      <c r="H30" s="384">
        <f t="shared" si="0"/>
        <v>84.56256747472764</v>
      </c>
    </row>
    <row r="31" spans="1:8" ht="12.75" outlineLevel="2">
      <c r="A31" s="381">
        <v>5600</v>
      </c>
      <c r="B31" s="382">
        <v>2329</v>
      </c>
      <c r="C31" s="337" t="s">
        <v>614</v>
      </c>
      <c r="D31" s="338">
        <v>8725</v>
      </c>
      <c r="E31" s="338">
        <v>6149</v>
      </c>
      <c r="F31" s="338">
        <v>1919.4114</v>
      </c>
      <c r="G31" s="383">
        <f t="shared" si="1"/>
        <v>21.99898452722063</v>
      </c>
      <c r="H31" s="384">
        <f t="shared" si="0"/>
        <v>31.21501707594731</v>
      </c>
    </row>
    <row r="32" spans="1:8" ht="12.75" outlineLevel="2">
      <c r="A32" s="381">
        <v>5600</v>
      </c>
      <c r="B32" s="382">
        <v>2333</v>
      </c>
      <c r="C32" s="337" t="s">
        <v>139</v>
      </c>
      <c r="D32" s="338">
        <v>8863</v>
      </c>
      <c r="E32" s="338">
        <v>867</v>
      </c>
      <c r="F32" s="338">
        <v>143.8294</v>
      </c>
      <c r="G32" s="383">
        <f t="shared" si="1"/>
        <v>1.622807175899808</v>
      </c>
      <c r="H32" s="384">
        <f t="shared" si="0"/>
        <v>16.58931949250288</v>
      </c>
    </row>
    <row r="33" spans="1:8" ht="12.75" outlineLevel="2">
      <c r="A33" s="381">
        <v>5600</v>
      </c>
      <c r="B33" s="382">
        <v>3113</v>
      </c>
      <c r="C33" s="337" t="s">
        <v>189</v>
      </c>
      <c r="D33" s="338">
        <v>141694</v>
      </c>
      <c r="E33" s="338">
        <v>67720</v>
      </c>
      <c r="F33" s="338">
        <v>26881.2276</v>
      </c>
      <c r="G33" s="383">
        <f t="shared" si="1"/>
        <v>18.97132383869465</v>
      </c>
      <c r="H33" s="384">
        <f t="shared" si="0"/>
        <v>39.69466568222091</v>
      </c>
    </row>
    <row r="34" spans="1:8" ht="12.75" outlineLevel="2">
      <c r="A34" s="381">
        <v>5600</v>
      </c>
      <c r="B34" s="382">
        <v>3141</v>
      </c>
      <c r="C34" s="337" t="s">
        <v>615</v>
      </c>
      <c r="D34" s="338">
        <v>5446</v>
      </c>
      <c r="E34" s="338">
        <v>5446</v>
      </c>
      <c r="F34" s="338">
        <v>84</v>
      </c>
      <c r="G34" s="383">
        <f t="shared" si="1"/>
        <v>1.5424164524421593</v>
      </c>
      <c r="H34" s="384">
        <f t="shared" si="0"/>
        <v>1.5424164524421593</v>
      </c>
    </row>
    <row r="35" spans="1:8" ht="12.75" outlineLevel="2">
      <c r="A35" s="381">
        <v>5600</v>
      </c>
      <c r="B35" s="382">
        <v>3311</v>
      </c>
      <c r="C35" s="337" t="s">
        <v>178</v>
      </c>
      <c r="D35" s="353">
        <v>63634</v>
      </c>
      <c r="E35" s="353">
        <v>93816</v>
      </c>
      <c r="F35" s="338">
        <v>57148.00711</v>
      </c>
      <c r="G35" s="383">
        <f t="shared" si="1"/>
        <v>89.80734687431247</v>
      </c>
      <c r="H35" s="384">
        <f t="shared" si="0"/>
        <v>60.91499009763793</v>
      </c>
    </row>
    <row r="36" spans="1:8" ht="12.75" outlineLevel="2">
      <c r="A36" s="381">
        <v>5600</v>
      </c>
      <c r="B36" s="382">
        <v>3314</v>
      </c>
      <c r="C36" s="337" t="s">
        <v>183</v>
      </c>
      <c r="D36" s="353">
        <v>53347</v>
      </c>
      <c r="E36" s="353">
        <v>48347</v>
      </c>
      <c r="F36" s="338">
        <v>36875.1047</v>
      </c>
      <c r="G36" s="383">
        <f t="shared" si="1"/>
        <v>69.1231085159428</v>
      </c>
      <c r="H36" s="384">
        <f t="shared" si="0"/>
        <v>76.27175357312761</v>
      </c>
    </row>
    <row r="37" spans="1:8" ht="12.75" outlineLevel="2">
      <c r="A37" s="381">
        <v>5600</v>
      </c>
      <c r="B37" s="382">
        <v>3315</v>
      </c>
      <c r="C37" s="337" t="s">
        <v>616</v>
      </c>
      <c r="D37" s="338">
        <v>1179</v>
      </c>
      <c r="E37" s="338">
        <v>1179</v>
      </c>
      <c r="F37" s="338">
        <v>1174.052</v>
      </c>
      <c r="G37" s="383">
        <f t="shared" si="1"/>
        <v>99.58032230703986</v>
      </c>
      <c r="H37" s="384">
        <f t="shared" si="0"/>
        <v>99.58032230703986</v>
      </c>
    </row>
    <row r="38" spans="1:8" ht="12.75" outlineLevel="2">
      <c r="A38" s="381">
        <v>5600</v>
      </c>
      <c r="B38" s="382">
        <v>3319</v>
      </c>
      <c r="C38" s="337" t="s">
        <v>617</v>
      </c>
      <c r="D38" s="338">
        <v>6325</v>
      </c>
      <c r="E38" s="338">
        <v>28870</v>
      </c>
      <c r="F38" s="338">
        <v>28756.10295</v>
      </c>
      <c r="G38" s="383">
        <f t="shared" si="1"/>
        <v>454.6419438735178</v>
      </c>
      <c r="H38" s="384">
        <f t="shared" si="0"/>
        <v>99.60548302736404</v>
      </c>
    </row>
    <row r="39" spans="1:8" ht="12.75" outlineLevel="2">
      <c r="A39" s="381">
        <v>5600</v>
      </c>
      <c r="B39" s="382">
        <v>3322</v>
      </c>
      <c r="C39" s="337" t="s">
        <v>618</v>
      </c>
      <c r="D39" s="338">
        <v>39102</v>
      </c>
      <c r="E39" s="338">
        <v>40281</v>
      </c>
      <c r="F39" s="338">
        <v>30148.64</v>
      </c>
      <c r="G39" s="383">
        <f t="shared" si="1"/>
        <v>77.10255229911513</v>
      </c>
      <c r="H39" s="384">
        <f t="shared" si="0"/>
        <v>74.84580819741316</v>
      </c>
    </row>
    <row r="40" spans="1:8" ht="12.75" outlineLevel="2">
      <c r="A40" s="381">
        <v>5600</v>
      </c>
      <c r="B40" s="382">
        <v>3326</v>
      </c>
      <c r="C40" s="337" t="s">
        <v>619</v>
      </c>
      <c r="D40" s="338">
        <v>3051</v>
      </c>
      <c r="E40" s="338">
        <v>3051</v>
      </c>
      <c r="F40" s="338">
        <v>2360</v>
      </c>
      <c r="G40" s="383">
        <f t="shared" si="1"/>
        <v>77.351687971157</v>
      </c>
      <c r="H40" s="384">
        <f t="shared" si="0"/>
        <v>77.351687971157</v>
      </c>
    </row>
    <row r="41" spans="1:8" ht="12.75" outlineLevel="2">
      <c r="A41" s="381">
        <v>5600</v>
      </c>
      <c r="B41" s="382">
        <v>3419</v>
      </c>
      <c r="C41" s="337" t="s">
        <v>620</v>
      </c>
      <c r="D41" s="338">
        <v>81576</v>
      </c>
      <c r="E41" s="338">
        <v>79550</v>
      </c>
      <c r="F41" s="338">
        <v>62099</v>
      </c>
      <c r="G41" s="383">
        <f t="shared" si="1"/>
        <v>76.1241051289595</v>
      </c>
      <c r="H41" s="384">
        <f t="shared" si="0"/>
        <v>78.06285355122564</v>
      </c>
    </row>
    <row r="42" spans="1:8" ht="12.75" outlineLevel="2">
      <c r="A42" s="381">
        <v>5600</v>
      </c>
      <c r="B42" s="382">
        <v>3522</v>
      </c>
      <c r="C42" s="337" t="s">
        <v>621</v>
      </c>
      <c r="D42" s="338">
        <v>13450</v>
      </c>
      <c r="E42" s="338">
        <v>19650</v>
      </c>
      <c r="F42" s="338">
        <v>17650</v>
      </c>
      <c r="G42" s="383">
        <f t="shared" si="1"/>
        <v>131.2267657992565</v>
      </c>
      <c r="H42" s="384">
        <f t="shared" si="0"/>
        <v>89.82188295165395</v>
      </c>
    </row>
    <row r="43" spans="1:8" ht="12.75" outlineLevel="2">
      <c r="A43" s="381">
        <v>5600</v>
      </c>
      <c r="B43" s="382">
        <v>3523</v>
      </c>
      <c r="C43" s="337" t="s">
        <v>50</v>
      </c>
      <c r="D43" s="338">
        <v>15175</v>
      </c>
      <c r="E43" s="338">
        <v>15175</v>
      </c>
      <c r="F43" s="338">
        <v>15175</v>
      </c>
      <c r="G43" s="383">
        <f t="shared" si="1"/>
        <v>100</v>
      </c>
      <c r="H43" s="384">
        <f t="shared" si="0"/>
        <v>100</v>
      </c>
    </row>
    <row r="44" spans="1:8" ht="12.75" outlineLevel="2">
      <c r="A44" s="381">
        <v>5600</v>
      </c>
      <c r="B44" s="382">
        <v>3612</v>
      </c>
      <c r="C44" s="337" t="s">
        <v>622</v>
      </c>
      <c r="D44" s="338">
        <v>5000</v>
      </c>
      <c r="E44" s="338">
        <v>117660</v>
      </c>
      <c r="F44" s="338">
        <v>113469</v>
      </c>
      <c r="G44" s="383">
        <f t="shared" si="1"/>
        <v>2269.38</v>
      </c>
      <c r="H44" s="384">
        <f t="shared" si="0"/>
        <v>96.43804181540031</v>
      </c>
    </row>
    <row r="45" spans="1:8" ht="12.75" outlineLevel="2">
      <c r="A45" s="381">
        <v>5600</v>
      </c>
      <c r="B45" s="382">
        <v>3631</v>
      </c>
      <c r="C45" s="337" t="s">
        <v>140</v>
      </c>
      <c r="D45" s="338"/>
      <c r="E45" s="338">
        <v>600</v>
      </c>
      <c r="F45" s="338">
        <v>534.365</v>
      </c>
      <c r="G45" s="383"/>
      <c r="H45" s="384">
        <f t="shared" si="0"/>
        <v>89.06083333333333</v>
      </c>
    </row>
    <row r="46" spans="1:8" ht="12.75" outlineLevel="2">
      <c r="A46" s="381">
        <v>5600</v>
      </c>
      <c r="B46" s="382">
        <v>3632</v>
      </c>
      <c r="C46" s="337" t="s">
        <v>123</v>
      </c>
      <c r="D46" s="338">
        <v>15782</v>
      </c>
      <c r="E46" s="338">
        <v>17054</v>
      </c>
      <c r="F46" s="338">
        <v>10672.3476</v>
      </c>
      <c r="G46" s="383">
        <f aca="true" t="shared" si="2" ref="G46:G52">F46/D46*100</f>
        <v>67.62354327715117</v>
      </c>
      <c r="H46" s="384">
        <f t="shared" si="0"/>
        <v>62.57973261404949</v>
      </c>
    </row>
    <row r="47" spans="1:8" ht="12.75" outlineLevel="2">
      <c r="A47" s="381">
        <v>5600</v>
      </c>
      <c r="B47" s="382">
        <v>3633</v>
      </c>
      <c r="C47" s="337" t="s">
        <v>141</v>
      </c>
      <c r="D47" s="338">
        <v>143744</v>
      </c>
      <c r="E47" s="338">
        <v>68944</v>
      </c>
      <c r="F47" s="338">
        <v>49700.3433</v>
      </c>
      <c r="G47" s="383">
        <f t="shared" si="2"/>
        <v>34.5755950161398</v>
      </c>
      <c r="H47" s="384">
        <f t="shared" si="0"/>
        <v>72.08798923764215</v>
      </c>
    </row>
    <row r="48" spans="1:8" ht="12.75" outlineLevel="2">
      <c r="A48" s="381">
        <v>5600</v>
      </c>
      <c r="B48" s="382">
        <v>3639</v>
      </c>
      <c r="C48" s="337" t="s">
        <v>623</v>
      </c>
      <c r="D48" s="338">
        <v>300337</v>
      </c>
      <c r="E48" s="338">
        <f>51495+5000+269248</f>
        <v>325743</v>
      </c>
      <c r="F48" s="338">
        <f>9880.1049+59.104+264420.70601</f>
        <v>274359.91491000005</v>
      </c>
      <c r="G48" s="383">
        <f t="shared" si="2"/>
        <v>91.3506876974865</v>
      </c>
      <c r="H48" s="384">
        <f t="shared" si="0"/>
        <v>84.22588203276818</v>
      </c>
    </row>
    <row r="49" spans="1:8" ht="12.75" outlineLevel="2">
      <c r="A49" s="381">
        <v>5600</v>
      </c>
      <c r="B49" s="382">
        <v>3716</v>
      </c>
      <c r="C49" s="337" t="s">
        <v>232</v>
      </c>
      <c r="D49" s="338">
        <v>1150</v>
      </c>
      <c r="E49" s="338">
        <v>1150</v>
      </c>
      <c r="F49" s="338">
        <v>1146.994</v>
      </c>
      <c r="G49" s="383">
        <f t="shared" si="2"/>
        <v>99.73860869565216</v>
      </c>
      <c r="H49" s="384">
        <f t="shared" si="0"/>
        <v>99.73860869565216</v>
      </c>
    </row>
    <row r="50" spans="1:8" ht="12.75" outlineLevel="2">
      <c r="A50" s="381">
        <v>5600</v>
      </c>
      <c r="B50" s="382">
        <v>3725</v>
      </c>
      <c r="C50" s="337" t="s">
        <v>234</v>
      </c>
      <c r="D50" s="338">
        <v>42200</v>
      </c>
      <c r="E50" s="338">
        <v>69508</v>
      </c>
      <c r="F50" s="338">
        <v>69409.623</v>
      </c>
      <c r="G50" s="383">
        <f t="shared" si="2"/>
        <v>164.4777796208531</v>
      </c>
      <c r="H50" s="384">
        <f t="shared" si="0"/>
        <v>99.85846665132073</v>
      </c>
    </row>
    <row r="51" spans="1:8" ht="12.75" outlineLevel="2">
      <c r="A51" s="381">
        <v>5600</v>
      </c>
      <c r="B51" s="382">
        <v>3741</v>
      </c>
      <c r="C51" s="337" t="s">
        <v>238</v>
      </c>
      <c r="D51" s="338">
        <v>5801</v>
      </c>
      <c r="E51" s="338">
        <v>9801</v>
      </c>
      <c r="F51" s="338">
        <v>7332</v>
      </c>
      <c r="G51" s="383">
        <f t="shared" si="2"/>
        <v>126.39200137907258</v>
      </c>
      <c r="H51" s="384">
        <f t="shared" si="0"/>
        <v>74.80869299051118</v>
      </c>
    </row>
    <row r="52" spans="1:8" ht="12.75" outlineLevel="2">
      <c r="A52" s="381">
        <v>5600</v>
      </c>
      <c r="B52" s="382">
        <v>3745</v>
      </c>
      <c r="C52" s="337" t="s">
        <v>135</v>
      </c>
      <c r="D52" s="338">
        <v>32542</v>
      </c>
      <c r="E52" s="338">
        <v>20542</v>
      </c>
      <c r="F52" s="338">
        <v>19648.45</v>
      </c>
      <c r="G52" s="383">
        <f t="shared" si="2"/>
        <v>60.37874131891095</v>
      </c>
      <c r="H52" s="384">
        <f t="shared" si="0"/>
        <v>95.6501314380294</v>
      </c>
    </row>
    <row r="53" spans="1:8" ht="12.75" outlineLevel="2">
      <c r="A53" s="381">
        <v>5600</v>
      </c>
      <c r="B53" s="382">
        <v>4314</v>
      </c>
      <c r="C53" s="337" t="s">
        <v>624</v>
      </c>
      <c r="D53" s="338">
        <v>14800</v>
      </c>
      <c r="E53" s="338"/>
      <c r="F53" s="338"/>
      <c r="G53" s="383"/>
      <c r="H53" s="384"/>
    </row>
    <row r="54" spans="1:8" ht="12.75" outlineLevel="2">
      <c r="A54" s="381">
        <v>5600</v>
      </c>
      <c r="B54" s="382">
        <v>4316</v>
      </c>
      <c r="C54" s="337" t="s">
        <v>380</v>
      </c>
      <c r="D54" s="338">
        <v>4000</v>
      </c>
      <c r="E54" s="338">
        <v>4000</v>
      </c>
      <c r="F54" s="338">
        <v>2650.8014</v>
      </c>
      <c r="G54" s="383">
        <f>F54/D54*100</f>
        <v>66.270035</v>
      </c>
      <c r="H54" s="384">
        <f>F54/E54*100</f>
        <v>66.270035</v>
      </c>
    </row>
    <row r="55" spans="1:8" ht="12.75" outlineLevel="2">
      <c r="A55" s="381">
        <v>5600</v>
      </c>
      <c r="B55" s="382">
        <v>4321</v>
      </c>
      <c r="C55" s="337" t="s">
        <v>82</v>
      </c>
      <c r="D55" s="338">
        <v>140</v>
      </c>
      <c r="E55" s="338">
        <v>140</v>
      </c>
      <c r="F55" s="338">
        <v>140</v>
      </c>
      <c r="G55" s="383">
        <f>F55/D55*100</f>
        <v>100</v>
      </c>
      <c r="H55" s="384">
        <f>F55/E55*100</f>
        <v>100</v>
      </c>
    </row>
    <row r="56" spans="1:8" ht="12.75" outlineLevel="2">
      <c r="A56" s="381">
        <v>5600</v>
      </c>
      <c r="B56" s="382">
        <v>4339</v>
      </c>
      <c r="C56" s="337" t="s">
        <v>625</v>
      </c>
      <c r="D56" s="338">
        <v>8200</v>
      </c>
      <c r="E56" s="338">
        <v>2200</v>
      </c>
      <c r="F56" s="338">
        <v>157.5496</v>
      </c>
      <c r="G56" s="383">
        <f>F56/D56*100</f>
        <v>1.9213365853658535</v>
      </c>
      <c r="H56" s="384">
        <f>F56/E56*100</f>
        <v>7.161345454545455</v>
      </c>
    </row>
    <row r="57" spans="1:8" ht="12.75" outlineLevel="2">
      <c r="A57" s="381">
        <v>5600</v>
      </c>
      <c r="B57" s="382">
        <v>4341</v>
      </c>
      <c r="C57" s="337" t="s">
        <v>626</v>
      </c>
      <c r="D57" s="338">
        <v>12033</v>
      </c>
      <c r="E57" s="338">
        <v>10000</v>
      </c>
      <c r="F57" s="338">
        <v>9160.4254</v>
      </c>
      <c r="G57" s="383">
        <f>F57/D57*100</f>
        <v>76.12752763234438</v>
      </c>
      <c r="H57" s="384">
        <f>F57/E57*100</f>
        <v>91.604254</v>
      </c>
    </row>
    <row r="58" spans="1:8" ht="12.75" outlineLevel="2">
      <c r="A58" s="381">
        <v>5600</v>
      </c>
      <c r="B58" s="382">
        <v>5311</v>
      </c>
      <c r="C58" s="337" t="s">
        <v>146</v>
      </c>
      <c r="D58" s="338"/>
      <c r="E58" s="338"/>
      <c r="F58" s="338">
        <v>250</v>
      </c>
      <c r="G58" s="383"/>
      <c r="H58" s="384"/>
    </row>
    <row r="59" spans="1:8" ht="12.75" outlineLevel="2">
      <c r="A59" s="381">
        <v>5600</v>
      </c>
      <c r="B59" s="382">
        <v>6171</v>
      </c>
      <c r="C59" s="337" t="s">
        <v>37</v>
      </c>
      <c r="D59" s="338">
        <v>20500</v>
      </c>
      <c r="E59" s="338">
        <v>1252</v>
      </c>
      <c r="F59" s="338">
        <v>1168.8487</v>
      </c>
      <c r="G59" s="383">
        <f>F59/D59*100</f>
        <v>5.701700975609756</v>
      </c>
      <c r="H59" s="384">
        <f>F59/E59*100</f>
        <v>93.35852236421725</v>
      </c>
    </row>
    <row r="60" spans="1:8" ht="12.75" outlineLevel="2">
      <c r="A60" s="381">
        <v>5600</v>
      </c>
      <c r="B60" s="382">
        <v>6211</v>
      </c>
      <c r="C60" s="337" t="s">
        <v>118</v>
      </c>
      <c r="D60" s="338">
        <v>31405</v>
      </c>
      <c r="E60" s="338">
        <v>6909</v>
      </c>
      <c r="F60" s="338">
        <v>152.816</v>
      </c>
      <c r="G60" s="383">
        <f>F60/D60*100</f>
        <v>0.48659767552937433</v>
      </c>
      <c r="H60" s="384">
        <f>F60/E60*100</f>
        <v>2.211839629468809</v>
      </c>
    </row>
    <row r="61" spans="1:8" ht="12.75" outlineLevel="2">
      <c r="A61" s="381">
        <v>5600</v>
      </c>
      <c r="B61" s="382">
        <v>6409</v>
      </c>
      <c r="C61" s="337" t="s">
        <v>627</v>
      </c>
      <c r="D61" s="338">
        <v>422235</v>
      </c>
      <c r="E61" s="338">
        <v>586137</v>
      </c>
      <c r="F61" s="338">
        <v>567441</v>
      </c>
      <c r="G61" s="383">
        <f>F61/D61*100</f>
        <v>134.3898539912608</v>
      </c>
      <c r="H61" s="384">
        <f>F61/E61*100</f>
        <v>96.81030202836538</v>
      </c>
    </row>
    <row r="62" spans="1:8" ht="12.75" outlineLevel="1">
      <c r="A62" s="388" t="s">
        <v>420</v>
      </c>
      <c r="B62" s="382"/>
      <c r="C62" s="337"/>
      <c r="D62" s="345">
        <f>SUBTOTAL(9,D22:D61)</f>
        <v>2296473</v>
      </c>
      <c r="E62" s="345">
        <f>SUBTOTAL(9,E22:E61)</f>
        <v>2373871</v>
      </c>
      <c r="F62" s="345">
        <f>SUBTOTAL(9,F22:F61)</f>
        <v>2001271.0708700002</v>
      </c>
      <c r="G62" s="386">
        <f>F62/D62*100</f>
        <v>87.1454212990965</v>
      </c>
      <c r="H62" s="387">
        <f>F62/E62*100</f>
        <v>84.30412060596385</v>
      </c>
    </row>
    <row r="63" spans="1:8" ht="12.75" outlineLevel="1">
      <c r="A63" s="388"/>
      <c r="B63" s="382"/>
      <c r="C63" s="337"/>
      <c r="D63" s="338"/>
      <c r="E63" s="338"/>
      <c r="F63" s="338"/>
      <c r="G63" s="383"/>
      <c r="H63" s="384"/>
    </row>
    <row r="64" spans="1:8" ht="12.75" outlineLevel="1">
      <c r="A64" s="344" t="s">
        <v>446</v>
      </c>
      <c r="B64" s="382"/>
      <c r="C64" s="337"/>
      <c r="D64" s="338"/>
      <c r="E64" s="338"/>
      <c r="F64" s="338"/>
      <c r="G64" s="383"/>
      <c r="H64" s="384"/>
    </row>
    <row r="65" spans="1:8" ht="12.75" outlineLevel="2">
      <c r="A65" s="381">
        <v>5700</v>
      </c>
      <c r="B65" s="382">
        <v>3631</v>
      </c>
      <c r="C65" s="337" t="s">
        <v>140</v>
      </c>
      <c r="D65" s="338"/>
      <c r="E65" s="338">
        <v>2907</v>
      </c>
      <c r="F65" s="338">
        <v>2907</v>
      </c>
      <c r="G65" s="383"/>
      <c r="H65" s="384">
        <f>F65/E65*100</f>
        <v>100</v>
      </c>
    </row>
    <row r="66" spans="1:8" ht="12.75" outlineLevel="1">
      <c r="A66" s="388" t="s">
        <v>421</v>
      </c>
      <c r="B66" s="382"/>
      <c r="C66" s="337"/>
      <c r="D66" s="338"/>
      <c r="E66" s="345">
        <f>SUBTOTAL(9,E65:E65)</f>
        <v>2907</v>
      </c>
      <c r="F66" s="345">
        <f>SUBTOTAL(9,F65:F65)</f>
        <v>2907</v>
      </c>
      <c r="G66" s="386"/>
      <c r="H66" s="387">
        <f>F66/E66*100</f>
        <v>100</v>
      </c>
    </row>
    <row r="67" spans="1:8" ht="12.75" outlineLevel="1">
      <c r="A67" s="388"/>
      <c r="B67" s="382"/>
      <c r="C67" s="337"/>
      <c r="D67" s="338"/>
      <c r="E67" s="338"/>
      <c r="F67" s="338"/>
      <c r="G67" s="383"/>
      <c r="H67" s="384"/>
    </row>
    <row r="68" spans="1:8" ht="12.75" outlineLevel="1">
      <c r="A68" s="344" t="s">
        <v>448</v>
      </c>
      <c r="B68" s="382"/>
      <c r="C68" s="337"/>
      <c r="D68" s="338"/>
      <c r="E68" s="338"/>
      <c r="F68" s="338"/>
      <c r="G68" s="383"/>
      <c r="H68" s="384"/>
    </row>
    <row r="69" spans="1:8" ht="12.75" outlineLevel="2">
      <c r="A69" s="381">
        <v>6200</v>
      </c>
      <c r="B69" s="382" t="s">
        <v>368</v>
      </c>
      <c r="C69" s="337" t="s">
        <v>369</v>
      </c>
      <c r="D69" s="338"/>
      <c r="E69" s="338">
        <v>50100</v>
      </c>
      <c r="F69" s="338">
        <v>50097</v>
      </c>
      <c r="G69" s="383"/>
      <c r="H69" s="384">
        <f>F69/E69*100</f>
        <v>99.9940119760479</v>
      </c>
    </row>
    <row r="70" spans="1:8" ht="12.75" outlineLevel="1">
      <c r="A70" s="388" t="s">
        <v>423</v>
      </c>
      <c r="B70" s="382"/>
      <c r="C70" s="337"/>
      <c r="D70" s="338"/>
      <c r="E70" s="345">
        <f>SUBTOTAL(9,E69:E69)</f>
        <v>50100</v>
      </c>
      <c r="F70" s="345">
        <f>SUBTOTAL(9,F69:F69)</f>
        <v>50097</v>
      </c>
      <c r="G70" s="386"/>
      <c r="H70" s="387">
        <f>F70/E70*100</f>
        <v>99.9940119760479</v>
      </c>
    </row>
    <row r="71" spans="1:8" ht="12.75" outlineLevel="1">
      <c r="A71" s="388"/>
      <c r="B71" s="382"/>
      <c r="C71" s="337"/>
      <c r="D71" s="338"/>
      <c r="E71" s="338"/>
      <c r="F71" s="338"/>
      <c r="G71" s="383"/>
      <c r="H71" s="384"/>
    </row>
    <row r="72" spans="1:8" ht="12.75" outlineLevel="1">
      <c r="A72" s="344" t="s">
        <v>449</v>
      </c>
      <c r="B72" s="382"/>
      <c r="C72" s="337"/>
      <c r="D72" s="338"/>
      <c r="E72" s="338"/>
      <c r="F72" s="338"/>
      <c r="G72" s="383"/>
      <c r="H72" s="384"/>
    </row>
    <row r="73" spans="1:8" ht="12.75" outlineLevel="2">
      <c r="A73" s="392">
        <v>6300</v>
      </c>
      <c r="B73" s="393">
        <v>3612</v>
      </c>
      <c r="C73" s="352" t="s">
        <v>6</v>
      </c>
      <c r="D73" s="353"/>
      <c r="E73" s="353">
        <v>38737</v>
      </c>
      <c r="F73" s="353">
        <v>31467</v>
      </c>
      <c r="G73" s="394"/>
      <c r="H73" s="355">
        <f>F73/E73*100</f>
        <v>81.23241345483646</v>
      </c>
    </row>
    <row r="74" spans="1:8" ht="12.75" outlineLevel="1">
      <c r="A74" s="395" t="s">
        <v>424</v>
      </c>
      <c r="B74" s="393"/>
      <c r="C74" s="352"/>
      <c r="D74" s="353"/>
      <c r="E74" s="357">
        <f>SUBTOTAL(9,E73:E73)</f>
        <v>38737</v>
      </c>
      <c r="F74" s="357">
        <f>SUBTOTAL(9,F73:F73)</f>
        <v>31467</v>
      </c>
      <c r="G74" s="394"/>
      <c r="H74" s="359">
        <f>F74/E74*100</f>
        <v>81.23241345483646</v>
      </c>
    </row>
    <row r="75" spans="1:8" ht="12.75" outlineLevel="1">
      <c r="A75" s="395"/>
      <c r="B75" s="393"/>
      <c r="C75" s="352"/>
      <c r="D75" s="353"/>
      <c r="E75" s="353"/>
      <c r="F75" s="353"/>
      <c r="G75" s="394"/>
      <c r="H75" s="355"/>
    </row>
    <row r="76" spans="1:8" ht="12.75" outlineLevel="1">
      <c r="A76" s="356" t="s">
        <v>450</v>
      </c>
      <c r="B76" s="393"/>
      <c r="C76" s="352"/>
      <c r="D76" s="353"/>
      <c r="E76" s="353"/>
      <c r="F76" s="353"/>
      <c r="G76" s="394"/>
      <c r="H76" s="355"/>
    </row>
    <row r="77" spans="1:8" ht="12.75" outlineLevel="2">
      <c r="A77" s="381">
        <v>6600</v>
      </c>
      <c r="B77" s="382">
        <v>3612</v>
      </c>
      <c r="C77" s="337" t="s">
        <v>6</v>
      </c>
      <c r="D77" s="338"/>
      <c r="E77" s="338">
        <v>35030</v>
      </c>
      <c r="F77" s="338">
        <v>35030</v>
      </c>
      <c r="G77" s="383"/>
      <c r="H77" s="384">
        <f>F77/E77*100</f>
        <v>100</v>
      </c>
    </row>
    <row r="78" spans="1:8" ht="12.75" outlineLevel="2">
      <c r="A78" s="381">
        <v>6600</v>
      </c>
      <c r="B78" s="382">
        <v>3639</v>
      </c>
      <c r="C78" s="337" t="s">
        <v>306</v>
      </c>
      <c r="D78" s="338"/>
      <c r="E78" s="338">
        <v>0</v>
      </c>
      <c r="F78" s="338">
        <v>100</v>
      </c>
      <c r="G78" s="383"/>
      <c r="H78" s="384"/>
    </row>
    <row r="79" spans="1:8" ht="12.75" outlineLevel="1">
      <c r="A79" s="388" t="s">
        <v>425</v>
      </c>
      <c r="B79" s="382"/>
      <c r="C79" s="337"/>
      <c r="D79" s="338"/>
      <c r="E79" s="338">
        <f>SUBTOTAL(9,E77:E78)</f>
        <v>35030</v>
      </c>
      <c r="F79" s="338">
        <f>SUBTOTAL(9,F77:F78)</f>
        <v>35130</v>
      </c>
      <c r="G79" s="383"/>
      <c r="H79" s="384">
        <f>F79/E79*100</f>
        <v>100.28546959748788</v>
      </c>
    </row>
    <row r="80" spans="1:8" ht="12.75" outlineLevel="1">
      <c r="A80" s="388"/>
      <c r="B80" s="382"/>
      <c r="C80" s="337"/>
      <c r="D80" s="338"/>
      <c r="E80" s="338"/>
      <c r="F80" s="338"/>
      <c r="G80" s="383"/>
      <c r="H80" s="384"/>
    </row>
    <row r="81" spans="1:8" ht="12.75" outlineLevel="1">
      <c r="A81" s="344" t="s">
        <v>451</v>
      </c>
      <c r="B81" s="382"/>
      <c r="C81" s="337"/>
      <c r="D81" s="338"/>
      <c r="E81" s="338"/>
      <c r="F81" s="338"/>
      <c r="G81" s="383"/>
      <c r="H81" s="384"/>
    </row>
    <row r="82" spans="1:8" ht="12.75" outlineLevel="2">
      <c r="A82" s="392">
        <v>7100</v>
      </c>
      <c r="B82" s="393">
        <v>3522</v>
      </c>
      <c r="C82" s="352" t="s">
        <v>49</v>
      </c>
      <c r="D82" s="353"/>
      <c r="E82" s="353"/>
      <c r="F82" s="361">
        <v>85</v>
      </c>
      <c r="G82" s="394"/>
      <c r="H82" s="355"/>
    </row>
    <row r="83" spans="1:8" ht="12.75" outlineLevel="2">
      <c r="A83" s="392">
        <v>7100</v>
      </c>
      <c r="B83" s="393">
        <v>3523</v>
      </c>
      <c r="C83" s="352" t="s">
        <v>50</v>
      </c>
      <c r="D83" s="353"/>
      <c r="E83" s="353"/>
      <c r="F83" s="361">
        <v>5123</v>
      </c>
      <c r="G83" s="394"/>
      <c r="H83" s="355"/>
    </row>
    <row r="84" spans="1:8" ht="12.75" outlineLevel="2">
      <c r="A84" s="392">
        <v>7100</v>
      </c>
      <c r="B84" s="393">
        <v>3541</v>
      </c>
      <c r="C84" s="352" t="s">
        <v>51</v>
      </c>
      <c r="D84" s="353"/>
      <c r="E84" s="353">
        <v>53</v>
      </c>
      <c r="F84" s="361">
        <v>54</v>
      </c>
      <c r="G84" s="394"/>
      <c r="H84" s="355">
        <f>F84/E84*100</f>
        <v>101.88679245283019</v>
      </c>
    </row>
    <row r="85" spans="1:8" ht="12.75" outlineLevel="1">
      <c r="A85" s="395" t="s">
        <v>426</v>
      </c>
      <c r="B85" s="393"/>
      <c r="C85" s="352"/>
      <c r="D85" s="353"/>
      <c r="E85" s="357">
        <f>SUBTOTAL(9,E82:E84)</f>
        <v>53</v>
      </c>
      <c r="F85" s="362">
        <f>SUBTOTAL(9,F82:F84)</f>
        <v>5262</v>
      </c>
      <c r="G85" s="394"/>
      <c r="H85" s="359">
        <f>F85/E85*100</f>
        <v>9928.301886792453</v>
      </c>
    </row>
    <row r="86" spans="1:8" ht="12.75" outlineLevel="1">
      <c r="A86" s="395"/>
      <c r="B86" s="393"/>
      <c r="C86" s="352"/>
      <c r="D86" s="353"/>
      <c r="E86" s="353"/>
      <c r="F86" s="361"/>
      <c r="G86" s="394"/>
      <c r="H86" s="355"/>
    </row>
    <row r="87" spans="1:8" ht="12.75" outlineLevel="1">
      <c r="A87" s="356" t="s">
        <v>452</v>
      </c>
      <c r="B87" s="393"/>
      <c r="C87" s="352"/>
      <c r="D87" s="353"/>
      <c r="E87" s="353"/>
      <c r="F87" s="361"/>
      <c r="G87" s="394"/>
      <c r="H87" s="355"/>
    </row>
    <row r="88" spans="1:8" ht="12.75" outlineLevel="2">
      <c r="A88" s="381">
        <v>7200</v>
      </c>
      <c r="B88" s="382">
        <v>4342</v>
      </c>
      <c r="C88" s="337" t="s">
        <v>628</v>
      </c>
      <c r="D88" s="338"/>
      <c r="E88" s="338">
        <v>450</v>
      </c>
      <c r="F88" s="338">
        <v>450</v>
      </c>
      <c r="G88" s="383"/>
      <c r="H88" s="384">
        <f>F88/E88*100</f>
        <v>100</v>
      </c>
    </row>
    <row r="89" spans="1:8" ht="12.75" outlineLevel="2">
      <c r="A89" s="381">
        <v>7200</v>
      </c>
      <c r="B89" s="382">
        <v>4346</v>
      </c>
      <c r="C89" s="337" t="s">
        <v>171</v>
      </c>
      <c r="D89" s="338"/>
      <c r="E89" s="338">
        <v>2700</v>
      </c>
      <c r="F89" s="338">
        <v>2700</v>
      </c>
      <c r="G89" s="383"/>
      <c r="H89" s="384">
        <f>F89/E89*100</f>
        <v>100</v>
      </c>
    </row>
    <row r="90" spans="1:8" ht="12.75" outlineLevel="2">
      <c r="A90" s="381">
        <v>7200</v>
      </c>
      <c r="B90" s="382" t="s">
        <v>338</v>
      </c>
      <c r="C90" s="337" t="s">
        <v>339</v>
      </c>
      <c r="D90" s="338">
        <v>510</v>
      </c>
      <c r="E90" s="338">
        <v>510</v>
      </c>
      <c r="F90" s="338">
        <v>450</v>
      </c>
      <c r="G90" s="383">
        <f>F90/D90*100</f>
        <v>88.23529411764706</v>
      </c>
      <c r="H90" s="384">
        <f>F90/E90*100</f>
        <v>88.23529411764706</v>
      </c>
    </row>
    <row r="91" spans="1:8" ht="12.75" outlineLevel="2">
      <c r="A91" s="381">
        <v>7200</v>
      </c>
      <c r="B91" s="382" t="s">
        <v>343</v>
      </c>
      <c r="C91" s="337" t="s">
        <v>344</v>
      </c>
      <c r="D91" s="338">
        <v>1000</v>
      </c>
      <c r="E91" s="338">
        <v>1000</v>
      </c>
      <c r="F91" s="338">
        <v>1000</v>
      </c>
      <c r="G91" s="383">
        <f>F91/D91*100</f>
        <v>100</v>
      </c>
      <c r="H91" s="384">
        <f>F91/E91*100</f>
        <v>100</v>
      </c>
    </row>
    <row r="92" spans="1:8" ht="12.75" outlineLevel="1">
      <c r="A92" s="388" t="s">
        <v>427</v>
      </c>
      <c r="B92" s="382"/>
      <c r="C92" s="337"/>
      <c r="D92" s="345">
        <f>SUBTOTAL(9,D88:D91)</f>
        <v>1510</v>
      </c>
      <c r="E92" s="345">
        <f>SUBTOTAL(9,E88:E91)</f>
        <v>4660</v>
      </c>
      <c r="F92" s="345">
        <f>SUBTOTAL(9,F88:F91)</f>
        <v>4600</v>
      </c>
      <c r="G92" s="386">
        <f>F92/D92*100</f>
        <v>304.63576158940396</v>
      </c>
      <c r="H92" s="387">
        <f>F92/E92*100</f>
        <v>98.71244635193133</v>
      </c>
    </row>
    <row r="93" spans="1:8" ht="12.75" outlineLevel="1">
      <c r="A93" s="388"/>
      <c r="B93" s="382"/>
      <c r="C93" s="337"/>
      <c r="D93" s="338"/>
      <c r="E93" s="338"/>
      <c r="F93" s="338"/>
      <c r="G93" s="383"/>
      <c r="H93" s="384"/>
    </row>
    <row r="94" spans="1:8" ht="12.75" outlineLevel="1">
      <c r="A94" s="344" t="s">
        <v>453</v>
      </c>
      <c r="B94" s="382"/>
      <c r="C94" s="337"/>
      <c r="D94" s="338"/>
      <c r="E94" s="338"/>
      <c r="F94" s="338"/>
      <c r="G94" s="383"/>
      <c r="H94" s="384"/>
    </row>
    <row r="95" spans="1:8" ht="12.75" outlineLevel="2">
      <c r="A95" s="381">
        <v>7300</v>
      </c>
      <c r="B95" s="382">
        <v>3311</v>
      </c>
      <c r="C95" s="337" t="s">
        <v>178</v>
      </c>
      <c r="D95" s="338"/>
      <c r="E95" s="338">
        <v>20000</v>
      </c>
      <c r="F95" s="338">
        <v>20000</v>
      </c>
      <c r="G95" s="383"/>
      <c r="H95" s="384">
        <f>F95/E95*100</f>
        <v>100</v>
      </c>
    </row>
    <row r="96" spans="1:8" ht="12.75" outlineLevel="2">
      <c r="A96" s="381">
        <v>7300</v>
      </c>
      <c r="B96" s="382">
        <v>3312</v>
      </c>
      <c r="C96" s="337" t="s">
        <v>182</v>
      </c>
      <c r="D96" s="338"/>
      <c r="E96" s="338">
        <v>2500</v>
      </c>
      <c r="F96" s="338">
        <v>2500</v>
      </c>
      <c r="G96" s="383"/>
      <c r="H96" s="384">
        <f>F96/E96*100</f>
        <v>100</v>
      </c>
    </row>
    <row r="97" spans="1:8" ht="12.75" outlineLevel="2">
      <c r="A97" s="381">
        <v>7300</v>
      </c>
      <c r="B97" s="382">
        <v>3314</v>
      </c>
      <c r="C97" s="337" t="s">
        <v>183</v>
      </c>
      <c r="D97" s="338"/>
      <c r="E97" s="338">
        <v>340</v>
      </c>
      <c r="F97" s="338">
        <v>300</v>
      </c>
      <c r="G97" s="383"/>
      <c r="H97" s="384">
        <f>F97/E97*100</f>
        <v>88.23529411764706</v>
      </c>
    </row>
    <row r="98" spans="1:8" ht="12.75" outlineLevel="1">
      <c r="A98" s="388" t="s">
        <v>428</v>
      </c>
      <c r="B98" s="382"/>
      <c r="C98" s="337"/>
      <c r="D98" s="338"/>
      <c r="E98" s="345">
        <f>SUBTOTAL(9,E95:E97)</f>
        <v>22840</v>
      </c>
      <c r="F98" s="345">
        <f>SUBTOTAL(9,F95:F97)</f>
        <v>22800</v>
      </c>
      <c r="G98" s="386"/>
      <c r="H98" s="387">
        <f>F98/E98*100</f>
        <v>99.82486865148861</v>
      </c>
    </row>
    <row r="99" spans="1:8" ht="12.75" outlineLevel="1">
      <c r="A99" s="388"/>
      <c r="B99" s="382"/>
      <c r="C99" s="337"/>
      <c r="D99" s="338"/>
      <c r="E99" s="338"/>
      <c r="F99" s="338"/>
      <c r="G99" s="383"/>
      <c r="H99" s="384"/>
    </row>
    <row r="100" spans="1:8" ht="12.75" outlineLevel="1">
      <c r="A100" s="344" t="s">
        <v>455</v>
      </c>
      <c r="B100" s="382"/>
      <c r="C100" s="337"/>
      <c r="D100" s="338"/>
      <c r="E100" s="338"/>
      <c r="F100" s="338"/>
      <c r="G100" s="383"/>
      <c r="H100" s="384"/>
    </row>
    <row r="101" spans="1:8" ht="12.75" outlineLevel="2">
      <c r="A101" s="381">
        <v>7500</v>
      </c>
      <c r="B101" s="382">
        <v>3322</v>
      </c>
      <c r="C101" s="337" t="s">
        <v>629</v>
      </c>
      <c r="D101" s="338"/>
      <c r="E101" s="338">
        <v>500</v>
      </c>
      <c r="F101" s="338">
        <v>500</v>
      </c>
      <c r="G101" s="383"/>
      <c r="H101" s="384">
        <f>F101/E101*100</f>
        <v>100</v>
      </c>
    </row>
    <row r="102" spans="1:8" ht="12.75" outlineLevel="1">
      <c r="A102" s="388" t="s">
        <v>430</v>
      </c>
      <c r="B102" s="382"/>
      <c r="C102" s="337"/>
      <c r="D102" s="338"/>
      <c r="E102" s="345">
        <f>SUBTOTAL(9,E101:E101)</f>
        <v>500</v>
      </c>
      <c r="F102" s="345">
        <f>SUBTOTAL(9,F101:F101)</f>
        <v>500</v>
      </c>
      <c r="G102" s="386"/>
      <c r="H102" s="387">
        <f>F102/E102*100</f>
        <v>100</v>
      </c>
    </row>
    <row r="103" spans="1:8" ht="12.75" outlineLevel="1">
      <c r="A103" s="388"/>
      <c r="B103" s="382"/>
      <c r="C103" s="337"/>
      <c r="D103" s="338"/>
      <c r="E103" s="338"/>
      <c r="F103" s="338"/>
      <c r="G103" s="383"/>
      <c r="H103" s="384"/>
    </row>
    <row r="104" spans="1:8" ht="12.75" outlineLevel="1">
      <c r="A104" s="344" t="s">
        <v>456</v>
      </c>
      <c r="B104" s="382"/>
      <c r="C104" s="337"/>
      <c r="D104" s="338"/>
      <c r="E104" s="338"/>
      <c r="F104" s="338"/>
      <c r="G104" s="383"/>
      <c r="H104" s="384"/>
    </row>
    <row r="105" spans="1:8" ht="12.75" outlineLevel="2">
      <c r="A105" s="381">
        <v>8200</v>
      </c>
      <c r="B105" s="382">
        <v>5311</v>
      </c>
      <c r="C105" s="337" t="s">
        <v>146</v>
      </c>
      <c r="D105" s="338">
        <v>11056</v>
      </c>
      <c r="E105" s="338">
        <v>11056</v>
      </c>
      <c r="F105" s="338">
        <v>11056</v>
      </c>
      <c r="G105" s="383">
        <f>F105/D105*100</f>
        <v>100</v>
      </c>
      <c r="H105" s="384">
        <f>F105/E105*100</f>
        <v>100</v>
      </c>
    </row>
    <row r="106" spans="1:8" ht="12.75" outlineLevel="1">
      <c r="A106" s="388" t="s">
        <v>431</v>
      </c>
      <c r="B106" s="382"/>
      <c r="C106" s="337"/>
      <c r="D106" s="345">
        <f>SUBTOTAL(9,D105:D105)</f>
        <v>11056</v>
      </c>
      <c r="E106" s="345">
        <f>SUBTOTAL(9,E105:E105)</f>
        <v>11056</v>
      </c>
      <c r="F106" s="345">
        <f>SUBTOTAL(9,F105:F105)</f>
        <v>11056</v>
      </c>
      <c r="G106" s="386">
        <f>F106/D106*100</f>
        <v>100</v>
      </c>
      <c r="H106" s="387">
        <f>F106/E106*100</f>
        <v>100</v>
      </c>
    </row>
    <row r="107" spans="1:8" ht="12.75" outlineLevel="1">
      <c r="A107" s="388"/>
      <c r="B107" s="382"/>
      <c r="C107" s="337"/>
      <c r="D107" s="338"/>
      <c r="E107" s="338"/>
      <c r="F107" s="338"/>
      <c r="G107" s="383"/>
      <c r="H107" s="384"/>
    </row>
    <row r="108" spans="1:8" ht="12.75" outlineLevel="1">
      <c r="A108" s="344" t="s">
        <v>457</v>
      </c>
      <c r="B108" s="382"/>
      <c r="C108" s="337"/>
      <c r="D108" s="338"/>
      <c r="E108" s="338"/>
      <c r="F108" s="338"/>
      <c r="G108" s="383"/>
      <c r="H108" s="384"/>
    </row>
    <row r="109" spans="1:8" ht="12.75" outlineLevel="2">
      <c r="A109" s="381">
        <v>8300</v>
      </c>
      <c r="B109" s="382" t="s">
        <v>405</v>
      </c>
      <c r="C109" s="337" t="s">
        <v>118</v>
      </c>
      <c r="D109" s="338">
        <v>1520</v>
      </c>
      <c r="E109" s="338">
        <v>1520</v>
      </c>
      <c r="F109" s="338">
        <v>845</v>
      </c>
      <c r="G109" s="383">
        <f>F109/D109*100</f>
        <v>55.5921052631579</v>
      </c>
      <c r="H109" s="384">
        <f>F109/E109*100</f>
        <v>55.5921052631579</v>
      </c>
    </row>
    <row r="110" spans="1:8" ht="12.75" outlineLevel="1">
      <c r="A110" s="388" t="s">
        <v>432</v>
      </c>
      <c r="B110" s="382"/>
      <c r="C110" s="337"/>
      <c r="D110" s="345">
        <f>SUBTOTAL(9,D109:D109)</f>
        <v>1520</v>
      </c>
      <c r="E110" s="345">
        <f>SUBTOTAL(9,E109:E109)</f>
        <v>1520</v>
      </c>
      <c r="F110" s="345">
        <f>SUBTOTAL(9,F109:F109)</f>
        <v>845</v>
      </c>
      <c r="G110" s="386">
        <f>F110/D110*100</f>
        <v>55.5921052631579</v>
      </c>
      <c r="H110" s="387">
        <f>F110/E110*100</f>
        <v>55.5921052631579</v>
      </c>
    </row>
    <row r="111" spans="1:8" ht="12.75" outlineLevel="1">
      <c r="A111" s="388"/>
      <c r="B111" s="382"/>
      <c r="C111" s="337"/>
      <c r="D111" s="338"/>
      <c r="E111" s="338"/>
      <c r="F111" s="338"/>
      <c r="G111" s="383"/>
      <c r="H111" s="384"/>
    </row>
    <row r="112" spans="1:8" ht="12.75" outlineLevel="1">
      <c r="A112" s="344" t="s">
        <v>459</v>
      </c>
      <c r="B112" s="382"/>
      <c r="C112" s="337"/>
      <c r="D112" s="338"/>
      <c r="E112" s="338"/>
      <c r="F112" s="338"/>
      <c r="G112" s="383"/>
      <c r="H112" s="384"/>
    </row>
    <row r="113" spans="1:8" ht="12.75" outlineLevel="2">
      <c r="A113" s="381">
        <v>9101</v>
      </c>
      <c r="B113" s="382" t="s">
        <v>406</v>
      </c>
      <c r="C113" s="337" t="s">
        <v>119</v>
      </c>
      <c r="D113" s="338">
        <v>11459</v>
      </c>
      <c r="E113" s="338">
        <v>13409</v>
      </c>
      <c r="F113" s="338">
        <v>13905</v>
      </c>
      <c r="G113" s="383">
        <f>F113/D113*100</f>
        <v>121.34566716118336</v>
      </c>
      <c r="H113" s="384">
        <f>F113/E113*100</f>
        <v>103.69900812886867</v>
      </c>
    </row>
    <row r="114" spans="1:8" ht="12.75" outlineLevel="1">
      <c r="A114" s="388" t="s">
        <v>434</v>
      </c>
      <c r="B114" s="382"/>
      <c r="C114" s="337"/>
      <c r="D114" s="345">
        <f>SUBTOTAL(9,D113:D113)</f>
        <v>11459</v>
      </c>
      <c r="E114" s="345">
        <f>SUBTOTAL(9,E113:E113)</f>
        <v>13409</v>
      </c>
      <c r="F114" s="345">
        <f>SUBTOTAL(9,F113:F113)</f>
        <v>13905</v>
      </c>
      <c r="G114" s="386">
        <f>F114/D114*100</f>
        <v>121.34566716118336</v>
      </c>
      <c r="H114" s="387">
        <f>F114/E114*100</f>
        <v>103.69900812886867</v>
      </c>
    </row>
    <row r="115" spans="1:8" ht="12.75" outlineLevel="1">
      <c r="A115" s="388"/>
      <c r="B115" s="382"/>
      <c r="C115" s="337"/>
      <c r="D115" s="338"/>
      <c r="E115" s="338"/>
      <c r="F115" s="338"/>
      <c r="G115" s="383"/>
      <c r="H115" s="384"/>
    </row>
    <row r="116" spans="1:8" ht="12.75" outlineLevel="1">
      <c r="A116" s="344" t="s">
        <v>460</v>
      </c>
      <c r="B116" s="382"/>
      <c r="C116" s="337"/>
      <c r="D116" s="338"/>
      <c r="E116" s="338"/>
      <c r="F116" s="338"/>
      <c r="G116" s="383"/>
      <c r="H116" s="384"/>
    </row>
    <row r="117" spans="1:8" ht="12.75" outlineLevel="2">
      <c r="A117" s="381">
        <v>9203</v>
      </c>
      <c r="B117" s="382" t="s">
        <v>379</v>
      </c>
      <c r="C117" s="337" t="s">
        <v>380</v>
      </c>
      <c r="D117" s="338">
        <v>3440</v>
      </c>
      <c r="E117" s="338">
        <v>3440</v>
      </c>
      <c r="F117" s="338">
        <v>3423</v>
      </c>
      <c r="G117" s="383">
        <f>F117/D117*100</f>
        <v>99.50581395348837</v>
      </c>
      <c r="H117" s="384">
        <f>F117/E117*100</f>
        <v>99.50581395348837</v>
      </c>
    </row>
    <row r="118" spans="1:8" ht="12.75" outlineLevel="1">
      <c r="A118" s="388" t="s">
        <v>435</v>
      </c>
      <c r="B118" s="382"/>
      <c r="C118" s="337"/>
      <c r="D118" s="345">
        <f>SUBTOTAL(9,D117:D117)</f>
        <v>3440</v>
      </c>
      <c r="E118" s="345">
        <f>SUBTOTAL(9,E117:E117)</f>
        <v>3440</v>
      </c>
      <c r="F118" s="345">
        <f>SUBTOTAL(9,F117:F117)</f>
        <v>3423</v>
      </c>
      <c r="G118" s="386">
        <f>F118/D118*100</f>
        <v>99.50581395348837</v>
      </c>
      <c r="H118" s="387">
        <f>F118/E118*100</f>
        <v>99.50581395348837</v>
      </c>
    </row>
    <row r="119" spans="1:8" ht="12.75" outlineLevel="1">
      <c r="A119" s="388"/>
      <c r="B119" s="382"/>
      <c r="C119" s="337"/>
      <c r="D119" s="338"/>
      <c r="E119" s="338"/>
      <c r="F119" s="338"/>
      <c r="G119" s="383"/>
      <c r="H119" s="384"/>
    </row>
    <row r="120" spans="1:8" ht="13.5" thickBot="1">
      <c r="A120" s="396" t="s">
        <v>630</v>
      </c>
      <c r="B120" s="397"/>
      <c r="C120" s="370"/>
      <c r="D120" s="371">
        <f>SUBTOTAL(9,D6:D117)</f>
        <v>2407868</v>
      </c>
      <c r="E120" s="371">
        <f>SUBTOTAL(9,E6:E117)</f>
        <v>2645124</v>
      </c>
      <c r="F120" s="371">
        <f>SUBTOTAL(9,F6:F117)</f>
        <v>2255875.07087</v>
      </c>
      <c r="G120" s="398">
        <f>F120/D120*100</f>
        <v>93.68765525643433</v>
      </c>
      <c r="H120" s="399">
        <f>F120/E120*100</f>
        <v>85.28428424792183</v>
      </c>
    </row>
    <row r="121" ht="12.75">
      <c r="F121" s="321"/>
    </row>
  </sheetData>
  <mergeCells count="1">
    <mergeCell ref="A1:H1"/>
  </mergeCells>
  <printOptions horizontalCentered="1"/>
  <pageMargins left="0.7874015748031497" right="0.7874015748031497" top="0.5511811023622047" bottom="0.984251968503937" header="0.5118110236220472" footer="0.5118110236220472"/>
  <pageSetup horizontalDpi="360" verticalDpi="360" orientation="portrait" paperSize="9" scale="79" r:id="rId1"/>
  <rowBreaks count="1" manualBreakCount="1"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</dc:creator>
  <cp:keywords/>
  <dc:description/>
  <cp:lastModifiedBy>trnecka</cp:lastModifiedBy>
  <cp:lastPrinted>2001-05-04T13:10:03Z</cp:lastPrinted>
  <dcterms:created xsi:type="dcterms:W3CDTF">1999-11-11T14:10:37Z</dcterms:created>
  <dcterms:modified xsi:type="dcterms:W3CDTF">2011-10-31T15:00:10Z</dcterms:modified>
  <cp:category/>
  <cp:version/>
  <cp:contentType/>
  <cp:contentStatus/>
</cp:coreProperties>
</file>