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HČ 2010 (v tis.Kč)" sheetId="1" r:id="rId1"/>
    <sheet name="VHČ 2010 (v Kč)" sheetId="2" r:id="rId2"/>
  </sheets>
  <definedNames>
    <definedName name="_xlnm.Print_Titles" localSheetId="1">'VHČ 2010 (v Kč)'!$A:$C</definedName>
    <definedName name="_xlnm.Print_Titles" localSheetId="0">'VHČ 2010 (v tis.Kč)'!$A:$C</definedName>
    <definedName name="_xlnm.Print_Area" localSheetId="1">'VHČ 2010 (v Kč)'!$A$1:$AC$27</definedName>
    <definedName name="_xlnm.Print_Area" localSheetId="0">'VHČ 2010 (v tis.Kč)'!$A$1:$AC$28</definedName>
  </definedNames>
  <calcPr fullCalcOnLoad="1"/>
</workbook>
</file>

<file path=xl/sharedStrings.xml><?xml version="1.0" encoding="utf-8"?>
<sst xmlns="http://schemas.openxmlformats.org/spreadsheetml/2006/main" count="132" uniqueCount="67">
  <si>
    <t>Statutární</t>
  </si>
  <si>
    <t xml:space="preserve">Město </t>
  </si>
  <si>
    <t>městské</t>
  </si>
  <si>
    <t xml:space="preserve">č.ř. </t>
  </si>
  <si>
    <t>účet</t>
  </si>
  <si>
    <t xml:space="preserve"> Název finanční operace</t>
  </si>
  <si>
    <t xml:space="preserve">město </t>
  </si>
  <si>
    <t>účet DPH</t>
  </si>
  <si>
    <t>Jídelna MMB</t>
  </si>
  <si>
    <t>části</t>
  </si>
  <si>
    <t>Brno-střed</t>
  </si>
  <si>
    <t>Bohunice</t>
  </si>
  <si>
    <t>Starý</t>
  </si>
  <si>
    <t>Nový</t>
  </si>
  <si>
    <t>Kohoutovice</t>
  </si>
  <si>
    <t>Bosonohy</t>
  </si>
  <si>
    <t>Žabovřesky</t>
  </si>
  <si>
    <t xml:space="preserve"> Bystrc</t>
  </si>
  <si>
    <t>Komín</t>
  </si>
  <si>
    <t>Jundrov</t>
  </si>
  <si>
    <t>Brno-sever</t>
  </si>
  <si>
    <t>Maloměřice</t>
  </si>
  <si>
    <t>Židenice</t>
  </si>
  <si>
    <t>Černovice</t>
  </si>
  <si>
    <t xml:space="preserve"> Brno-jih</t>
  </si>
  <si>
    <t>Vinohrady</t>
  </si>
  <si>
    <t xml:space="preserve"> Líšeň</t>
  </si>
  <si>
    <t xml:space="preserve"> Slatina</t>
  </si>
  <si>
    <t>Chrlice</t>
  </si>
  <si>
    <t xml:space="preserve"> Královo</t>
  </si>
  <si>
    <t>Medlánky</t>
  </si>
  <si>
    <t>Řečkovice</t>
  </si>
  <si>
    <t>celkem</t>
  </si>
  <si>
    <t>klub zastupitelů</t>
  </si>
  <si>
    <t>Lískovec</t>
  </si>
  <si>
    <t>- Obřany</t>
  </si>
  <si>
    <t xml:space="preserve">   Pole</t>
  </si>
  <si>
    <t>Mokrá Hora</t>
  </si>
  <si>
    <t xml:space="preserve"> A: VÝNOSY  </t>
  </si>
  <si>
    <t>Výnosy z prodeje vlastních výrobků a služeb</t>
  </si>
  <si>
    <t>644-647</t>
  </si>
  <si>
    <t>Výnosy z prodeje dlouhodobého majetku a materiálu</t>
  </si>
  <si>
    <t>Výnosy z nároků na prostředky rozpočtů ÚSC</t>
  </si>
  <si>
    <t>Ostatní výnosy</t>
  </si>
  <si>
    <t xml:space="preserve"> B: NÁKLADY   </t>
  </si>
  <si>
    <t xml:space="preserve">Spotřeba materiálu a energie </t>
  </si>
  <si>
    <t>Opravy a udržování</t>
  </si>
  <si>
    <t>512-518</t>
  </si>
  <si>
    <t>Služby</t>
  </si>
  <si>
    <t>52x</t>
  </si>
  <si>
    <t>Osobní náklady</t>
  </si>
  <si>
    <t>53x</t>
  </si>
  <si>
    <t>Daně a poplatky</t>
  </si>
  <si>
    <t>55x</t>
  </si>
  <si>
    <t>Odpisy, rezervy a opravné položky</t>
  </si>
  <si>
    <t>Ostatní náklady</t>
  </si>
  <si>
    <t xml:space="preserve"> Daň z příjmů</t>
  </si>
  <si>
    <t xml:space="preserve"> Ú h r n  výnosů (ř.1 až ř.5)  </t>
  </si>
  <si>
    <t xml:space="preserve"> Ú h r n  nákladů (ř.7 až ř.13)   </t>
  </si>
  <si>
    <t>Hospodářský výsledek před zdaněním (ř.6-ř.14)</t>
  </si>
  <si>
    <t>Hospodářský výsledek po zdanění (ř.15-ř.16)</t>
  </si>
  <si>
    <t>Hospodářský výsledek před zdaněním (ř.6 - ř.14)</t>
  </si>
  <si>
    <t>Výnosy z pronájmu</t>
  </si>
  <si>
    <t>ost. 6xx</t>
  </si>
  <si>
    <t>ost. 5xx</t>
  </si>
  <si>
    <t xml:space="preserve">VÝNOSY  </t>
  </si>
  <si>
    <t xml:space="preserve">NÁKLADY 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</si>
</sst>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.00_);\(#,##0.00\)"/>
    <numFmt numFmtId="166" formatCode="#,##0_);\(#,##0\)"/>
    <numFmt numFmtId="167" formatCode="#,##0.0\ _K_č;\-#,##0.0\ _K_č"/>
    <numFmt numFmtId="168" formatCode="#,##0.0"/>
    <numFmt numFmtId="169" formatCode="#,##0.0000000"/>
    <numFmt numFmtId="170" formatCode="#,##0.0_ ;\-#,##0.0\ "/>
    <numFmt numFmtId="171" formatCode="#,##0_ ;\-#,##0\ "/>
    <numFmt numFmtId="172" formatCode="#,##0.000"/>
    <numFmt numFmtId="173" formatCode="#,##0.0000"/>
  </numFmts>
  <fonts count="10">
    <font>
      <sz val="12"/>
      <name val="Arial CE"/>
      <family val="0"/>
    </font>
    <font>
      <sz val="10"/>
      <name val="Arial CE"/>
      <family val="0"/>
    </font>
    <font>
      <u val="single"/>
      <sz val="9"/>
      <color indexed="12"/>
      <name val="Arial CE"/>
      <family val="0"/>
    </font>
    <font>
      <sz val="10"/>
      <name val="Courier"/>
      <family val="0"/>
    </font>
    <font>
      <u val="single"/>
      <sz val="9"/>
      <color indexed="36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color indexed="63"/>
      <name val="Times New Roman CE"/>
      <family val="1"/>
    </font>
    <font>
      <b/>
      <sz val="14"/>
      <color indexed="63"/>
      <name val="Times New Roman CE"/>
      <family val="1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187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ck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4" fontId="6" fillId="0" borderId="4" xfId="0" applyNumberFormat="1" applyFont="1" applyFill="1" applyBorder="1" applyAlignment="1" applyProtection="1">
      <alignment/>
      <protection/>
    </xf>
    <xf numFmtId="4" fontId="6" fillId="0" borderId="5" xfId="0" applyNumberFormat="1" applyFont="1" applyFill="1" applyBorder="1" applyAlignment="1" applyProtection="1">
      <alignment/>
      <protection/>
    </xf>
    <xf numFmtId="4" fontId="6" fillId="0" borderId="6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4" fontId="5" fillId="0" borderId="15" xfId="0" applyNumberFormat="1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4" fontId="5" fillId="0" borderId="14" xfId="0" applyNumberFormat="1" applyFont="1" applyFill="1" applyBorder="1" applyAlignment="1" applyProtection="1">
      <alignment horizontal="center"/>
      <protection/>
    </xf>
    <xf numFmtId="4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 shrinkToFit="1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4" fontId="5" fillId="0" borderId="15" xfId="0" applyNumberFormat="1" applyFont="1" applyFill="1" applyBorder="1" applyAlignment="1" applyProtection="1">
      <alignment/>
      <protection/>
    </xf>
    <xf numFmtId="4" fontId="5" fillId="0" borderId="21" xfId="0" applyNumberFormat="1" applyFont="1" applyFill="1" applyBorder="1" applyAlignment="1" applyProtection="1">
      <alignment horizontal="center"/>
      <protection/>
    </xf>
    <xf numFmtId="4" fontId="5" fillId="0" borderId="23" xfId="0" applyNumberFormat="1" applyFont="1" applyFill="1" applyBorder="1" applyAlignment="1" applyProtection="1">
      <alignment horizontal="center"/>
      <protection/>
    </xf>
    <xf numFmtId="4" fontId="5" fillId="0" borderId="24" xfId="0" applyNumberFormat="1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3" fontId="5" fillId="0" borderId="26" xfId="0" applyNumberFormat="1" applyFont="1" applyFill="1" applyBorder="1" applyAlignment="1" applyProtection="1">
      <alignment horizontal="right"/>
      <protection/>
    </xf>
    <xf numFmtId="3" fontId="5" fillId="0" borderId="28" xfId="0" applyNumberFormat="1" applyFont="1" applyFill="1" applyBorder="1" applyAlignment="1" applyProtection="1">
      <alignment horizontal="right"/>
      <protection/>
    </xf>
    <xf numFmtId="3" fontId="5" fillId="0" borderId="29" xfId="0" applyNumberFormat="1" applyFont="1" applyFill="1" applyBorder="1" applyAlignment="1" applyProtection="1">
      <alignment horizontal="right"/>
      <protection/>
    </xf>
    <xf numFmtId="3" fontId="6" fillId="0" borderId="30" xfId="0" applyNumberFormat="1" applyFont="1" applyFill="1" applyBorder="1" applyAlignment="1" applyProtection="1">
      <alignment horizontal="right"/>
      <protection/>
    </xf>
    <xf numFmtId="3" fontId="6" fillId="0" borderId="31" xfId="0" applyNumberFormat="1" applyFont="1" applyFill="1" applyBorder="1" applyAlignment="1" applyProtection="1">
      <alignment horizontal="right"/>
      <protection/>
    </xf>
    <xf numFmtId="3" fontId="6" fillId="0" borderId="32" xfId="0" applyNumberFormat="1" applyFont="1" applyFill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 horizontal="right"/>
      <protection/>
    </xf>
    <xf numFmtId="4" fontId="6" fillId="0" borderId="33" xfId="0" applyNumberFormat="1" applyFont="1" applyFill="1" applyBorder="1" applyAlignment="1" applyProtection="1">
      <alignment horizontal="right"/>
      <protection/>
    </xf>
    <xf numFmtId="4" fontId="6" fillId="0" borderId="34" xfId="0" applyNumberFormat="1" applyFont="1" applyFill="1" applyBorder="1" applyAlignment="1" applyProtection="1">
      <alignment horizontal="right"/>
      <protection/>
    </xf>
    <xf numFmtId="3" fontId="6" fillId="0" borderId="35" xfId="0" applyNumberFormat="1" applyFont="1" applyFill="1" applyBorder="1" applyAlignment="1" applyProtection="1">
      <alignment horizontal="right"/>
      <protection/>
    </xf>
    <xf numFmtId="4" fontId="6" fillId="0" borderId="36" xfId="0" applyNumberFormat="1" applyFont="1" applyFill="1" applyBorder="1" applyAlignment="1" applyProtection="1">
      <alignment horizontal="right"/>
      <protection/>
    </xf>
    <xf numFmtId="4" fontId="6" fillId="0" borderId="35" xfId="0" applyNumberFormat="1" applyFont="1" applyFill="1" applyBorder="1" applyAlignment="1" applyProtection="1">
      <alignment horizontal="right"/>
      <protection/>
    </xf>
    <xf numFmtId="4" fontId="6" fillId="0" borderId="37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Fill="1" applyBorder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 applyProtection="1">
      <alignment horizontal="right"/>
      <protection/>
    </xf>
    <xf numFmtId="4" fontId="6" fillId="0" borderId="28" xfId="0" applyNumberFormat="1" applyFont="1" applyFill="1" applyBorder="1" applyAlignment="1" applyProtection="1">
      <alignment horizontal="right"/>
      <protection/>
    </xf>
    <xf numFmtId="4" fontId="6" fillId="0" borderId="29" xfId="0" applyNumberFormat="1" applyFont="1" applyFill="1" applyBorder="1" applyAlignment="1" applyProtection="1">
      <alignment horizontal="right"/>
      <protection/>
    </xf>
    <xf numFmtId="4" fontId="6" fillId="0" borderId="28" xfId="0" applyNumberFormat="1" applyFont="1" applyFill="1" applyBorder="1" applyAlignment="1" applyProtection="1">
      <alignment horizontal="right"/>
      <protection/>
    </xf>
    <xf numFmtId="4" fontId="6" fillId="0" borderId="29" xfId="0" applyNumberFormat="1" applyFont="1" applyFill="1" applyBorder="1" applyAlignment="1" applyProtection="1">
      <alignment horizontal="right"/>
      <protection/>
    </xf>
    <xf numFmtId="4" fontId="6" fillId="0" borderId="39" xfId="0" applyNumberFormat="1" applyFont="1" applyFill="1" applyBorder="1" applyAlignment="1" applyProtection="1">
      <alignment horizontal="right"/>
      <protection/>
    </xf>
    <xf numFmtId="4" fontId="6" fillId="0" borderId="40" xfId="0" applyNumberFormat="1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/>
      <protection/>
    </xf>
    <xf numFmtId="4" fontId="7" fillId="0" borderId="39" xfId="0" applyNumberFormat="1" applyFont="1" applyFill="1" applyBorder="1" applyAlignment="1" applyProtection="1">
      <alignment horizontal="right"/>
      <protection/>
    </xf>
    <xf numFmtId="4" fontId="7" fillId="0" borderId="40" xfId="0" applyNumberFormat="1" applyFont="1" applyFill="1" applyBorder="1" applyAlignment="1" applyProtection="1">
      <alignment horizontal="right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/>
      <protection/>
    </xf>
    <xf numFmtId="4" fontId="5" fillId="0" borderId="46" xfId="0" applyNumberFormat="1" applyFont="1" applyFill="1" applyBorder="1" applyAlignment="1" applyProtection="1">
      <alignment horizontal="right"/>
      <protection/>
    </xf>
    <xf numFmtId="4" fontId="5" fillId="0" borderId="47" xfId="0" applyNumberFormat="1" applyFont="1" applyFill="1" applyBorder="1" applyAlignment="1" applyProtection="1">
      <alignment horizontal="right"/>
      <protection/>
    </xf>
    <xf numFmtId="4" fontId="5" fillId="0" borderId="48" xfId="0" applyNumberFormat="1" applyFont="1" applyFill="1" applyBorder="1" applyAlignment="1" applyProtection="1">
      <alignment horizontal="right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4" fontId="5" fillId="0" borderId="50" xfId="0" applyNumberFormat="1" applyFont="1" applyFill="1" applyBorder="1" applyAlignment="1" applyProtection="1">
      <alignment horizontal="right"/>
      <protection/>
    </xf>
    <xf numFmtId="4" fontId="5" fillId="0" borderId="51" xfId="0" applyNumberFormat="1" applyFont="1" applyFill="1" applyBorder="1" applyAlignment="1" applyProtection="1">
      <alignment horizontal="right"/>
      <protection/>
    </xf>
    <xf numFmtId="4" fontId="5" fillId="0" borderId="52" xfId="0" applyNumberFormat="1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4" fontId="5" fillId="0" borderId="26" xfId="0" applyNumberFormat="1" applyFont="1" applyFill="1" applyBorder="1" applyAlignment="1" applyProtection="1">
      <alignment horizontal="right"/>
      <protection/>
    </xf>
    <xf numFmtId="4" fontId="5" fillId="0" borderId="28" xfId="0" applyNumberFormat="1" applyFont="1" applyFill="1" applyBorder="1" applyAlignment="1" applyProtection="1">
      <alignment horizontal="right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0" fontId="7" fillId="0" borderId="26" xfId="0" applyFont="1" applyFill="1" applyBorder="1" applyAlignment="1" applyProtection="1">
      <alignment horizontal="center"/>
      <protection/>
    </xf>
    <xf numFmtId="4" fontId="7" fillId="0" borderId="28" xfId="0" applyNumberFormat="1" applyFont="1" applyFill="1" applyBorder="1" applyAlignment="1" applyProtection="1">
      <alignment horizontal="right"/>
      <protection/>
    </xf>
    <xf numFmtId="4" fontId="7" fillId="0" borderId="29" xfId="0" applyNumberFormat="1" applyFont="1" applyFill="1" applyBorder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left" shrinkToFit="1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8" fillId="0" borderId="44" xfId="0" applyFont="1" applyFill="1" applyBorder="1" applyAlignment="1" applyProtection="1">
      <alignment horizontal="center"/>
      <protection/>
    </xf>
    <xf numFmtId="4" fontId="5" fillId="0" borderId="44" xfId="0" applyNumberFormat="1" applyFont="1" applyFill="1" applyBorder="1" applyAlignment="1" applyProtection="1">
      <alignment horizontal="right"/>
      <protection/>
    </xf>
    <xf numFmtId="4" fontId="5" fillId="0" borderId="54" xfId="0" applyNumberFormat="1" applyFont="1" applyFill="1" applyBorder="1" applyAlignment="1" applyProtection="1">
      <alignment horizontal="right"/>
      <protection/>
    </xf>
    <xf numFmtId="4" fontId="5" fillId="0" borderId="55" xfId="0" applyNumberFormat="1" applyFont="1" applyFill="1" applyBorder="1" applyAlignment="1" applyProtection="1">
      <alignment horizontal="right"/>
      <protection/>
    </xf>
    <xf numFmtId="0" fontId="8" fillId="0" borderId="7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4" fontId="5" fillId="0" borderId="8" xfId="0" applyNumberFormat="1" applyFont="1" applyFill="1" applyBorder="1" applyAlignment="1" applyProtection="1">
      <alignment horizontal="right"/>
      <protection/>
    </xf>
    <xf numFmtId="4" fontId="5" fillId="0" borderId="12" xfId="0" applyNumberFormat="1" applyFont="1" applyFill="1" applyBorder="1" applyAlignment="1" applyProtection="1">
      <alignment horizontal="right"/>
      <protection/>
    </xf>
    <xf numFmtId="4" fontId="5" fillId="0" borderId="56" xfId="0" applyNumberFormat="1" applyFont="1" applyFill="1" applyBorder="1" applyAlignment="1" applyProtection="1">
      <alignment horizontal="right"/>
      <protection/>
    </xf>
    <xf numFmtId="4" fontId="5" fillId="0" borderId="57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4" fontId="6" fillId="0" borderId="58" xfId="0" applyNumberFormat="1" applyFont="1" applyFill="1" applyBorder="1" applyAlignment="1" applyProtection="1">
      <alignment horizontal="right"/>
      <protection/>
    </xf>
    <xf numFmtId="4" fontId="6" fillId="0" borderId="21" xfId="0" applyNumberFormat="1" applyFont="1" applyFill="1" applyBorder="1" applyAlignment="1" applyProtection="1">
      <alignment horizontal="right"/>
      <protection/>
    </xf>
    <xf numFmtId="4" fontId="6" fillId="0" borderId="23" xfId="0" applyNumberFormat="1" applyFont="1" applyFill="1" applyBorder="1" applyAlignment="1" applyProtection="1">
      <alignment horizontal="right"/>
      <protection/>
    </xf>
    <xf numFmtId="0" fontId="8" fillId="0" borderId="59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/>
      <protection/>
    </xf>
    <xf numFmtId="4" fontId="5" fillId="0" borderId="60" xfId="0" applyNumberFormat="1" applyFont="1" applyFill="1" applyBorder="1" applyAlignment="1" applyProtection="1">
      <alignment horizontal="right"/>
      <protection/>
    </xf>
    <xf numFmtId="4" fontId="5" fillId="0" borderId="62" xfId="0" applyNumberFormat="1" applyFont="1" applyFill="1" applyBorder="1" applyAlignment="1" applyProtection="1">
      <alignment horizontal="right"/>
      <protection/>
    </xf>
    <xf numFmtId="4" fontId="5" fillId="0" borderId="6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6" fillId="0" borderId="65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4" fontId="6" fillId="0" borderId="66" xfId="0" applyNumberFormat="1" applyFont="1" applyFill="1" applyBorder="1" applyAlignment="1" applyProtection="1">
      <alignment/>
      <protection/>
    </xf>
    <xf numFmtId="4" fontId="6" fillId="0" borderId="68" xfId="0" applyNumberFormat="1" applyFont="1" applyFill="1" applyBorder="1" applyAlignment="1" applyProtection="1">
      <alignment/>
      <protection/>
    </xf>
    <xf numFmtId="4" fontId="5" fillId="0" borderId="4" xfId="0" applyNumberFormat="1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/>
    </xf>
    <xf numFmtId="4" fontId="5" fillId="0" borderId="5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/>
      <protection/>
    </xf>
    <xf numFmtId="4" fontId="5" fillId="0" borderId="21" xfId="0" applyNumberFormat="1" applyFont="1" applyFill="1" applyBorder="1" applyAlignment="1" applyProtection="1">
      <alignment/>
      <protection/>
    </xf>
    <xf numFmtId="4" fontId="5" fillId="0" borderId="69" xfId="0" applyNumberFormat="1" applyFont="1" applyFill="1" applyBorder="1" applyAlignment="1" applyProtection="1">
      <alignment/>
      <protection/>
    </xf>
    <xf numFmtId="4" fontId="5" fillId="0" borderId="58" xfId="0" applyNumberFormat="1" applyFont="1" applyFill="1" applyBorder="1" applyAlignment="1" applyProtection="1">
      <alignment/>
      <protection/>
    </xf>
    <xf numFmtId="4" fontId="5" fillId="0" borderId="71" xfId="0" applyNumberFormat="1" applyFont="1" applyFill="1" applyBorder="1" applyAlignment="1" applyProtection="1">
      <alignment horizontal="center"/>
      <protection/>
    </xf>
    <xf numFmtId="3" fontId="5" fillId="0" borderId="27" xfId="0" applyNumberFormat="1" applyFont="1" applyFill="1" applyBorder="1" applyAlignment="1" applyProtection="1">
      <alignment horizontal="right"/>
      <protection/>
    </xf>
    <xf numFmtId="3" fontId="6" fillId="0" borderId="72" xfId="0" applyNumberFormat="1" applyFont="1" applyFill="1" applyBorder="1" applyAlignment="1" applyProtection="1">
      <alignment horizontal="right"/>
      <protection/>
    </xf>
    <xf numFmtId="3" fontId="6" fillId="0" borderId="73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6" fillId="0" borderId="74" xfId="0" applyNumberFormat="1" applyFont="1" applyFill="1" applyBorder="1" applyAlignment="1" applyProtection="1">
      <alignment horizontal="right"/>
      <protection/>
    </xf>
    <xf numFmtId="3" fontId="6" fillId="0" borderId="75" xfId="0" applyNumberFormat="1" applyFont="1" applyFill="1" applyBorder="1" applyAlignment="1" applyProtection="1">
      <alignment horizontal="right"/>
      <protection/>
    </xf>
    <xf numFmtId="4" fontId="6" fillId="0" borderId="75" xfId="0" applyNumberFormat="1" applyFont="1" applyFill="1" applyBorder="1" applyAlignment="1" applyProtection="1">
      <alignment horizontal="right"/>
      <protection/>
    </xf>
    <xf numFmtId="4" fontId="6" fillId="0" borderId="73" xfId="0" applyNumberFormat="1" applyFont="1" applyFill="1" applyBorder="1" applyAlignment="1" applyProtection="1">
      <alignment horizontal="right"/>
      <protection/>
    </xf>
    <xf numFmtId="4" fontId="6" fillId="0" borderId="72" xfId="0" applyNumberFormat="1" applyFont="1" applyFill="1" applyBorder="1" applyAlignment="1" applyProtection="1">
      <alignment horizontal="right"/>
      <protection/>
    </xf>
    <xf numFmtId="4" fontId="6" fillId="0" borderId="76" xfId="0" applyNumberFormat="1" applyFont="1" applyFill="1" applyBorder="1" applyAlignment="1" applyProtection="1">
      <alignment horizontal="right"/>
      <protection/>
    </xf>
    <xf numFmtId="3" fontId="6" fillId="0" borderId="77" xfId="0" applyNumberFormat="1" applyFont="1" applyFill="1" applyBorder="1" applyAlignment="1" applyProtection="1">
      <alignment horizontal="right"/>
      <protection/>
    </xf>
    <xf numFmtId="4" fontId="6" fillId="0" borderId="27" xfId="0" applyNumberFormat="1" applyFont="1" applyFill="1" applyBorder="1" applyAlignment="1" applyProtection="1">
      <alignment horizontal="right"/>
      <protection/>
    </xf>
    <xf numFmtId="4" fontId="6" fillId="0" borderId="78" xfId="0" applyNumberFormat="1" applyFont="1" applyFill="1" applyBorder="1" applyAlignment="1" applyProtection="1">
      <alignment horizontal="right"/>
      <protection/>
    </xf>
    <xf numFmtId="4" fontId="6" fillId="0" borderId="77" xfId="0" applyNumberFormat="1" applyFont="1" applyFill="1" applyBorder="1" applyAlignment="1" applyProtection="1">
      <alignment horizontal="right"/>
      <protection/>
    </xf>
    <xf numFmtId="4" fontId="6" fillId="0" borderId="79" xfId="0" applyNumberFormat="1" applyFont="1" applyFill="1" applyBorder="1" applyAlignment="1" applyProtection="1">
      <alignment horizontal="right"/>
      <protection/>
    </xf>
    <xf numFmtId="4" fontId="6" fillId="0" borderId="64" xfId="0" applyNumberFormat="1" applyFont="1" applyFill="1" applyBorder="1" applyAlignment="1" applyProtection="1">
      <alignment horizontal="right"/>
      <protection/>
    </xf>
    <xf numFmtId="4" fontId="6" fillId="0" borderId="80" xfId="0" applyNumberFormat="1" applyFont="1" applyFill="1" applyBorder="1" applyAlignment="1" applyProtection="1">
      <alignment horizontal="right"/>
      <protection/>
    </xf>
    <xf numFmtId="4" fontId="6" fillId="0" borderId="81" xfId="0" applyNumberFormat="1" applyFont="1" applyFill="1" applyBorder="1" applyAlignment="1" applyProtection="1">
      <alignment horizontal="right"/>
      <protection/>
    </xf>
    <xf numFmtId="4" fontId="7" fillId="0" borderId="64" xfId="0" applyNumberFormat="1" applyFont="1" applyFill="1" applyBorder="1" applyAlignment="1" applyProtection="1">
      <alignment horizontal="right"/>
      <protection/>
    </xf>
    <xf numFmtId="4" fontId="7" fillId="0" borderId="82" xfId="0" applyNumberFormat="1" applyFont="1" applyFill="1" applyBorder="1" applyAlignment="1" applyProtection="1">
      <alignment horizontal="right"/>
      <protection/>
    </xf>
    <xf numFmtId="4" fontId="6" fillId="0" borderId="83" xfId="0" applyNumberFormat="1" applyFont="1" applyFill="1" applyBorder="1" applyAlignment="1" applyProtection="1">
      <alignment horizontal="right"/>
      <protection/>
    </xf>
    <xf numFmtId="4" fontId="5" fillId="0" borderId="84" xfId="0" applyNumberFormat="1" applyFont="1" applyFill="1" applyBorder="1" applyAlignment="1" applyProtection="1">
      <alignment horizontal="right"/>
      <protection/>
    </xf>
    <xf numFmtId="4" fontId="5" fillId="0" borderId="85" xfId="0" applyNumberFormat="1" applyFont="1" applyFill="1" applyBorder="1" applyAlignment="1" applyProtection="1">
      <alignment horizontal="right"/>
      <protection/>
    </xf>
    <xf numFmtId="4" fontId="5" fillId="0" borderId="86" xfId="0" applyNumberFormat="1" applyFont="1" applyFill="1" applyBorder="1" applyAlignment="1" applyProtection="1">
      <alignment horizontal="right"/>
      <protection/>
    </xf>
    <xf numFmtId="4" fontId="5" fillId="0" borderId="87" xfId="0" applyNumberFormat="1" applyFont="1" applyFill="1" applyBorder="1" applyAlignment="1" applyProtection="1">
      <alignment horizontal="right"/>
      <protection/>
    </xf>
    <xf numFmtId="4" fontId="5" fillId="0" borderId="88" xfId="0" applyNumberFormat="1" applyFont="1" applyFill="1" applyBorder="1" applyAlignment="1" applyProtection="1">
      <alignment horizontal="right"/>
      <protection/>
    </xf>
    <xf numFmtId="4" fontId="5" fillId="0" borderId="89" xfId="0" applyNumberFormat="1" applyFont="1" applyFill="1" applyBorder="1" applyAlignment="1" applyProtection="1">
      <alignment horizontal="right"/>
      <protection/>
    </xf>
    <xf numFmtId="4" fontId="5" fillId="0" borderId="90" xfId="0" applyNumberFormat="1" applyFont="1" applyFill="1" applyBorder="1" applyAlignment="1" applyProtection="1">
      <alignment horizontal="right"/>
      <protection/>
    </xf>
    <xf numFmtId="4" fontId="6" fillId="0" borderId="91" xfId="0" applyNumberFormat="1" applyFont="1" applyFill="1" applyBorder="1" applyAlignment="1" applyProtection="1">
      <alignment horizontal="right"/>
      <protection/>
    </xf>
    <xf numFmtId="4" fontId="6" fillId="0" borderId="92" xfId="0" applyNumberFormat="1" applyFont="1" applyFill="1" applyBorder="1" applyAlignment="1" applyProtection="1">
      <alignment horizontal="right"/>
      <protection/>
    </xf>
    <xf numFmtId="4" fontId="6" fillId="0" borderId="52" xfId="0" applyNumberFormat="1" applyFont="1" applyFill="1" applyBorder="1" applyAlignment="1" applyProtection="1">
      <alignment horizontal="right"/>
      <protection/>
    </xf>
    <xf numFmtId="4" fontId="6" fillId="0" borderId="74" xfId="0" applyNumberFormat="1" applyFont="1" applyFill="1" applyBorder="1" applyAlignment="1" applyProtection="1">
      <alignment horizontal="right"/>
      <protection/>
    </xf>
    <xf numFmtId="4" fontId="6" fillId="0" borderId="93" xfId="0" applyNumberFormat="1" applyFont="1" applyFill="1" applyBorder="1" applyAlignment="1" applyProtection="1">
      <alignment horizontal="right"/>
      <protection/>
    </xf>
    <xf numFmtId="4" fontId="6" fillId="0" borderId="94" xfId="0" applyNumberFormat="1" applyFont="1" applyFill="1" applyBorder="1" applyAlignment="1" applyProtection="1">
      <alignment horizontal="right"/>
      <protection/>
    </xf>
    <xf numFmtId="4" fontId="5" fillId="0" borderId="27" xfId="0" applyNumberFormat="1" applyFont="1" applyFill="1" applyBorder="1" applyAlignment="1" applyProtection="1">
      <alignment horizontal="right"/>
      <protection/>
    </xf>
    <xf numFmtId="4" fontId="7" fillId="0" borderId="72" xfId="0" applyNumberFormat="1" applyFont="1" applyFill="1" applyBorder="1" applyAlignment="1" applyProtection="1">
      <alignment horizontal="right"/>
      <protection/>
    </xf>
    <xf numFmtId="4" fontId="7" fillId="0" borderId="73" xfId="0" applyNumberFormat="1" applyFont="1" applyFill="1" applyBorder="1" applyAlignment="1" applyProtection="1">
      <alignment horizontal="right"/>
      <protection/>
    </xf>
    <xf numFmtId="4" fontId="7" fillId="0" borderId="78" xfId="0" applyNumberFormat="1" applyFont="1" applyFill="1" applyBorder="1" applyAlignment="1" applyProtection="1">
      <alignment horizontal="right"/>
      <protection/>
    </xf>
    <xf numFmtId="4" fontId="7" fillId="0" borderId="75" xfId="0" applyNumberFormat="1" applyFont="1" applyFill="1" applyBorder="1" applyAlignment="1" applyProtection="1">
      <alignment horizontal="right"/>
      <protection/>
    </xf>
    <xf numFmtId="4" fontId="7" fillId="0" borderId="79" xfId="0" applyNumberFormat="1" applyFont="1" applyFill="1" applyBorder="1" applyAlignment="1" applyProtection="1">
      <alignment horizontal="right"/>
      <protection/>
    </xf>
    <xf numFmtId="4" fontId="7" fillId="0" borderId="77" xfId="0" applyNumberFormat="1" applyFont="1" applyFill="1" applyBorder="1" applyAlignment="1" applyProtection="1">
      <alignment horizontal="right"/>
      <protection/>
    </xf>
    <xf numFmtId="4" fontId="6" fillId="0" borderId="95" xfId="0" applyNumberFormat="1" applyFont="1" applyFill="1" applyBorder="1" applyAlignment="1" applyProtection="1">
      <alignment horizontal="right"/>
      <protection/>
    </xf>
    <xf numFmtId="4" fontId="6" fillId="0" borderId="82" xfId="0" applyNumberFormat="1" applyFont="1" applyFill="1" applyBorder="1" applyAlignment="1" applyProtection="1">
      <alignment horizontal="right"/>
      <protection/>
    </xf>
    <xf numFmtId="4" fontId="7" fillId="0" borderId="83" xfId="0" applyNumberFormat="1" applyFont="1" applyFill="1" applyBorder="1" applyAlignment="1" applyProtection="1">
      <alignment horizontal="right"/>
      <protection/>
    </xf>
    <xf numFmtId="4" fontId="5" fillId="0" borderId="96" xfId="0" applyNumberFormat="1" applyFont="1" applyFill="1" applyBorder="1" applyAlignment="1" applyProtection="1">
      <alignment horizontal="right"/>
      <protection/>
    </xf>
    <xf numFmtId="4" fontId="5" fillId="0" borderId="9" xfId="0" applyNumberFormat="1" applyFont="1" applyFill="1" applyBorder="1" applyAlignment="1" applyProtection="1">
      <alignment horizontal="right"/>
      <protection/>
    </xf>
    <xf numFmtId="4" fontId="5" fillId="0" borderId="97" xfId="0" applyNumberFormat="1" applyFont="1" applyFill="1" applyBorder="1" applyAlignment="1" applyProtection="1">
      <alignment horizontal="right"/>
      <protection/>
    </xf>
    <xf numFmtId="4" fontId="5" fillId="0" borderId="98" xfId="0" applyNumberFormat="1" applyFont="1" applyFill="1" applyBorder="1" applyAlignment="1" applyProtection="1">
      <alignment horizontal="right"/>
      <protection/>
    </xf>
    <xf numFmtId="4" fontId="5" fillId="0" borderId="99" xfId="0" applyNumberFormat="1" applyFont="1" applyFill="1" applyBorder="1" applyAlignment="1" applyProtection="1">
      <alignment horizontal="right"/>
      <protection/>
    </xf>
    <xf numFmtId="4" fontId="5" fillId="0" borderId="100" xfId="0" applyNumberFormat="1" applyFont="1" applyFill="1" applyBorder="1" applyAlignment="1" applyProtection="1">
      <alignment horizontal="right"/>
      <protection/>
    </xf>
    <xf numFmtId="4" fontId="5" fillId="0" borderId="11" xfId="0" applyNumberFormat="1" applyFont="1" applyFill="1" applyBorder="1" applyAlignment="1" applyProtection="1">
      <alignment horizontal="right"/>
      <protection/>
    </xf>
    <xf numFmtId="4" fontId="5" fillId="0" borderId="36" xfId="0" applyNumberFormat="1" applyFont="1" applyFill="1" applyBorder="1" applyAlignment="1" applyProtection="1">
      <alignment horizontal="right"/>
      <protection/>
    </xf>
    <xf numFmtId="4" fontId="5" fillId="0" borderId="101" xfId="0" applyNumberFormat="1" applyFont="1" applyFill="1" applyBorder="1" applyAlignment="1" applyProtection="1">
      <alignment horizontal="right"/>
      <protection/>
    </xf>
    <xf numFmtId="4" fontId="5" fillId="0" borderId="102" xfId="0" applyNumberFormat="1" applyFont="1" applyFill="1" applyBorder="1" applyAlignment="1" applyProtection="1">
      <alignment horizontal="right"/>
      <protection/>
    </xf>
    <xf numFmtId="4" fontId="5" fillId="0" borderId="45" xfId="0" applyNumberFormat="1" applyFont="1" applyFill="1" applyBorder="1" applyAlignment="1" applyProtection="1">
      <alignment horizontal="right"/>
      <protection/>
    </xf>
    <xf numFmtId="4" fontId="5" fillId="0" borderId="92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4" fontId="5" fillId="0" borderId="14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5" fillId="0" borderId="94" xfId="0" applyNumberFormat="1" applyFont="1" applyFill="1" applyBorder="1" applyAlignment="1" applyProtection="1">
      <alignment horizontal="right"/>
      <protection/>
    </xf>
    <xf numFmtId="4" fontId="6" fillId="0" borderId="103" xfId="0" applyNumberFormat="1" applyFont="1" applyFill="1" applyBorder="1" applyAlignment="1" applyProtection="1">
      <alignment horizontal="right"/>
      <protection/>
    </xf>
    <xf numFmtId="4" fontId="6" fillId="0" borderId="104" xfId="0" applyNumberFormat="1" applyFont="1" applyFill="1" applyBorder="1" applyAlignment="1" applyProtection="1">
      <alignment horizontal="right"/>
      <protection/>
    </xf>
    <xf numFmtId="4" fontId="6" fillId="0" borderId="105" xfId="0" applyNumberFormat="1" applyFont="1" applyFill="1" applyBorder="1" applyAlignment="1" applyProtection="1">
      <alignment horizontal="right"/>
      <protection/>
    </xf>
    <xf numFmtId="4" fontId="6" fillId="0" borderId="94" xfId="0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 applyProtection="1">
      <alignment horizontal="right"/>
      <protection/>
    </xf>
    <xf numFmtId="4" fontId="6" fillId="0" borderId="106" xfId="0" applyNumberFormat="1" applyFont="1" applyFill="1" applyBorder="1" applyAlignment="1" applyProtection="1">
      <alignment horizontal="right"/>
      <protection/>
    </xf>
    <xf numFmtId="4" fontId="6" fillId="0" borderId="69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4" fontId="6" fillId="0" borderId="102" xfId="0" applyNumberFormat="1" applyFont="1" applyFill="1" applyBorder="1" applyAlignment="1" applyProtection="1">
      <alignment horizontal="right"/>
      <protection/>
    </xf>
    <xf numFmtId="4" fontId="5" fillId="0" borderId="61" xfId="0" applyNumberFormat="1" applyFont="1" applyFill="1" applyBorder="1" applyAlignment="1" applyProtection="1">
      <alignment horizontal="right"/>
      <protection/>
    </xf>
    <xf numFmtId="4" fontId="5" fillId="0" borderId="107" xfId="0" applyNumberFormat="1" applyFont="1" applyFill="1" applyBorder="1" applyAlignment="1" applyProtection="1">
      <alignment horizontal="right"/>
      <protection/>
    </xf>
    <xf numFmtId="4" fontId="5" fillId="0" borderId="108" xfId="0" applyNumberFormat="1" applyFont="1" applyFill="1" applyBorder="1" applyAlignment="1" applyProtection="1">
      <alignment horizontal="right"/>
      <protection/>
    </xf>
    <xf numFmtId="4" fontId="5" fillId="0" borderId="109" xfId="0" applyNumberFormat="1" applyFont="1" applyFill="1" applyBorder="1" applyAlignment="1" applyProtection="1">
      <alignment horizontal="right"/>
      <protection/>
    </xf>
    <xf numFmtId="4" fontId="5" fillId="0" borderId="110" xfId="0" applyNumberFormat="1" applyFont="1" applyFill="1" applyBorder="1" applyAlignment="1" applyProtection="1">
      <alignment horizontal="right"/>
      <protection/>
    </xf>
    <xf numFmtId="4" fontId="5" fillId="0" borderId="111" xfId="0" applyNumberFormat="1" applyFont="1" applyFill="1" applyBorder="1" applyAlignment="1" applyProtection="1">
      <alignment horizontal="right"/>
      <protection/>
    </xf>
    <xf numFmtId="3" fontId="6" fillId="0" borderId="68" xfId="0" applyNumberFormat="1" applyFont="1" applyFill="1" applyBorder="1" applyAlignment="1" applyProtection="1">
      <alignment horizontal="right"/>
      <protection/>
    </xf>
    <xf numFmtId="3" fontId="6" fillId="0" borderId="26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 horizontal="right"/>
      <protection/>
    </xf>
    <xf numFmtId="3" fontId="6" fillId="0" borderId="29" xfId="0" applyNumberFormat="1" applyFont="1" applyFill="1" applyBorder="1" applyAlignment="1" applyProtection="1">
      <alignment horizontal="right"/>
      <protection/>
    </xf>
    <xf numFmtId="3" fontId="6" fillId="0" borderId="28" xfId="0" applyNumberFormat="1" applyFont="1" applyFill="1" applyBorder="1" applyAlignment="1" applyProtection="1">
      <alignment horizontal="right"/>
      <protection/>
    </xf>
    <xf numFmtId="3" fontId="6" fillId="0" borderId="112" xfId="0" applyNumberFormat="1" applyFont="1" applyFill="1" applyBorder="1" applyAlignment="1" applyProtection="1">
      <alignment horizontal="right"/>
      <protection/>
    </xf>
    <xf numFmtId="3" fontId="6" fillId="0" borderId="113" xfId="0" applyNumberFormat="1" applyFont="1" applyFill="1" applyBorder="1" applyAlignment="1" applyProtection="1">
      <alignment horizontal="right"/>
      <protection/>
    </xf>
    <xf numFmtId="3" fontId="6" fillId="0" borderId="114" xfId="0" applyNumberFormat="1" applyFont="1" applyFill="1" applyBorder="1" applyAlignment="1" applyProtection="1">
      <alignment horizontal="right"/>
      <protection/>
    </xf>
    <xf numFmtId="3" fontId="6" fillId="0" borderId="115" xfId="0" applyNumberFormat="1" applyFont="1" applyFill="1" applyBorder="1" applyAlignment="1" applyProtection="1">
      <alignment horizontal="right"/>
      <protection/>
    </xf>
    <xf numFmtId="3" fontId="6" fillId="0" borderId="39" xfId="0" applyNumberFormat="1" applyFont="1" applyFill="1" applyBorder="1" applyAlignment="1" applyProtection="1">
      <alignment horizontal="right"/>
      <protection/>
    </xf>
    <xf numFmtId="3" fontId="6" fillId="0" borderId="40" xfId="0" applyNumberFormat="1" applyFont="1" applyFill="1" applyBorder="1" applyAlignment="1" applyProtection="1">
      <alignment horizontal="right"/>
      <protection/>
    </xf>
    <xf numFmtId="3" fontId="7" fillId="0" borderId="39" xfId="0" applyNumberFormat="1" applyFont="1" applyFill="1" applyBorder="1" applyAlignment="1" applyProtection="1">
      <alignment horizontal="right"/>
      <protection/>
    </xf>
    <xf numFmtId="3" fontId="7" fillId="0" borderId="40" xfId="0" applyNumberFormat="1" applyFont="1" applyFill="1" applyBorder="1" applyAlignment="1" applyProtection="1">
      <alignment horizontal="right"/>
      <protection/>
    </xf>
    <xf numFmtId="3" fontId="7" fillId="0" borderId="116" xfId="0" applyNumberFormat="1" applyFont="1" applyFill="1" applyBorder="1" applyAlignment="1" applyProtection="1">
      <alignment horizontal="right"/>
      <protection/>
    </xf>
    <xf numFmtId="3" fontId="6" fillId="0" borderId="116" xfId="0" applyNumberFormat="1" applyFont="1" applyFill="1" applyBorder="1" applyAlignment="1" applyProtection="1">
      <alignment horizontal="right"/>
      <protection/>
    </xf>
    <xf numFmtId="3" fontId="7" fillId="0" borderId="117" xfId="0" applyNumberFormat="1" applyFont="1" applyFill="1" applyBorder="1" applyAlignment="1" applyProtection="1">
      <alignment horizontal="right"/>
      <protection/>
    </xf>
    <xf numFmtId="3" fontId="7" fillId="0" borderId="118" xfId="0" applyNumberFormat="1" applyFont="1" applyFill="1" applyBorder="1" applyAlignment="1" applyProtection="1">
      <alignment horizontal="right"/>
      <protection/>
    </xf>
    <xf numFmtId="3" fontId="7" fillId="0" borderId="119" xfId="0" applyNumberFormat="1" applyFont="1" applyFill="1" applyBorder="1" applyAlignment="1" applyProtection="1">
      <alignment horizontal="right"/>
      <protection/>
    </xf>
    <xf numFmtId="3" fontId="6" fillId="0" borderId="119" xfId="0" applyNumberFormat="1" applyFont="1" applyFill="1" applyBorder="1" applyAlignment="1" applyProtection="1">
      <alignment horizontal="right"/>
      <protection/>
    </xf>
    <xf numFmtId="3" fontId="5" fillId="0" borderId="46" xfId="0" applyNumberFormat="1" applyFont="1" applyFill="1" applyBorder="1" applyAlignment="1" applyProtection="1">
      <alignment horizontal="right"/>
      <protection/>
    </xf>
    <xf numFmtId="3" fontId="5" fillId="0" borderId="47" xfId="0" applyNumberFormat="1" applyFont="1" applyFill="1" applyBorder="1" applyAlignment="1" applyProtection="1">
      <alignment horizontal="right"/>
      <protection/>
    </xf>
    <xf numFmtId="3" fontId="5" fillId="0" borderId="48" xfId="0" applyNumberFormat="1" applyFont="1" applyFill="1" applyBorder="1" applyAlignment="1" applyProtection="1">
      <alignment horizontal="right"/>
      <protection/>
    </xf>
    <xf numFmtId="3" fontId="5" fillId="0" borderId="120" xfId="0" applyNumberFormat="1" applyFont="1" applyFill="1" applyBorder="1" applyAlignment="1" applyProtection="1">
      <alignment horizontal="right"/>
      <protection/>
    </xf>
    <xf numFmtId="3" fontId="5" fillId="0" borderId="121" xfId="0" applyNumberFormat="1" applyFont="1" applyFill="1" applyBorder="1" applyAlignment="1" applyProtection="1">
      <alignment horizontal="right"/>
      <protection/>
    </xf>
    <xf numFmtId="3" fontId="5" fillId="0" borderId="122" xfId="0" applyNumberFormat="1" applyFont="1" applyFill="1" applyBorder="1" applyAlignment="1" applyProtection="1">
      <alignment horizontal="right"/>
      <protection/>
    </xf>
    <xf numFmtId="3" fontId="5" fillId="0" borderId="123" xfId="0" applyNumberFormat="1" applyFont="1" applyFill="1" applyBorder="1" applyAlignment="1" applyProtection="1">
      <alignment horizontal="right"/>
      <protection/>
    </xf>
    <xf numFmtId="3" fontId="5" fillId="0" borderId="47" xfId="0" applyNumberFormat="1" applyFont="1" applyFill="1" applyBorder="1" applyAlignment="1" applyProtection="1">
      <alignment horizontal="right"/>
      <protection/>
    </xf>
    <xf numFmtId="3" fontId="5" fillId="0" borderId="46" xfId="0" applyNumberFormat="1" applyFont="1" applyFill="1" applyBorder="1" applyAlignment="1" applyProtection="1">
      <alignment horizontal="right"/>
      <protection/>
    </xf>
    <xf numFmtId="3" fontId="5" fillId="0" borderId="50" xfId="0" applyNumberFormat="1" applyFont="1" applyFill="1" applyBorder="1" applyAlignment="1" applyProtection="1">
      <alignment horizontal="right"/>
      <protection/>
    </xf>
    <xf numFmtId="3" fontId="5" fillId="0" borderId="51" xfId="0" applyNumberFormat="1" applyFont="1" applyFill="1" applyBorder="1" applyAlignment="1" applyProtection="1">
      <alignment horizontal="right"/>
      <protection/>
    </xf>
    <xf numFmtId="3" fontId="5" fillId="0" borderId="52" xfId="0" applyNumberFormat="1" applyFont="1" applyFill="1" applyBorder="1" applyAlignment="1" applyProtection="1">
      <alignment horizontal="right"/>
      <protection/>
    </xf>
    <xf numFmtId="3" fontId="6" fillId="0" borderId="124" xfId="0" applyNumberFormat="1" applyFont="1" applyFill="1" applyBorder="1" applyAlignment="1" applyProtection="1">
      <alignment horizontal="right"/>
      <protection/>
    </xf>
    <xf numFmtId="3" fontId="6" fillId="0" borderId="125" xfId="0" applyNumberFormat="1" applyFont="1" applyFill="1" applyBorder="1" applyAlignment="1" applyProtection="1">
      <alignment horizontal="right"/>
      <protection/>
    </xf>
    <xf numFmtId="3" fontId="6" fillId="0" borderId="126" xfId="0" applyNumberFormat="1" applyFont="1" applyFill="1" applyBorder="1" applyAlignment="1" applyProtection="1">
      <alignment horizontal="right"/>
      <protection/>
    </xf>
    <xf numFmtId="3" fontId="6" fillId="0" borderId="127" xfId="0" applyNumberFormat="1" applyFont="1" applyFill="1" applyBorder="1" applyAlignment="1" applyProtection="1">
      <alignment horizontal="right"/>
      <protection/>
    </xf>
    <xf numFmtId="3" fontId="7" fillId="0" borderId="28" xfId="0" applyNumberFormat="1" applyFont="1" applyFill="1" applyBorder="1" applyAlignment="1" applyProtection="1">
      <alignment horizontal="right"/>
      <protection/>
    </xf>
    <xf numFmtId="3" fontId="7" fillId="0" borderId="29" xfId="0" applyNumberFormat="1" applyFont="1" applyFill="1" applyBorder="1" applyAlignment="1" applyProtection="1">
      <alignment horizontal="right"/>
      <protection/>
    </xf>
    <xf numFmtId="3" fontId="6" fillId="0" borderId="117" xfId="0" applyNumberFormat="1" applyFont="1" applyFill="1" applyBorder="1" applyAlignment="1" applyProtection="1">
      <alignment horizontal="right"/>
      <protection/>
    </xf>
    <xf numFmtId="3" fontId="6" fillId="0" borderId="118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Fill="1" applyBorder="1" applyAlignment="1" applyProtection="1">
      <alignment horizontal="right"/>
      <protection/>
    </xf>
    <xf numFmtId="3" fontId="5" fillId="0" borderId="54" xfId="0" applyNumberFormat="1" applyFont="1" applyFill="1" applyBorder="1" applyAlignment="1" applyProtection="1">
      <alignment horizontal="right"/>
      <protection/>
    </xf>
    <xf numFmtId="3" fontId="5" fillId="0" borderId="55" xfId="0" applyNumberFormat="1" applyFont="1" applyFill="1" applyBorder="1" applyAlignment="1" applyProtection="1">
      <alignment horizontal="right"/>
      <protection/>
    </xf>
    <xf numFmtId="3" fontId="5" fillId="0" borderId="8" xfId="0" applyNumberFormat="1" applyFont="1" applyFill="1" applyBorder="1" applyAlignment="1" applyProtection="1">
      <alignment horizontal="right"/>
      <protection/>
    </xf>
    <xf numFmtId="3" fontId="5" fillId="0" borderId="12" xfId="0" applyNumberFormat="1" applyFont="1" applyFill="1" applyBorder="1" applyAlignment="1" applyProtection="1">
      <alignment horizontal="right"/>
      <protection/>
    </xf>
    <xf numFmtId="3" fontId="5" fillId="0" borderId="56" xfId="0" applyNumberFormat="1" applyFont="1" applyFill="1" applyBorder="1" applyAlignment="1" applyProtection="1">
      <alignment horizontal="right"/>
      <protection/>
    </xf>
    <xf numFmtId="3" fontId="5" fillId="0" borderId="128" xfId="0" applyNumberFormat="1" applyFont="1" applyFill="1" applyBorder="1" applyAlignment="1" applyProtection="1">
      <alignment horizontal="right"/>
      <protection/>
    </xf>
    <xf numFmtId="3" fontId="5" fillId="0" borderId="129" xfId="0" applyNumberFormat="1" applyFont="1" applyFill="1" applyBorder="1" applyAlignment="1" applyProtection="1">
      <alignment horizontal="right"/>
      <protection/>
    </xf>
    <xf numFmtId="3" fontId="5" fillId="0" borderId="130" xfId="0" applyNumberFormat="1" applyFont="1" applyFill="1" applyBorder="1" applyAlignment="1" applyProtection="1">
      <alignment horizontal="right"/>
      <protection/>
    </xf>
    <xf numFmtId="3" fontId="5" fillId="0" borderId="131" xfId="0" applyNumberFormat="1" applyFont="1" applyFill="1" applyBorder="1" applyAlignment="1" applyProtection="1">
      <alignment horizontal="right"/>
      <protection/>
    </xf>
    <xf numFmtId="3" fontId="5" fillId="0" borderId="57" xfId="0" applyNumberFormat="1" applyFont="1" applyFill="1" applyBorder="1" applyAlignment="1" applyProtection="1">
      <alignment horizontal="right"/>
      <protection/>
    </xf>
    <xf numFmtId="3" fontId="5" fillId="0" borderId="121" xfId="0" applyNumberFormat="1" applyFont="1" applyFill="1" applyBorder="1" applyAlignment="1" applyProtection="1">
      <alignment horizontal="right"/>
      <protection/>
    </xf>
    <xf numFmtId="3" fontId="5" fillId="0" borderId="122" xfId="0" applyNumberFormat="1" applyFont="1" applyFill="1" applyBorder="1" applyAlignment="1" applyProtection="1">
      <alignment horizontal="right"/>
      <protection/>
    </xf>
    <xf numFmtId="3" fontId="5" fillId="0" borderId="123" xfId="0" applyNumberFormat="1" applyFont="1" applyFill="1" applyBorder="1" applyAlignment="1" applyProtection="1">
      <alignment horizontal="right"/>
      <protection/>
    </xf>
    <xf numFmtId="3" fontId="5" fillId="0" borderId="124" xfId="0" applyNumberFormat="1" applyFont="1" applyFill="1" applyBorder="1" applyAlignment="1" applyProtection="1">
      <alignment horizontal="right"/>
      <protection/>
    </xf>
    <xf numFmtId="3" fontId="5" fillId="0" borderId="125" xfId="0" applyNumberFormat="1" applyFont="1" applyFill="1" applyBorder="1" applyAlignment="1" applyProtection="1">
      <alignment horizontal="right"/>
      <protection/>
    </xf>
    <xf numFmtId="3" fontId="5" fillId="0" borderId="126" xfId="0" applyNumberFormat="1" applyFont="1" applyFill="1" applyBorder="1" applyAlignment="1" applyProtection="1">
      <alignment horizontal="right"/>
      <protection/>
    </xf>
    <xf numFmtId="3" fontId="6" fillId="0" borderId="132" xfId="0" applyNumberFormat="1" applyFont="1" applyFill="1" applyBorder="1" applyAlignment="1" applyProtection="1">
      <alignment horizontal="right"/>
      <protection/>
    </xf>
    <xf numFmtId="3" fontId="6" fillId="0" borderId="133" xfId="0" applyNumberFormat="1" applyFont="1" applyFill="1" applyBorder="1" applyAlignment="1" applyProtection="1">
      <alignment horizontal="right"/>
      <protection/>
    </xf>
    <xf numFmtId="3" fontId="6" fillId="0" borderId="134" xfId="0" applyNumberFormat="1" applyFont="1" applyFill="1" applyBorder="1" applyAlignment="1" applyProtection="1">
      <alignment horizontal="right"/>
      <protection/>
    </xf>
    <xf numFmtId="3" fontId="6" fillId="0" borderId="58" xfId="0" applyNumberFormat="1" applyFont="1" applyFill="1" applyBorder="1" applyAlignment="1" applyProtection="1">
      <alignment horizontal="right"/>
      <protection/>
    </xf>
    <xf numFmtId="3" fontId="6" fillId="0" borderId="21" xfId="0" applyNumberFormat="1" applyFont="1" applyFill="1" applyBorder="1" applyAlignment="1" applyProtection="1">
      <alignment horizontal="right"/>
      <protection/>
    </xf>
    <xf numFmtId="3" fontId="6" fillId="0" borderId="23" xfId="0" applyNumberFormat="1" applyFont="1" applyFill="1" applyBorder="1" applyAlignment="1" applyProtection="1">
      <alignment horizontal="right"/>
      <protection/>
    </xf>
    <xf numFmtId="3" fontId="6" fillId="0" borderId="24" xfId="0" applyNumberFormat="1" applyFont="1" applyFill="1" applyBorder="1" applyAlignment="1" applyProtection="1">
      <alignment horizontal="right"/>
      <protection/>
    </xf>
    <xf numFmtId="3" fontId="5" fillId="0" borderId="132" xfId="0" applyNumberFormat="1" applyFont="1" applyFill="1" applyBorder="1" applyAlignment="1" applyProtection="1">
      <alignment horizontal="right"/>
      <protection/>
    </xf>
    <xf numFmtId="3" fontId="5" fillId="0" borderId="133" xfId="0" applyNumberFormat="1" applyFont="1" applyFill="1" applyBorder="1" applyAlignment="1" applyProtection="1">
      <alignment horizontal="right"/>
      <protection/>
    </xf>
    <xf numFmtId="3" fontId="5" fillId="0" borderId="134" xfId="0" applyNumberFormat="1" applyFont="1" applyFill="1" applyBorder="1" applyAlignment="1" applyProtection="1">
      <alignment horizontal="right"/>
      <protection/>
    </xf>
    <xf numFmtId="3" fontId="5" fillId="0" borderId="135" xfId="0" applyNumberFormat="1" applyFont="1" applyFill="1" applyBorder="1" applyAlignment="1" applyProtection="1">
      <alignment horizontal="right"/>
      <protection/>
    </xf>
    <xf numFmtId="3" fontId="5" fillId="0" borderId="136" xfId="0" applyNumberFormat="1" applyFont="1" applyFill="1" applyBorder="1" applyAlignment="1" applyProtection="1">
      <alignment horizontal="right"/>
      <protection/>
    </xf>
    <xf numFmtId="3" fontId="5" fillId="0" borderId="137" xfId="0" applyNumberFormat="1" applyFont="1" applyFill="1" applyBorder="1" applyAlignment="1" applyProtection="1">
      <alignment horizontal="right"/>
      <protection/>
    </xf>
    <xf numFmtId="3" fontId="5" fillId="0" borderId="138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 horizontal="right"/>
      <protection/>
    </xf>
    <xf numFmtId="4" fontId="7" fillId="0" borderId="139" xfId="0" applyNumberFormat="1" applyFont="1" applyFill="1" applyBorder="1" applyAlignment="1" applyProtection="1">
      <alignment horizontal="right"/>
      <protection/>
    </xf>
    <xf numFmtId="4" fontId="6" fillId="0" borderId="139" xfId="0" applyNumberFormat="1" applyFont="1" applyFill="1" applyBorder="1" applyAlignment="1" applyProtection="1">
      <alignment horizontal="right"/>
      <protection/>
    </xf>
    <xf numFmtId="4" fontId="7" fillId="0" borderId="26" xfId="0" applyNumberFormat="1" applyFont="1" applyFill="1" applyBorder="1" applyAlignment="1" applyProtection="1">
      <alignment horizontal="right"/>
      <protection/>
    </xf>
    <xf numFmtId="3" fontId="6" fillId="0" borderId="140" xfId="0" applyNumberFormat="1" applyFont="1" applyFill="1" applyBorder="1" applyAlignment="1" applyProtection="1">
      <alignment horizontal="right"/>
      <protection/>
    </xf>
    <xf numFmtId="3" fontId="6" fillId="0" borderId="141" xfId="0" applyNumberFormat="1" applyFont="1" applyFill="1" applyBorder="1" applyAlignment="1" applyProtection="1">
      <alignment horizontal="right"/>
      <protection/>
    </xf>
    <xf numFmtId="3" fontId="5" fillId="0" borderId="142" xfId="0" applyNumberFormat="1" applyFont="1" applyFill="1" applyBorder="1" applyAlignment="1" applyProtection="1">
      <alignment horizontal="right"/>
      <protection/>
    </xf>
    <xf numFmtId="3" fontId="6" fillId="0" borderId="143" xfId="0" applyNumberFormat="1" applyFont="1" applyFill="1" applyBorder="1" applyAlignment="1" applyProtection="1">
      <alignment horizontal="right"/>
      <protection/>
    </xf>
    <xf numFmtId="3" fontId="5" fillId="0" borderId="144" xfId="0" applyNumberFormat="1" applyFont="1" applyFill="1" applyBorder="1" applyAlignment="1" applyProtection="1">
      <alignment horizontal="right"/>
      <protection/>
    </xf>
    <xf numFmtId="3" fontId="5" fillId="0" borderId="142" xfId="0" applyNumberFormat="1" applyFont="1" applyFill="1" applyBorder="1" applyAlignment="1" applyProtection="1">
      <alignment horizontal="right"/>
      <protection/>
    </xf>
    <xf numFmtId="3" fontId="5" fillId="0" borderId="143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6" fillId="0" borderId="145" xfId="0" applyNumberFormat="1" applyFont="1" applyFill="1" applyBorder="1" applyAlignment="1" applyProtection="1">
      <alignment horizontal="right"/>
      <protection/>
    </xf>
    <xf numFmtId="3" fontId="6" fillId="0" borderId="146" xfId="0" applyNumberFormat="1" applyFont="1" applyFill="1" applyBorder="1" applyAlignment="1" applyProtection="1">
      <alignment horizontal="right"/>
      <protection/>
    </xf>
    <xf numFmtId="3" fontId="5" fillId="0" borderId="147" xfId="0" applyNumberFormat="1" applyFont="1" applyFill="1" applyBorder="1" applyAlignment="1" applyProtection="1">
      <alignment horizontal="right"/>
      <protection/>
    </xf>
    <xf numFmtId="3" fontId="6" fillId="0" borderId="148" xfId="0" applyNumberFormat="1" applyFont="1" applyFill="1" applyBorder="1" applyAlignment="1" applyProtection="1">
      <alignment horizontal="right"/>
      <protection/>
    </xf>
    <xf numFmtId="3" fontId="5" fillId="0" borderId="147" xfId="0" applyNumberFormat="1" applyFont="1" applyFill="1" applyBorder="1" applyAlignment="1" applyProtection="1">
      <alignment horizontal="right"/>
      <protection/>
    </xf>
    <xf numFmtId="3" fontId="5" fillId="0" borderId="148" xfId="0" applyNumberFormat="1" applyFont="1" applyFill="1" applyBorder="1" applyAlignment="1" applyProtection="1">
      <alignment horizontal="right"/>
      <protection/>
    </xf>
    <xf numFmtId="3" fontId="6" fillId="0" borderId="149" xfId="0" applyNumberFormat="1" applyFont="1" applyFill="1" applyBorder="1" applyAlignment="1" applyProtection="1">
      <alignment horizontal="right"/>
      <protection/>
    </xf>
    <xf numFmtId="0" fontId="5" fillId="0" borderId="150" xfId="0" applyFont="1" applyFill="1" applyBorder="1" applyAlignment="1" applyProtection="1">
      <alignment horizontal="center"/>
      <protection/>
    </xf>
    <xf numFmtId="3" fontId="6" fillId="0" borderId="151" xfId="0" applyNumberFormat="1" applyFont="1" applyFill="1" applyBorder="1" applyAlignment="1" applyProtection="1">
      <alignment horizontal="right"/>
      <protection/>
    </xf>
    <xf numFmtId="3" fontId="5" fillId="0" borderId="151" xfId="0" applyNumberFormat="1" applyFont="1" applyFill="1" applyBorder="1" applyAlignment="1" applyProtection="1">
      <alignment horizontal="right"/>
      <protection/>
    </xf>
    <xf numFmtId="4" fontId="5" fillId="0" borderId="23" xfId="0" applyNumberFormat="1" applyFont="1" applyFill="1" applyBorder="1" applyAlignment="1" applyProtection="1">
      <alignment/>
      <protection/>
    </xf>
    <xf numFmtId="3" fontId="7" fillId="0" borderId="152" xfId="0" applyNumberFormat="1" applyFont="1" applyFill="1" applyBorder="1" applyAlignment="1" applyProtection="1">
      <alignment horizontal="right"/>
      <protection/>
    </xf>
    <xf numFmtId="4" fontId="5" fillId="0" borderId="128" xfId="0" applyNumberFormat="1" applyFont="1" applyFill="1" applyBorder="1" applyAlignment="1" applyProtection="1">
      <alignment horizontal="center"/>
      <protection/>
    </xf>
    <xf numFmtId="4" fontId="5" fillId="0" borderId="128" xfId="0" applyNumberFormat="1" applyFont="1" applyFill="1" applyBorder="1" applyAlignment="1" applyProtection="1">
      <alignment/>
      <protection/>
    </xf>
    <xf numFmtId="4" fontId="6" fillId="0" borderId="153" xfId="0" applyNumberFormat="1" applyFont="1" applyFill="1" applyBorder="1" applyAlignment="1" applyProtection="1">
      <alignment horizontal="right"/>
      <protection/>
    </xf>
    <xf numFmtId="3" fontId="6" fillId="0" borderId="154" xfId="0" applyNumberFormat="1" applyFont="1" applyFill="1" applyBorder="1" applyAlignment="1" applyProtection="1">
      <alignment horizontal="right"/>
      <protection/>
    </xf>
    <xf numFmtId="3" fontId="7" fillId="0" borderId="155" xfId="0" applyNumberFormat="1" applyFont="1" applyFill="1" applyBorder="1" applyAlignment="1" applyProtection="1">
      <alignment horizontal="right"/>
      <protection/>
    </xf>
    <xf numFmtId="3" fontId="6" fillId="0" borderId="156" xfId="0" applyNumberFormat="1" applyFont="1" applyFill="1" applyBorder="1" applyAlignment="1" applyProtection="1">
      <alignment horizontal="right"/>
      <protection/>
    </xf>
    <xf numFmtId="3" fontId="6" fillId="0" borderId="157" xfId="0" applyNumberFormat="1" applyFont="1" applyFill="1" applyBorder="1" applyAlignment="1" applyProtection="1">
      <alignment horizontal="right"/>
      <protection/>
    </xf>
    <xf numFmtId="3" fontId="5" fillId="0" borderId="157" xfId="0" applyNumberFormat="1" applyFont="1" applyFill="1" applyBorder="1" applyAlignment="1" applyProtection="1">
      <alignment horizontal="right"/>
      <protection/>
    </xf>
    <xf numFmtId="4" fontId="5" fillId="0" borderId="129" xfId="0" applyNumberFormat="1" applyFont="1" applyFill="1" applyBorder="1" applyAlignment="1" applyProtection="1">
      <alignment horizontal="center"/>
      <protection/>
    </xf>
    <xf numFmtId="4" fontId="5" fillId="0" borderId="130" xfId="0" applyNumberFormat="1" applyFont="1" applyFill="1" applyBorder="1" applyAlignment="1" applyProtection="1">
      <alignment horizontal="center"/>
      <protection/>
    </xf>
    <xf numFmtId="4" fontId="5" fillId="0" borderId="129" xfId="0" applyNumberFormat="1" applyFont="1" applyFill="1" applyBorder="1" applyAlignment="1" applyProtection="1">
      <alignment/>
      <protection/>
    </xf>
    <xf numFmtId="3" fontId="6" fillId="0" borderId="153" xfId="0" applyNumberFormat="1" applyFont="1" applyFill="1" applyBorder="1" applyAlignment="1" applyProtection="1">
      <alignment horizontal="right"/>
      <protection/>
    </xf>
    <xf numFmtId="3" fontId="6" fillId="0" borderId="158" xfId="0" applyNumberFormat="1" applyFont="1" applyFill="1" applyBorder="1" applyAlignment="1" applyProtection="1">
      <alignment horizontal="right"/>
      <protection/>
    </xf>
    <xf numFmtId="3" fontId="6" fillId="0" borderId="159" xfId="0" applyNumberFormat="1" applyFont="1" applyFill="1" applyBorder="1" applyAlignment="1" applyProtection="1">
      <alignment horizontal="right"/>
      <protection/>
    </xf>
    <xf numFmtId="3" fontId="6" fillId="0" borderId="160" xfId="0" applyNumberFormat="1" applyFont="1" applyFill="1" applyBorder="1" applyAlignment="1" applyProtection="1">
      <alignment horizontal="right"/>
      <protection/>
    </xf>
    <xf numFmtId="3" fontId="6" fillId="0" borderId="161" xfId="0" applyNumberFormat="1" applyFont="1" applyFill="1" applyBorder="1" applyAlignment="1" applyProtection="1">
      <alignment horizontal="right"/>
      <protection/>
    </xf>
    <xf numFmtId="3" fontId="6" fillId="0" borderId="162" xfId="0" applyNumberFormat="1" applyFont="1" applyFill="1" applyBorder="1" applyAlignment="1" applyProtection="1">
      <alignment horizontal="right"/>
      <protection/>
    </xf>
    <xf numFmtId="3" fontId="6" fillId="0" borderId="155" xfId="0" applyNumberFormat="1" applyFont="1" applyFill="1" applyBorder="1" applyAlignment="1" applyProtection="1">
      <alignment horizontal="right"/>
      <protection/>
    </xf>
    <xf numFmtId="3" fontId="7" fillId="0" borderId="161" xfId="0" applyNumberFormat="1" applyFont="1" applyFill="1" applyBorder="1" applyAlignment="1" applyProtection="1">
      <alignment horizontal="right"/>
      <protection/>
    </xf>
    <xf numFmtId="3" fontId="5" fillId="0" borderId="163" xfId="0" applyNumberFormat="1" applyFont="1" applyFill="1" applyBorder="1" applyAlignment="1" applyProtection="1">
      <alignment horizontal="right"/>
      <protection/>
    </xf>
    <xf numFmtId="3" fontId="5" fillId="0" borderId="162" xfId="0" applyNumberFormat="1" applyFont="1" applyFill="1" applyBorder="1" applyAlignment="1" applyProtection="1">
      <alignment horizontal="right"/>
      <protection/>
    </xf>
    <xf numFmtId="3" fontId="6" fillId="0" borderId="164" xfId="0" applyNumberFormat="1" applyFont="1" applyFill="1" applyBorder="1" applyAlignment="1" applyProtection="1">
      <alignment horizontal="right"/>
      <protection/>
    </xf>
    <xf numFmtId="3" fontId="6" fillId="0" borderId="165" xfId="0" applyNumberFormat="1" applyFont="1" applyFill="1" applyBorder="1" applyAlignment="1" applyProtection="1">
      <alignment horizontal="right"/>
      <protection/>
    </xf>
    <xf numFmtId="3" fontId="6" fillId="0" borderId="130" xfId="0" applyNumberFormat="1" applyFont="1" applyFill="1" applyBorder="1" applyAlignment="1" applyProtection="1">
      <alignment horizontal="right"/>
      <protection/>
    </xf>
    <xf numFmtId="3" fontId="5" fillId="0" borderId="166" xfId="0" applyNumberFormat="1" applyFont="1" applyFill="1" applyBorder="1" applyAlignment="1" applyProtection="1">
      <alignment horizontal="right"/>
      <protection/>
    </xf>
    <xf numFmtId="3" fontId="5" fillId="0" borderId="167" xfId="0" applyNumberFormat="1" applyFont="1" applyFill="1" applyBorder="1" applyAlignment="1" applyProtection="1">
      <alignment horizontal="right"/>
      <protection/>
    </xf>
    <xf numFmtId="3" fontId="5" fillId="0" borderId="168" xfId="0" applyNumberFormat="1" applyFont="1" applyFill="1" applyBorder="1" applyAlignment="1" applyProtection="1">
      <alignment horizontal="right"/>
      <protection/>
    </xf>
    <xf numFmtId="0" fontId="5" fillId="0" borderId="131" xfId="0" applyFont="1" applyFill="1" applyBorder="1" applyAlignment="1" applyProtection="1">
      <alignment horizontal="center"/>
      <protection/>
    </xf>
    <xf numFmtId="0" fontId="5" fillId="0" borderId="169" xfId="0" applyFont="1" applyFill="1" applyBorder="1" applyAlignment="1" applyProtection="1">
      <alignment/>
      <protection/>
    </xf>
    <xf numFmtId="3" fontId="6" fillId="0" borderId="170" xfId="0" applyNumberFormat="1" applyFont="1" applyFill="1" applyBorder="1" applyAlignment="1" applyProtection="1">
      <alignment horizontal="right"/>
      <protection/>
    </xf>
    <xf numFmtId="3" fontId="6" fillId="0" borderId="171" xfId="0" applyNumberFormat="1" applyFont="1" applyFill="1" applyBorder="1" applyAlignment="1" applyProtection="1">
      <alignment horizontal="right"/>
      <protection/>
    </xf>
    <xf numFmtId="3" fontId="7" fillId="0" borderId="172" xfId="0" applyNumberFormat="1" applyFont="1" applyFill="1" applyBorder="1" applyAlignment="1" applyProtection="1">
      <alignment horizontal="right"/>
      <protection/>
    </xf>
    <xf numFmtId="3" fontId="6" fillId="0" borderId="173" xfId="0" applyNumberFormat="1" applyFont="1" applyFill="1" applyBorder="1" applyAlignment="1" applyProtection="1">
      <alignment horizontal="right"/>
      <protection/>
    </xf>
    <xf numFmtId="3" fontId="6" fillId="0" borderId="172" xfId="0" applyNumberFormat="1" applyFont="1" applyFill="1" applyBorder="1" applyAlignment="1" applyProtection="1">
      <alignment horizontal="right"/>
      <protection/>
    </xf>
    <xf numFmtId="3" fontId="5" fillId="0" borderId="173" xfId="0" applyNumberFormat="1" applyFont="1" applyFill="1" applyBorder="1" applyAlignment="1" applyProtection="1">
      <alignment horizontal="right"/>
      <protection/>
    </xf>
    <xf numFmtId="0" fontId="5" fillId="0" borderId="128" xfId="0" applyFont="1" applyFill="1" applyBorder="1" applyAlignment="1" applyProtection="1">
      <alignment horizontal="center"/>
      <protection/>
    </xf>
    <xf numFmtId="0" fontId="5" fillId="0" borderId="157" xfId="0" applyFont="1" applyFill="1" applyBorder="1" applyAlignment="1" applyProtection="1">
      <alignment/>
      <protection/>
    </xf>
    <xf numFmtId="0" fontId="5" fillId="0" borderId="174" xfId="0" applyFont="1" applyFill="1" applyBorder="1" applyAlignment="1" applyProtection="1">
      <alignment/>
      <protection/>
    </xf>
    <xf numFmtId="0" fontId="5" fillId="0" borderId="175" xfId="0" applyFont="1" applyFill="1" applyBorder="1" applyAlignment="1" applyProtection="1">
      <alignment horizontal="center"/>
      <protection/>
    </xf>
    <xf numFmtId="0" fontId="5" fillId="0" borderId="174" xfId="0" applyFont="1" applyFill="1" applyBorder="1" applyAlignment="1" applyProtection="1">
      <alignment horizontal="center"/>
      <protection/>
    </xf>
    <xf numFmtId="0" fontId="5" fillId="0" borderId="97" xfId="0" applyFont="1" applyFill="1" applyBorder="1" applyAlignment="1" applyProtection="1">
      <alignment horizontal="center"/>
      <protection/>
    </xf>
    <xf numFmtId="0" fontId="6" fillId="0" borderId="176" xfId="0" applyFont="1" applyFill="1" applyBorder="1" applyAlignment="1" applyProtection="1">
      <alignment/>
      <protection/>
    </xf>
    <xf numFmtId="0" fontId="6" fillId="0" borderId="177" xfId="0" applyFont="1" applyFill="1" applyBorder="1" applyAlignment="1" applyProtection="1">
      <alignment/>
      <protection/>
    </xf>
    <xf numFmtId="0" fontId="6" fillId="0" borderId="101" xfId="0" applyFont="1" applyFill="1" applyBorder="1" applyAlignment="1" applyProtection="1">
      <alignment/>
      <protection/>
    </xf>
    <xf numFmtId="0" fontId="6" fillId="0" borderId="178" xfId="0" applyFont="1" applyFill="1" applyBorder="1" applyAlignment="1" applyProtection="1">
      <alignment/>
      <protection/>
    </xf>
    <xf numFmtId="0" fontId="6" fillId="0" borderId="98" xfId="0" applyFon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/>
      <protection/>
    </xf>
    <xf numFmtId="4" fontId="6" fillId="0" borderId="179" xfId="0" applyNumberFormat="1" applyFont="1" applyFill="1" applyBorder="1" applyAlignment="1" applyProtection="1">
      <alignment/>
      <protection/>
    </xf>
    <xf numFmtId="4" fontId="6" fillId="0" borderId="176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/>
      <protection/>
    </xf>
    <xf numFmtId="4" fontId="6" fillId="0" borderId="98" xfId="0" applyNumberFormat="1" applyFont="1" applyFill="1" applyBorder="1" applyAlignment="1" applyProtection="1">
      <alignment/>
      <protection/>
    </xf>
    <xf numFmtId="4" fontId="5" fillId="0" borderId="36" xfId="0" applyNumberFormat="1" applyFont="1" applyFill="1" applyBorder="1" applyAlignment="1" applyProtection="1">
      <alignment horizontal="center"/>
      <protection/>
    </xf>
    <xf numFmtId="4" fontId="6" fillId="0" borderId="180" xfId="0" applyNumberFormat="1" applyFont="1" applyFill="1" applyBorder="1" applyAlignment="1" applyProtection="1">
      <alignment/>
      <protection/>
    </xf>
    <xf numFmtId="4" fontId="6" fillId="0" borderId="181" xfId="0" applyNumberFormat="1" applyFont="1" applyFill="1" applyBorder="1" applyAlignment="1" applyProtection="1">
      <alignment/>
      <protection/>
    </xf>
    <xf numFmtId="4" fontId="7" fillId="0" borderId="182" xfId="0" applyNumberFormat="1" applyFont="1" applyFill="1" applyBorder="1" applyAlignment="1" applyProtection="1">
      <alignment horizontal="right"/>
      <protection/>
    </xf>
    <xf numFmtId="3" fontId="5" fillId="0" borderId="183" xfId="0" applyNumberFormat="1" applyFont="1" applyFill="1" applyBorder="1" applyAlignment="1" applyProtection="1">
      <alignment horizontal="right"/>
      <protection/>
    </xf>
    <xf numFmtId="3" fontId="5" fillId="0" borderId="184" xfId="0" applyNumberFormat="1" applyFont="1" applyFill="1" applyBorder="1" applyAlignment="1" applyProtection="1">
      <alignment horizontal="right"/>
      <protection/>
    </xf>
    <xf numFmtId="3" fontId="5" fillId="0" borderId="185" xfId="0" applyNumberFormat="1" applyFont="1" applyFill="1" applyBorder="1" applyAlignment="1" applyProtection="1">
      <alignment horizontal="right"/>
      <protection/>
    </xf>
    <xf numFmtId="0" fontId="5" fillId="0" borderId="186" xfId="0" applyFont="1" applyFill="1" applyBorder="1" applyAlignment="1" applyProtection="1">
      <alignment/>
      <protection/>
    </xf>
    <xf numFmtId="0" fontId="5" fillId="0" borderId="97" xfId="0" applyFont="1" applyFill="1" applyBorder="1" applyAlignment="1" applyProtection="1">
      <alignment horizontal="center"/>
      <protection/>
    </xf>
    <xf numFmtId="0" fontId="0" fillId="0" borderId="174" xfId="0" applyFill="1" applyBorder="1" applyAlignment="1">
      <alignment horizontal="center"/>
    </xf>
    <xf numFmtId="0" fontId="5" fillId="0" borderId="65" xfId="0" applyFont="1" applyFill="1" applyBorder="1" applyAlignment="1" applyProtection="1">
      <alignment horizontal="center"/>
      <protection/>
    </xf>
    <xf numFmtId="0" fontId="0" fillId="0" borderId="2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edefinován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75" zoomScaleNormal="7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12.69921875" defaultRowHeight="15"/>
  <cols>
    <col min="1" max="1" width="5" style="8" customWidth="1"/>
    <col min="2" max="2" width="7.59765625" style="8" customWidth="1"/>
    <col min="3" max="3" width="51.69921875" style="8" customWidth="1"/>
    <col min="4" max="4" width="16.8984375" style="8" bestFit="1" customWidth="1"/>
    <col min="5" max="6" width="14.796875" style="8" customWidth="1"/>
    <col min="7" max="7" width="16.8984375" style="8" bestFit="1" customWidth="1"/>
    <col min="8" max="29" width="14.796875" style="8" customWidth="1"/>
    <col min="30" max="16384" width="12.69921875" style="8" customWidth="1"/>
  </cols>
  <sheetData>
    <row r="1" spans="1:29" ht="18" customHeight="1">
      <c r="A1" s="365"/>
      <c r="B1" s="344"/>
      <c r="C1" s="345"/>
      <c r="D1" s="346" t="s">
        <v>0</v>
      </c>
      <c r="E1" s="366" t="s">
        <v>1</v>
      </c>
      <c r="F1" s="367"/>
      <c r="G1" s="347" t="s">
        <v>2</v>
      </c>
      <c r="H1" s="348"/>
      <c r="I1" s="349"/>
      <c r="J1" s="350"/>
      <c r="K1" s="351"/>
      <c r="L1" s="352"/>
      <c r="M1" s="353"/>
      <c r="N1" s="353"/>
      <c r="O1" s="352"/>
      <c r="P1" s="354"/>
      <c r="Q1" s="355"/>
      <c r="R1" s="356"/>
      <c r="S1" s="357"/>
      <c r="T1" s="358"/>
      <c r="U1" s="357"/>
      <c r="V1" s="356"/>
      <c r="W1" s="354"/>
      <c r="X1" s="355"/>
      <c r="Y1" s="359"/>
      <c r="Z1" s="359"/>
      <c r="AA1" s="359"/>
      <c r="AB1" s="359"/>
      <c r="AC1" s="360"/>
    </row>
    <row r="2" spans="1:29" ht="18" customHeight="1">
      <c r="A2" s="9" t="s">
        <v>3</v>
      </c>
      <c r="B2" s="10" t="s">
        <v>4</v>
      </c>
      <c r="C2" s="11" t="s">
        <v>5</v>
      </c>
      <c r="D2" s="10" t="s">
        <v>6</v>
      </c>
      <c r="E2" s="12" t="s">
        <v>7</v>
      </c>
      <c r="F2" s="13" t="s">
        <v>8</v>
      </c>
      <c r="G2" s="14" t="s">
        <v>9</v>
      </c>
      <c r="H2" s="342" t="s">
        <v>10</v>
      </c>
      <c r="I2" s="334" t="s">
        <v>11</v>
      </c>
      <c r="J2" s="294" t="s">
        <v>12</v>
      </c>
      <c r="K2" s="302" t="s">
        <v>13</v>
      </c>
      <c r="L2" s="13" t="s">
        <v>14</v>
      </c>
      <c r="M2" s="16" t="s">
        <v>15</v>
      </c>
      <c r="N2" s="16" t="s">
        <v>16</v>
      </c>
      <c r="O2" s="13" t="s">
        <v>17</v>
      </c>
      <c r="P2" s="17" t="s">
        <v>18</v>
      </c>
      <c r="Q2" s="307" t="s">
        <v>19</v>
      </c>
      <c r="R2" s="19" t="s">
        <v>20</v>
      </c>
      <c r="S2" s="18" t="s">
        <v>21</v>
      </c>
      <c r="T2" s="19" t="s">
        <v>22</v>
      </c>
      <c r="U2" s="18" t="s">
        <v>23</v>
      </c>
      <c r="V2" s="19" t="s">
        <v>24</v>
      </c>
      <c r="W2" s="17" t="s">
        <v>25</v>
      </c>
      <c r="X2" s="307" t="s">
        <v>26</v>
      </c>
      <c r="Y2" s="315" t="s">
        <v>27</v>
      </c>
      <c r="Z2" s="315" t="s">
        <v>28</v>
      </c>
      <c r="AA2" s="315" t="s">
        <v>29</v>
      </c>
      <c r="AB2" s="315" t="s">
        <v>30</v>
      </c>
      <c r="AC2" s="316" t="s">
        <v>31</v>
      </c>
    </row>
    <row r="3" spans="1:29" ht="18" customHeight="1" thickBot="1">
      <c r="A3" s="21"/>
      <c r="B3" s="22"/>
      <c r="C3" s="23"/>
      <c r="D3" s="24" t="s">
        <v>32</v>
      </c>
      <c r="E3" s="25"/>
      <c r="F3" s="26" t="s">
        <v>33</v>
      </c>
      <c r="G3" s="27" t="s">
        <v>32</v>
      </c>
      <c r="H3" s="343"/>
      <c r="I3" s="335"/>
      <c r="J3" s="294" t="s">
        <v>34</v>
      </c>
      <c r="K3" s="302" t="s">
        <v>34</v>
      </c>
      <c r="L3" s="28"/>
      <c r="M3" s="29"/>
      <c r="N3" s="29"/>
      <c r="O3" s="28"/>
      <c r="P3" s="30"/>
      <c r="Q3" s="308"/>
      <c r="R3" s="305"/>
      <c r="S3" s="31" t="s">
        <v>35</v>
      </c>
      <c r="T3" s="32"/>
      <c r="U3" s="31"/>
      <c r="V3" s="32"/>
      <c r="W3" s="33"/>
      <c r="X3" s="308"/>
      <c r="Y3" s="315"/>
      <c r="Z3" s="315"/>
      <c r="AA3" s="315" t="s">
        <v>36</v>
      </c>
      <c r="AB3" s="317"/>
      <c r="AC3" s="316" t="s">
        <v>37</v>
      </c>
    </row>
    <row r="4" spans="1:29" ht="21" customHeight="1">
      <c r="A4" s="34"/>
      <c r="B4" s="35"/>
      <c r="C4" s="36" t="s">
        <v>65</v>
      </c>
      <c r="D4" s="37"/>
      <c r="E4" s="38"/>
      <c r="F4" s="39"/>
      <c r="G4" s="38"/>
      <c r="H4" s="40"/>
      <c r="I4" s="336"/>
      <c r="J4" s="287"/>
      <c r="K4" s="41"/>
      <c r="L4" s="42"/>
      <c r="M4" s="43"/>
      <c r="N4" s="44"/>
      <c r="O4" s="42"/>
      <c r="P4" s="45"/>
      <c r="Q4" s="309"/>
      <c r="R4" s="47"/>
      <c r="S4" s="46"/>
      <c r="T4" s="47"/>
      <c r="U4" s="48"/>
      <c r="V4" s="49"/>
      <c r="W4" s="50"/>
      <c r="X4" s="318"/>
      <c r="Y4" s="319"/>
      <c r="Z4" s="319"/>
      <c r="AA4" s="319"/>
      <c r="AB4" s="319"/>
      <c r="AC4" s="320"/>
    </row>
    <row r="5" spans="1:29" ht="18" customHeight="1">
      <c r="A5" s="51">
        <v>1</v>
      </c>
      <c r="B5" s="52">
        <v>601.2</v>
      </c>
      <c r="C5" s="53" t="s">
        <v>39</v>
      </c>
      <c r="D5" s="213">
        <f>SUM(E5:G5)</f>
        <v>34236</v>
      </c>
      <c r="E5" s="214">
        <v>19083</v>
      </c>
      <c r="F5" s="215">
        <v>9535</v>
      </c>
      <c r="G5" s="216">
        <f>SUM(H5:AC5)</f>
        <v>5618</v>
      </c>
      <c r="H5" s="217"/>
      <c r="I5" s="337"/>
      <c r="J5" s="295"/>
      <c r="K5" s="218"/>
      <c r="L5" s="218"/>
      <c r="M5" s="218"/>
      <c r="N5" s="218"/>
      <c r="O5" s="218"/>
      <c r="P5" s="219"/>
      <c r="Q5" s="310"/>
      <c r="R5" s="288"/>
      <c r="S5" s="218"/>
      <c r="T5" s="218"/>
      <c r="U5" s="218">
        <v>5618</v>
      </c>
      <c r="V5" s="218"/>
      <c r="W5" s="220"/>
      <c r="X5" s="310"/>
      <c r="Y5" s="218"/>
      <c r="Z5" s="218"/>
      <c r="AA5" s="218"/>
      <c r="AB5" s="218"/>
      <c r="AC5" s="321"/>
    </row>
    <row r="6" spans="1:29" ht="18" customHeight="1">
      <c r="A6" s="51">
        <v>2</v>
      </c>
      <c r="B6" s="52">
        <v>603</v>
      </c>
      <c r="C6" s="53" t="s">
        <v>62</v>
      </c>
      <c r="D6" s="213">
        <f>SUM(E6:G6)</f>
        <v>1759074</v>
      </c>
      <c r="E6" s="214">
        <v>362989</v>
      </c>
      <c r="F6" s="215"/>
      <c r="G6" s="216">
        <f>SUM(H6:AC6)</f>
        <v>1396085</v>
      </c>
      <c r="H6" s="217">
        <v>275205</v>
      </c>
      <c r="I6" s="337">
        <v>554</v>
      </c>
      <c r="J6" s="295">
        <v>62028</v>
      </c>
      <c r="K6" s="218">
        <v>41582</v>
      </c>
      <c r="L6" s="218">
        <v>60718</v>
      </c>
      <c r="M6" s="218">
        <v>585</v>
      </c>
      <c r="N6" s="218">
        <v>82291</v>
      </c>
      <c r="O6" s="218">
        <v>79042</v>
      </c>
      <c r="P6" s="219">
        <v>3134</v>
      </c>
      <c r="Q6" s="310">
        <v>6411</v>
      </c>
      <c r="R6" s="288">
        <v>222647</v>
      </c>
      <c r="S6" s="218">
        <v>5238</v>
      </c>
      <c r="T6" s="218">
        <v>96594</v>
      </c>
      <c r="U6" s="218">
        <v>52400</v>
      </c>
      <c r="V6" s="218">
        <v>34493</v>
      </c>
      <c r="W6" s="220">
        <v>43531</v>
      </c>
      <c r="X6" s="310">
        <v>91473</v>
      </c>
      <c r="Y6" s="218">
        <v>34410</v>
      </c>
      <c r="Z6" s="218">
        <v>395</v>
      </c>
      <c r="AA6" s="218">
        <v>157565</v>
      </c>
      <c r="AB6" s="218">
        <v>11634</v>
      </c>
      <c r="AC6" s="321">
        <v>34155</v>
      </c>
    </row>
    <row r="7" spans="1:29" ht="18" customHeight="1">
      <c r="A7" s="51">
        <v>3</v>
      </c>
      <c r="B7" s="52" t="s">
        <v>40</v>
      </c>
      <c r="C7" s="53" t="s">
        <v>41</v>
      </c>
      <c r="D7" s="213">
        <f>SUM(E7:G7)</f>
        <v>734</v>
      </c>
      <c r="E7" s="216">
        <v>314</v>
      </c>
      <c r="F7" s="139"/>
      <c r="G7" s="216">
        <f>SUM(H7:AC7)</f>
        <v>420</v>
      </c>
      <c r="H7" s="217">
        <v>420</v>
      </c>
      <c r="I7" s="337"/>
      <c r="J7" s="295"/>
      <c r="K7" s="218"/>
      <c r="L7" s="218"/>
      <c r="M7" s="218"/>
      <c r="N7" s="218"/>
      <c r="O7" s="218"/>
      <c r="P7" s="219"/>
      <c r="Q7" s="310"/>
      <c r="R7" s="288"/>
      <c r="S7" s="218"/>
      <c r="T7" s="218"/>
      <c r="U7" s="218"/>
      <c r="V7" s="218"/>
      <c r="W7" s="220"/>
      <c r="X7" s="310"/>
      <c r="Y7" s="218"/>
      <c r="Z7" s="218"/>
      <c r="AA7" s="218"/>
      <c r="AB7" s="218"/>
      <c r="AC7" s="321"/>
    </row>
    <row r="8" spans="1:29" ht="18" customHeight="1">
      <c r="A8" s="51">
        <v>4</v>
      </c>
      <c r="B8" s="52">
        <v>672</v>
      </c>
      <c r="C8" s="53" t="s">
        <v>42</v>
      </c>
      <c r="D8" s="213">
        <f>SUM(E8:G8)</f>
        <v>2861</v>
      </c>
      <c r="E8" s="221"/>
      <c r="F8" s="222"/>
      <c r="G8" s="216">
        <f>SUM(H8:AC8)</f>
        <v>2861</v>
      </c>
      <c r="H8" s="217"/>
      <c r="I8" s="337"/>
      <c r="J8" s="295"/>
      <c r="K8" s="218"/>
      <c r="L8" s="218"/>
      <c r="M8" s="218"/>
      <c r="N8" s="218"/>
      <c r="O8" s="218"/>
      <c r="P8" s="219"/>
      <c r="Q8" s="310"/>
      <c r="R8" s="288"/>
      <c r="S8" s="218"/>
      <c r="T8" s="218"/>
      <c r="U8" s="218"/>
      <c r="V8" s="218"/>
      <c r="W8" s="220"/>
      <c r="X8" s="310"/>
      <c r="Y8" s="218"/>
      <c r="Z8" s="218"/>
      <c r="AA8" s="218">
        <v>1671</v>
      </c>
      <c r="AB8" s="218"/>
      <c r="AC8" s="321">
        <v>1190</v>
      </c>
    </row>
    <row r="9" spans="1:29" ht="18" customHeight="1" thickBot="1">
      <c r="A9" s="61">
        <v>5</v>
      </c>
      <c r="B9" s="62" t="s">
        <v>63</v>
      </c>
      <c r="C9" s="63" t="s">
        <v>43</v>
      </c>
      <c r="D9" s="213">
        <f>SUM(E9:G9)</f>
        <v>44433</v>
      </c>
      <c r="E9" s="223">
        <v>25</v>
      </c>
      <c r="F9" s="224">
        <v>3</v>
      </c>
      <c r="G9" s="216">
        <f>SUM(H9:AC9)</f>
        <v>44405</v>
      </c>
      <c r="H9" s="225">
        <f>H10-H5-H6-H7-H8</f>
        <v>4427</v>
      </c>
      <c r="I9" s="338">
        <f aca="true" t="shared" si="0" ref="I9:AC9">I10-I5-I6-I7-I8</f>
        <v>262</v>
      </c>
      <c r="J9" s="296">
        <f t="shared" si="0"/>
        <v>2775</v>
      </c>
      <c r="K9" s="227">
        <f t="shared" si="0"/>
        <v>1241</v>
      </c>
      <c r="L9" s="227">
        <f t="shared" si="0"/>
        <v>397</v>
      </c>
      <c r="M9" s="227">
        <f t="shared" si="0"/>
        <v>15</v>
      </c>
      <c r="N9" s="227">
        <f t="shared" si="0"/>
        <v>948</v>
      </c>
      <c r="O9" s="227">
        <f t="shared" si="0"/>
        <v>3239</v>
      </c>
      <c r="P9" s="228">
        <f t="shared" si="0"/>
        <v>7</v>
      </c>
      <c r="Q9" s="311">
        <f t="shared" si="0"/>
        <v>307</v>
      </c>
      <c r="R9" s="306">
        <f t="shared" si="0"/>
        <v>16089</v>
      </c>
      <c r="S9" s="227">
        <f t="shared" si="0"/>
        <v>34</v>
      </c>
      <c r="T9" s="227">
        <f t="shared" si="0"/>
        <v>1782</v>
      </c>
      <c r="U9" s="227">
        <f t="shared" si="0"/>
        <v>1172</v>
      </c>
      <c r="V9" s="227">
        <f t="shared" si="0"/>
        <v>399</v>
      </c>
      <c r="W9" s="229">
        <f t="shared" si="0"/>
        <v>922</v>
      </c>
      <c r="X9" s="311">
        <f t="shared" si="0"/>
        <v>979</v>
      </c>
      <c r="Y9" s="227">
        <f t="shared" si="0"/>
        <v>794</v>
      </c>
      <c r="Z9" s="227">
        <f t="shared" si="0"/>
        <v>6</v>
      </c>
      <c r="AA9" s="227">
        <f t="shared" si="0"/>
        <v>8010</v>
      </c>
      <c r="AB9" s="227">
        <f t="shared" si="0"/>
        <v>35</v>
      </c>
      <c r="AC9" s="322">
        <f t="shared" si="0"/>
        <v>565</v>
      </c>
    </row>
    <row r="10" spans="1:29" ht="21" customHeight="1" thickBot="1">
      <c r="A10" s="66">
        <v>6</v>
      </c>
      <c r="B10" s="67"/>
      <c r="C10" s="68" t="s">
        <v>57</v>
      </c>
      <c r="D10" s="231">
        <f>SUM(D5:D9)</f>
        <v>1841338</v>
      </c>
      <c r="E10" s="232">
        <f>SUM(E5:E9)</f>
        <v>382411</v>
      </c>
      <c r="F10" s="233">
        <f>SUM(F5:F9)</f>
        <v>9538</v>
      </c>
      <c r="G10" s="234">
        <f>SUM(G5:G9)</f>
        <v>1449389</v>
      </c>
      <c r="H10" s="235">
        <v>280052</v>
      </c>
      <c r="I10" s="239">
        <v>816</v>
      </c>
      <c r="J10" s="297">
        <v>64803</v>
      </c>
      <c r="K10" s="236">
        <v>42823</v>
      </c>
      <c r="L10" s="236">
        <v>61115</v>
      </c>
      <c r="M10" s="236">
        <v>600</v>
      </c>
      <c r="N10" s="236">
        <v>83239</v>
      </c>
      <c r="O10" s="236">
        <v>82281</v>
      </c>
      <c r="P10" s="237">
        <v>3141</v>
      </c>
      <c r="Q10" s="235">
        <v>6718</v>
      </c>
      <c r="R10" s="289">
        <v>238736</v>
      </c>
      <c r="S10" s="236">
        <v>5272</v>
      </c>
      <c r="T10" s="236">
        <v>98376</v>
      </c>
      <c r="U10" s="236">
        <v>59190</v>
      </c>
      <c r="V10" s="236">
        <v>34892</v>
      </c>
      <c r="W10" s="239">
        <v>44453</v>
      </c>
      <c r="X10" s="235">
        <v>92452</v>
      </c>
      <c r="Y10" s="236">
        <v>35204</v>
      </c>
      <c r="Z10" s="236">
        <v>401</v>
      </c>
      <c r="AA10" s="236">
        <v>167246</v>
      </c>
      <c r="AB10" s="236">
        <v>11669</v>
      </c>
      <c r="AC10" s="237">
        <v>35910</v>
      </c>
    </row>
    <row r="11" spans="1:29" ht="18" customHeight="1">
      <c r="A11" s="72"/>
      <c r="B11" s="73"/>
      <c r="C11" s="53"/>
      <c r="D11" s="240"/>
      <c r="E11" s="241"/>
      <c r="F11" s="242"/>
      <c r="G11" s="241"/>
      <c r="H11" s="243"/>
      <c r="I11" s="339"/>
      <c r="J11" s="298"/>
      <c r="K11" s="244"/>
      <c r="L11" s="244"/>
      <c r="M11" s="244"/>
      <c r="N11" s="244"/>
      <c r="O11" s="244"/>
      <c r="P11" s="245"/>
      <c r="Q11" s="312"/>
      <c r="R11" s="290"/>
      <c r="S11" s="244"/>
      <c r="T11" s="244"/>
      <c r="U11" s="244"/>
      <c r="V11" s="244"/>
      <c r="W11" s="246"/>
      <c r="X11" s="312"/>
      <c r="Y11" s="244"/>
      <c r="Z11" s="244"/>
      <c r="AA11" s="244"/>
      <c r="AB11" s="244"/>
      <c r="AC11" s="323"/>
    </row>
    <row r="12" spans="1:29" ht="21.75" customHeight="1">
      <c r="A12" s="77"/>
      <c r="B12" s="78"/>
      <c r="C12" s="36" t="s">
        <v>66</v>
      </c>
      <c r="D12" s="37"/>
      <c r="E12" s="38"/>
      <c r="F12" s="39"/>
      <c r="G12" s="38"/>
      <c r="H12" s="217"/>
      <c r="I12" s="337"/>
      <c r="J12" s="295"/>
      <c r="K12" s="218"/>
      <c r="L12" s="218"/>
      <c r="M12" s="218"/>
      <c r="N12" s="218"/>
      <c r="O12" s="218"/>
      <c r="P12" s="219"/>
      <c r="Q12" s="310"/>
      <c r="R12" s="288"/>
      <c r="S12" s="218"/>
      <c r="T12" s="218"/>
      <c r="U12" s="218"/>
      <c r="V12" s="218"/>
      <c r="W12" s="220"/>
      <c r="X12" s="310"/>
      <c r="Y12" s="218"/>
      <c r="Z12" s="218"/>
      <c r="AA12" s="218"/>
      <c r="AB12" s="218"/>
      <c r="AC12" s="321"/>
    </row>
    <row r="13" spans="1:29" ht="18" customHeight="1">
      <c r="A13" s="51">
        <v>7</v>
      </c>
      <c r="B13" s="52">
        <v>501.2</v>
      </c>
      <c r="C13" s="53" t="s">
        <v>45</v>
      </c>
      <c r="D13" s="213">
        <f aca="true" t="shared" si="1" ref="D13:D19">SUM(E13:G13)</f>
        <v>31664</v>
      </c>
      <c r="E13" s="216">
        <v>1992</v>
      </c>
      <c r="F13" s="139">
        <v>5752</v>
      </c>
      <c r="G13" s="216">
        <f aca="true" t="shared" si="2" ref="G13:G19">SUM(H13:AC13)</f>
        <v>23920</v>
      </c>
      <c r="H13" s="217">
        <v>4977</v>
      </c>
      <c r="I13" s="337"/>
      <c r="J13" s="295">
        <v>329</v>
      </c>
      <c r="K13" s="218">
        <v>151</v>
      </c>
      <c r="L13" s="218">
        <v>311</v>
      </c>
      <c r="M13" s="218">
        <v>1</v>
      </c>
      <c r="N13" s="218">
        <v>213</v>
      </c>
      <c r="O13" s="218">
        <v>420</v>
      </c>
      <c r="P13" s="219">
        <v>53</v>
      </c>
      <c r="Q13" s="310">
        <v>12</v>
      </c>
      <c r="R13" s="288">
        <v>5553</v>
      </c>
      <c r="S13" s="218">
        <v>22</v>
      </c>
      <c r="T13" s="218">
        <v>368</v>
      </c>
      <c r="U13" s="218">
        <v>5717</v>
      </c>
      <c r="V13" s="218">
        <v>120</v>
      </c>
      <c r="W13" s="220">
        <v>21</v>
      </c>
      <c r="X13" s="310">
        <v>115</v>
      </c>
      <c r="Y13" s="218">
        <v>148</v>
      </c>
      <c r="Z13" s="218"/>
      <c r="AA13" s="218">
        <v>5144</v>
      </c>
      <c r="AB13" s="218">
        <v>241</v>
      </c>
      <c r="AC13" s="321">
        <v>4</v>
      </c>
    </row>
    <row r="14" spans="1:29" ht="18" customHeight="1">
      <c r="A14" s="51">
        <v>8</v>
      </c>
      <c r="B14" s="52">
        <v>511</v>
      </c>
      <c r="C14" s="53" t="s">
        <v>46</v>
      </c>
      <c r="D14" s="213">
        <f t="shared" si="1"/>
        <v>524475</v>
      </c>
      <c r="E14" s="216">
        <v>2414</v>
      </c>
      <c r="F14" s="139"/>
      <c r="G14" s="216">
        <f t="shared" si="2"/>
        <v>522061</v>
      </c>
      <c r="H14" s="217">
        <v>158220</v>
      </c>
      <c r="I14" s="337">
        <v>109</v>
      </c>
      <c r="J14" s="295">
        <v>10599</v>
      </c>
      <c r="K14" s="218">
        <v>9898</v>
      </c>
      <c r="L14" s="218">
        <v>26089</v>
      </c>
      <c r="M14" s="218">
        <v>3</v>
      </c>
      <c r="N14" s="218">
        <v>43536</v>
      </c>
      <c r="O14" s="218">
        <v>15793</v>
      </c>
      <c r="P14" s="219">
        <v>605</v>
      </c>
      <c r="Q14" s="310">
        <v>1257</v>
      </c>
      <c r="R14" s="288">
        <v>77065</v>
      </c>
      <c r="S14" s="218">
        <v>3579</v>
      </c>
      <c r="T14" s="218">
        <v>14623</v>
      </c>
      <c r="U14" s="218">
        <v>20857</v>
      </c>
      <c r="V14" s="218">
        <v>16667</v>
      </c>
      <c r="W14" s="220">
        <v>12874</v>
      </c>
      <c r="X14" s="310">
        <v>34796</v>
      </c>
      <c r="Y14" s="218">
        <v>11598</v>
      </c>
      <c r="Z14" s="218">
        <v>12</v>
      </c>
      <c r="AA14" s="218">
        <v>50785</v>
      </c>
      <c r="AB14" s="218">
        <v>4284</v>
      </c>
      <c r="AC14" s="321">
        <v>8812</v>
      </c>
    </row>
    <row r="15" spans="1:29" ht="18" customHeight="1">
      <c r="A15" s="51">
        <v>9</v>
      </c>
      <c r="B15" s="82" t="s">
        <v>47</v>
      </c>
      <c r="C15" s="63" t="s">
        <v>48</v>
      </c>
      <c r="D15" s="213">
        <f t="shared" si="1"/>
        <v>160109</v>
      </c>
      <c r="E15" s="247">
        <v>23927</v>
      </c>
      <c r="F15" s="248">
        <v>547</v>
      </c>
      <c r="G15" s="216">
        <f t="shared" si="2"/>
        <v>135635</v>
      </c>
      <c r="H15" s="217">
        <v>28093</v>
      </c>
      <c r="I15" s="337">
        <v>74</v>
      </c>
      <c r="J15" s="295">
        <v>2435</v>
      </c>
      <c r="K15" s="218">
        <v>1490</v>
      </c>
      <c r="L15" s="218">
        <v>5874</v>
      </c>
      <c r="M15" s="218">
        <v>147</v>
      </c>
      <c r="N15" s="218">
        <v>6854</v>
      </c>
      <c r="O15" s="218">
        <v>7278</v>
      </c>
      <c r="P15" s="219">
        <v>148</v>
      </c>
      <c r="Q15" s="310">
        <v>330</v>
      </c>
      <c r="R15" s="288">
        <v>34565</v>
      </c>
      <c r="S15" s="218">
        <v>704</v>
      </c>
      <c r="T15" s="218">
        <v>10192</v>
      </c>
      <c r="U15" s="218">
        <v>3371</v>
      </c>
      <c r="V15" s="218">
        <v>2228</v>
      </c>
      <c r="W15" s="220">
        <v>4413</v>
      </c>
      <c r="X15" s="310">
        <v>9217</v>
      </c>
      <c r="Y15" s="218">
        <v>1274</v>
      </c>
      <c r="Z15" s="218">
        <v>53</v>
      </c>
      <c r="AA15" s="218">
        <v>14115</v>
      </c>
      <c r="AB15" s="218">
        <v>1059</v>
      </c>
      <c r="AC15" s="321">
        <v>1721</v>
      </c>
    </row>
    <row r="16" spans="1:29" ht="18" customHeight="1">
      <c r="A16" s="51">
        <v>10</v>
      </c>
      <c r="B16" s="52" t="s">
        <v>49</v>
      </c>
      <c r="C16" s="53" t="s">
        <v>50</v>
      </c>
      <c r="D16" s="213">
        <f t="shared" si="1"/>
        <v>33800</v>
      </c>
      <c r="E16" s="216"/>
      <c r="F16" s="139">
        <v>2773</v>
      </c>
      <c r="G16" s="216">
        <f t="shared" si="2"/>
        <v>31027</v>
      </c>
      <c r="H16" s="217">
        <v>3993</v>
      </c>
      <c r="I16" s="337">
        <v>474</v>
      </c>
      <c r="J16" s="295">
        <v>5900</v>
      </c>
      <c r="K16" s="218">
        <v>2035</v>
      </c>
      <c r="L16" s="218">
        <v>2784</v>
      </c>
      <c r="M16" s="218">
        <v>11</v>
      </c>
      <c r="N16" s="218"/>
      <c r="O16" s="218"/>
      <c r="P16" s="219"/>
      <c r="Q16" s="310"/>
      <c r="R16" s="288"/>
      <c r="S16" s="218"/>
      <c r="T16" s="218"/>
      <c r="U16" s="218">
        <v>4803</v>
      </c>
      <c r="V16" s="218">
        <v>1844</v>
      </c>
      <c r="W16" s="220"/>
      <c r="X16" s="310"/>
      <c r="Y16" s="218">
        <v>2156</v>
      </c>
      <c r="Z16" s="218"/>
      <c r="AA16" s="218">
        <v>4933</v>
      </c>
      <c r="AB16" s="218"/>
      <c r="AC16" s="321">
        <v>2094</v>
      </c>
    </row>
    <row r="17" spans="1:29" ht="18" customHeight="1">
      <c r="A17" s="51">
        <v>11</v>
      </c>
      <c r="B17" s="82" t="s">
        <v>51</v>
      </c>
      <c r="C17" s="53" t="s">
        <v>52</v>
      </c>
      <c r="D17" s="213">
        <f t="shared" si="1"/>
        <v>316</v>
      </c>
      <c r="E17" s="216"/>
      <c r="F17" s="139"/>
      <c r="G17" s="216">
        <f t="shared" si="2"/>
        <v>316</v>
      </c>
      <c r="H17" s="217"/>
      <c r="I17" s="337"/>
      <c r="J17" s="295">
        <v>28</v>
      </c>
      <c r="K17" s="218">
        <v>10</v>
      </c>
      <c r="L17" s="218">
        <v>29</v>
      </c>
      <c r="M17" s="218"/>
      <c r="N17" s="218"/>
      <c r="O17" s="218"/>
      <c r="P17" s="219"/>
      <c r="Q17" s="310"/>
      <c r="R17" s="288">
        <v>101</v>
      </c>
      <c r="S17" s="218"/>
      <c r="T17" s="218"/>
      <c r="U17" s="218">
        <v>91</v>
      </c>
      <c r="V17" s="218">
        <v>32</v>
      </c>
      <c r="W17" s="220"/>
      <c r="X17" s="310"/>
      <c r="Y17" s="218"/>
      <c r="Z17" s="218"/>
      <c r="AA17" s="218"/>
      <c r="AB17" s="218"/>
      <c r="AC17" s="321">
        <v>25</v>
      </c>
    </row>
    <row r="18" spans="1:29" ht="18" customHeight="1">
      <c r="A18" s="51">
        <v>12</v>
      </c>
      <c r="B18" s="52" t="s">
        <v>53</v>
      </c>
      <c r="C18" s="85" t="s">
        <v>54</v>
      </c>
      <c r="D18" s="213">
        <f t="shared" si="1"/>
        <v>37168</v>
      </c>
      <c r="E18" s="216">
        <v>90</v>
      </c>
      <c r="F18" s="139"/>
      <c r="G18" s="216">
        <f t="shared" si="2"/>
        <v>37078</v>
      </c>
      <c r="H18" s="217">
        <v>13999</v>
      </c>
      <c r="I18" s="337">
        <v>41</v>
      </c>
      <c r="J18" s="295">
        <v>185</v>
      </c>
      <c r="K18" s="218">
        <v>57</v>
      </c>
      <c r="L18" s="218">
        <v>404</v>
      </c>
      <c r="M18" s="218"/>
      <c r="N18" s="218">
        <v>147</v>
      </c>
      <c r="O18" s="218">
        <v>-167</v>
      </c>
      <c r="P18" s="219"/>
      <c r="Q18" s="310">
        <v>2</v>
      </c>
      <c r="R18" s="288">
        <v>17689</v>
      </c>
      <c r="S18" s="218"/>
      <c r="T18" s="218">
        <v>1092</v>
      </c>
      <c r="U18" s="218">
        <v>-170</v>
      </c>
      <c r="V18" s="218">
        <v>413</v>
      </c>
      <c r="W18" s="220">
        <v>52</v>
      </c>
      <c r="X18" s="310">
        <v>873</v>
      </c>
      <c r="Y18" s="218">
        <v>38</v>
      </c>
      <c r="Z18" s="218"/>
      <c r="AA18" s="218">
        <v>981</v>
      </c>
      <c r="AB18" s="218"/>
      <c r="AC18" s="321">
        <v>1442</v>
      </c>
    </row>
    <row r="19" spans="1:29" ht="18" customHeight="1" thickBot="1">
      <c r="A19" s="51">
        <v>13</v>
      </c>
      <c r="B19" s="82" t="s">
        <v>64</v>
      </c>
      <c r="C19" s="53" t="s">
        <v>55</v>
      </c>
      <c r="D19" s="213">
        <f t="shared" si="1"/>
        <v>14481</v>
      </c>
      <c r="E19" s="216">
        <v>-583</v>
      </c>
      <c r="F19" s="139">
        <v>1</v>
      </c>
      <c r="G19" s="221">
        <f t="shared" si="2"/>
        <v>15063</v>
      </c>
      <c r="H19" s="226">
        <f aca="true" t="shared" si="3" ref="H19:AC19">H20-H13-H14-H15-H16-H17-H18</f>
        <v>5546</v>
      </c>
      <c r="I19" s="340">
        <f t="shared" si="3"/>
        <v>6</v>
      </c>
      <c r="J19" s="296">
        <f t="shared" si="3"/>
        <v>166</v>
      </c>
      <c r="K19" s="227">
        <f t="shared" si="3"/>
        <v>120</v>
      </c>
      <c r="L19" s="249">
        <f t="shared" si="3"/>
        <v>191</v>
      </c>
      <c r="M19" s="249">
        <f t="shared" si="3"/>
        <v>9</v>
      </c>
      <c r="N19" s="249">
        <f t="shared" si="3"/>
        <v>370</v>
      </c>
      <c r="O19" s="249">
        <f t="shared" si="3"/>
        <v>658</v>
      </c>
      <c r="P19" s="250">
        <f t="shared" si="3"/>
        <v>5</v>
      </c>
      <c r="Q19" s="311">
        <f t="shared" si="3"/>
        <v>12</v>
      </c>
      <c r="R19" s="306">
        <f t="shared" si="3"/>
        <v>3575</v>
      </c>
      <c r="S19" s="249">
        <f t="shared" si="3"/>
        <v>146</v>
      </c>
      <c r="T19" s="249">
        <f t="shared" si="3"/>
        <v>921</v>
      </c>
      <c r="U19" s="249">
        <f t="shared" si="3"/>
        <v>500</v>
      </c>
      <c r="V19" s="249">
        <f t="shared" si="3"/>
        <v>257</v>
      </c>
      <c r="W19" s="230">
        <f t="shared" si="3"/>
        <v>681</v>
      </c>
      <c r="X19" s="324">
        <f t="shared" si="3"/>
        <v>188</v>
      </c>
      <c r="Y19" s="249">
        <f t="shared" si="3"/>
        <v>45</v>
      </c>
      <c r="Z19" s="249">
        <f t="shared" si="3"/>
        <v>16</v>
      </c>
      <c r="AA19" s="249">
        <f t="shared" si="3"/>
        <v>1472</v>
      </c>
      <c r="AB19" s="249">
        <f t="shared" si="3"/>
        <v>14</v>
      </c>
      <c r="AC19" s="325">
        <f t="shared" si="3"/>
        <v>165</v>
      </c>
    </row>
    <row r="20" spans="1:29" ht="23.25" customHeight="1" thickBot="1">
      <c r="A20" s="86">
        <v>14</v>
      </c>
      <c r="B20" s="87"/>
      <c r="C20" s="68" t="s">
        <v>58</v>
      </c>
      <c r="D20" s="251">
        <f>SUM(D13:D19)</f>
        <v>802013</v>
      </c>
      <c r="E20" s="252">
        <f>SUM(E13:E19)</f>
        <v>27840</v>
      </c>
      <c r="F20" s="253">
        <f>SUM(F13:F19)</f>
        <v>9073</v>
      </c>
      <c r="G20" s="238">
        <f>SUM(G13:G19)</f>
        <v>765100</v>
      </c>
      <c r="H20" s="235">
        <v>214828</v>
      </c>
      <c r="I20" s="239">
        <v>704</v>
      </c>
      <c r="J20" s="297">
        <v>19642</v>
      </c>
      <c r="K20" s="236">
        <v>13761</v>
      </c>
      <c r="L20" s="236">
        <v>35682</v>
      </c>
      <c r="M20" s="236">
        <v>171</v>
      </c>
      <c r="N20" s="236">
        <v>51120</v>
      </c>
      <c r="O20" s="236">
        <v>23982</v>
      </c>
      <c r="P20" s="237">
        <v>811</v>
      </c>
      <c r="Q20" s="235">
        <v>1613</v>
      </c>
      <c r="R20" s="289">
        <v>138548</v>
      </c>
      <c r="S20" s="236">
        <v>4451</v>
      </c>
      <c r="T20" s="236">
        <v>27196</v>
      </c>
      <c r="U20" s="236">
        <v>35169</v>
      </c>
      <c r="V20" s="236">
        <v>21561</v>
      </c>
      <c r="W20" s="239">
        <v>18041</v>
      </c>
      <c r="X20" s="235">
        <v>45189</v>
      </c>
      <c r="Y20" s="236">
        <v>15259</v>
      </c>
      <c r="Z20" s="236">
        <v>81</v>
      </c>
      <c r="AA20" s="236">
        <v>77430</v>
      </c>
      <c r="AB20" s="236">
        <v>5598</v>
      </c>
      <c r="AC20" s="237">
        <v>14263</v>
      </c>
    </row>
    <row r="21" spans="1:29" ht="18" customHeight="1" thickBot="1">
      <c r="A21" s="91"/>
      <c r="B21" s="92"/>
      <c r="C21" s="93"/>
      <c r="D21" s="254"/>
      <c r="E21" s="255"/>
      <c r="F21" s="256"/>
      <c r="G21" s="255"/>
      <c r="H21" s="257"/>
      <c r="I21" s="260"/>
      <c r="J21" s="110"/>
      <c r="K21" s="258"/>
      <c r="L21" s="258"/>
      <c r="M21" s="258"/>
      <c r="N21" s="258"/>
      <c r="O21" s="258"/>
      <c r="P21" s="259"/>
      <c r="Q21" s="257"/>
      <c r="R21" s="291"/>
      <c r="S21" s="258"/>
      <c r="T21" s="258"/>
      <c r="U21" s="258"/>
      <c r="V21" s="258"/>
      <c r="W21" s="260"/>
      <c r="X21" s="257"/>
      <c r="Y21" s="258"/>
      <c r="Z21" s="258"/>
      <c r="AA21" s="258"/>
      <c r="AB21" s="258"/>
      <c r="AC21" s="259"/>
    </row>
    <row r="22" spans="1:29" s="98" customFormat="1" ht="24" customHeight="1" thickBot="1">
      <c r="A22" s="86">
        <v>15</v>
      </c>
      <c r="B22" s="87"/>
      <c r="C22" s="68" t="s">
        <v>61</v>
      </c>
      <c r="D22" s="251">
        <f>SUM(D10-D20)</f>
        <v>1039325</v>
      </c>
      <c r="E22" s="252">
        <f>0+E10-E20</f>
        <v>354571</v>
      </c>
      <c r="F22" s="261">
        <f>0+F10-F20</f>
        <v>465</v>
      </c>
      <c r="G22" s="252">
        <f aca="true" t="shared" si="4" ref="G22:AC22">SUM(G10-G20)</f>
        <v>684289</v>
      </c>
      <c r="H22" s="262">
        <f t="shared" si="4"/>
        <v>65224</v>
      </c>
      <c r="I22" s="231">
        <f t="shared" si="4"/>
        <v>112</v>
      </c>
      <c r="J22" s="299">
        <f t="shared" si="4"/>
        <v>45161</v>
      </c>
      <c r="K22" s="263">
        <f t="shared" si="4"/>
        <v>29062</v>
      </c>
      <c r="L22" s="263">
        <f t="shared" si="4"/>
        <v>25433</v>
      </c>
      <c r="M22" s="263">
        <f t="shared" si="4"/>
        <v>429</v>
      </c>
      <c r="N22" s="263">
        <f t="shared" si="4"/>
        <v>32119</v>
      </c>
      <c r="O22" s="263">
        <f t="shared" si="4"/>
        <v>58299</v>
      </c>
      <c r="P22" s="264">
        <f t="shared" si="4"/>
        <v>2330</v>
      </c>
      <c r="Q22" s="262">
        <f t="shared" si="4"/>
        <v>5105</v>
      </c>
      <c r="R22" s="292">
        <f t="shared" si="4"/>
        <v>100188</v>
      </c>
      <c r="S22" s="263">
        <f t="shared" si="4"/>
        <v>821</v>
      </c>
      <c r="T22" s="263">
        <f t="shared" si="4"/>
        <v>71180</v>
      </c>
      <c r="U22" s="263">
        <f t="shared" si="4"/>
        <v>24021</v>
      </c>
      <c r="V22" s="263">
        <f t="shared" si="4"/>
        <v>13331</v>
      </c>
      <c r="W22" s="231">
        <f t="shared" si="4"/>
        <v>26412</v>
      </c>
      <c r="X22" s="326">
        <f t="shared" si="4"/>
        <v>47263</v>
      </c>
      <c r="Y22" s="263">
        <f t="shared" si="4"/>
        <v>19945</v>
      </c>
      <c r="Z22" s="263">
        <f t="shared" si="4"/>
        <v>320</v>
      </c>
      <c r="AA22" s="263">
        <f t="shared" si="4"/>
        <v>89816</v>
      </c>
      <c r="AB22" s="263">
        <f t="shared" si="4"/>
        <v>6071</v>
      </c>
      <c r="AC22" s="264">
        <f t="shared" si="4"/>
        <v>21647</v>
      </c>
    </row>
    <row r="23" spans="1:29" ht="18" customHeight="1">
      <c r="A23" s="91"/>
      <c r="B23" s="92"/>
      <c r="C23" s="93"/>
      <c r="D23" s="254"/>
      <c r="E23" s="255"/>
      <c r="F23" s="256"/>
      <c r="G23" s="255"/>
      <c r="H23" s="265"/>
      <c r="I23" s="341"/>
      <c r="J23" s="300"/>
      <c r="K23" s="266"/>
      <c r="L23" s="266"/>
      <c r="M23" s="266"/>
      <c r="N23" s="266"/>
      <c r="O23" s="266"/>
      <c r="P23" s="267"/>
      <c r="Q23" s="257"/>
      <c r="R23" s="293"/>
      <c r="S23" s="266"/>
      <c r="T23" s="266"/>
      <c r="U23" s="266"/>
      <c r="V23" s="266"/>
      <c r="W23" s="260"/>
      <c r="X23" s="257"/>
      <c r="Y23" s="266"/>
      <c r="Z23" s="266"/>
      <c r="AA23" s="266"/>
      <c r="AB23" s="266"/>
      <c r="AC23" s="327"/>
    </row>
    <row r="24" spans="1:29" ht="18" customHeight="1">
      <c r="A24" s="51">
        <v>16</v>
      </c>
      <c r="B24" s="52">
        <v>591</v>
      </c>
      <c r="C24" s="53" t="s">
        <v>56</v>
      </c>
      <c r="D24" s="213">
        <f>SUM(E24:G24)</f>
        <v>85253</v>
      </c>
      <c r="E24" s="216"/>
      <c r="F24" s="139">
        <v>-25</v>
      </c>
      <c r="G24" s="216">
        <f>SUM(H24:AC24)</f>
        <v>85278</v>
      </c>
      <c r="H24" s="217">
        <v>4042</v>
      </c>
      <c r="I24" s="337">
        <v>53</v>
      </c>
      <c r="J24" s="295">
        <v>8073</v>
      </c>
      <c r="K24" s="218">
        <v>3209</v>
      </c>
      <c r="L24" s="218">
        <v>1412</v>
      </c>
      <c r="M24" s="218">
        <v>77</v>
      </c>
      <c r="N24" s="218">
        <v>6134</v>
      </c>
      <c r="O24" s="218">
        <v>6674</v>
      </c>
      <c r="P24" s="219">
        <v>199</v>
      </c>
      <c r="Q24" s="310">
        <v>809</v>
      </c>
      <c r="R24" s="288">
        <v>9736</v>
      </c>
      <c r="S24" s="218">
        <v>149</v>
      </c>
      <c r="T24" s="218">
        <v>9882</v>
      </c>
      <c r="U24" s="218">
        <v>2074</v>
      </c>
      <c r="V24" s="218">
        <v>231</v>
      </c>
      <c r="W24" s="220">
        <v>1719</v>
      </c>
      <c r="X24" s="310">
        <v>3898</v>
      </c>
      <c r="Y24" s="218">
        <v>3811</v>
      </c>
      <c r="Z24" s="218">
        <v>3</v>
      </c>
      <c r="AA24" s="218">
        <v>17434</v>
      </c>
      <c r="AB24" s="218">
        <v>1175</v>
      </c>
      <c r="AC24" s="321">
        <v>4484</v>
      </c>
    </row>
    <row r="25" spans="1:29" ht="18" customHeight="1" thickBot="1">
      <c r="A25" s="9"/>
      <c r="B25" s="10"/>
      <c r="C25" s="93"/>
      <c r="D25" s="254"/>
      <c r="E25" s="255"/>
      <c r="F25" s="256"/>
      <c r="G25" s="255"/>
      <c r="H25" s="226"/>
      <c r="I25" s="340"/>
      <c r="J25" s="301"/>
      <c r="K25" s="303"/>
      <c r="L25" s="268"/>
      <c r="M25" s="268"/>
      <c r="N25" s="269"/>
      <c r="O25" s="268"/>
      <c r="P25" s="270"/>
      <c r="Q25" s="313"/>
      <c r="R25" s="271"/>
      <c r="S25" s="272"/>
      <c r="T25" s="273"/>
      <c r="U25" s="272"/>
      <c r="V25" s="273"/>
      <c r="W25" s="274"/>
      <c r="X25" s="328"/>
      <c r="Y25" s="329"/>
      <c r="Z25" s="329"/>
      <c r="AA25" s="329"/>
      <c r="AB25" s="329"/>
      <c r="AC25" s="330"/>
    </row>
    <row r="26" spans="1:29" ht="21" customHeight="1" thickBot="1">
      <c r="A26" s="86">
        <v>17</v>
      </c>
      <c r="B26" s="87"/>
      <c r="C26" s="68" t="s">
        <v>60</v>
      </c>
      <c r="D26" s="251">
        <f>D22-D24</f>
        <v>954072</v>
      </c>
      <c r="E26" s="252">
        <f>0+E22-E24</f>
        <v>354571</v>
      </c>
      <c r="F26" s="261">
        <f>0+F22-F24</f>
        <v>490</v>
      </c>
      <c r="G26" s="252">
        <f aca="true" t="shared" si="5" ref="G26:AC26">SUM(G22-G24)</f>
        <v>599011</v>
      </c>
      <c r="H26" s="362">
        <f t="shared" si="5"/>
        <v>61182</v>
      </c>
      <c r="I26" s="363">
        <f t="shared" si="5"/>
        <v>59</v>
      </c>
      <c r="J26" s="364">
        <f t="shared" si="5"/>
        <v>37088</v>
      </c>
      <c r="K26" s="304">
        <f t="shared" si="5"/>
        <v>25853</v>
      </c>
      <c r="L26" s="275">
        <f t="shared" si="5"/>
        <v>24021</v>
      </c>
      <c r="M26" s="275">
        <f t="shared" si="5"/>
        <v>352</v>
      </c>
      <c r="N26" s="276">
        <f t="shared" si="5"/>
        <v>25985</v>
      </c>
      <c r="O26" s="275">
        <f t="shared" si="5"/>
        <v>51625</v>
      </c>
      <c r="P26" s="277">
        <f t="shared" si="5"/>
        <v>2131</v>
      </c>
      <c r="Q26" s="314">
        <f t="shared" si="5"/>
        <v>4296</v>
      </c>
      <c r="R26" s="278">
        <f t="shared" si="5"/>
        <v>90452</v>
      </c>
      <c r="S26" s="279">
        <f t="shared" si="5"/>
        <v>672</v>
      </c>
      <c r="T26" s="280">
        <f t="shared" si="5"/>
        <v>61298</v>
      </c>
      <c r="U26" s="279">
        <f t="shared" si="5"/>
        <v>21947</v>
      </c>
      <c r="V26" s="280">
        <f t="shared" si="5"/>
        <v>13100</v>
      </c>
      <c r="W26" s="281">
        <f t="shared" si="5"/>
        <v>24693</v>
      </c>
      <c r="X26" s="331">
        <f t="shared" si="5"/>
        <v>43365</v>
      </c>
      <c r="Y26" s="332">
        <f t="shared" si="5"/>
        <v>16134</v>
      </c>
      <c r="Z26" s="332">
        <f t="shared" si="5"/>
        <v>317</v>
      </c>
      <c r="AA26" s="332">
        <f t="shared" si="5"/>
        <v>72382</v>
      </c>
      <c r="AB26" s="332">
        <f t="shared" si="5"/>
        <v>4896</v>
      </c>
      <c r="AC26" s="333">
        <f t="shared" si="5"/>
        <v>17163</v>
      </c>
    </row>
    <row r="27" spans="1:29" ht="15" customHeight="1">
      <c r="A27" s="108"/>
      <c r="B27" s="108"/>
      <c r="C27" s="282"/>
      <c r="D27" s="110"/>
      <c r="E27" s="111"/>
      <c r="F27" s="111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</row>
    <row r="28" spans="1:29" ht="18.75" customHeight="1">
      <c r="A28" s="108"/>
      <c r="B28" s="108"/>
      <c r="C28" s="282"/>
      <c r="D28" s="110"/>
      <c r="E28" s="111"/>
      <c r="F28" s="111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</row>
    <row r="29" spans="5:13" ht="18">
      <c r="E29" s="112"/>
      <c r="F29" s="112"/>
      <c r="G29" s="112"/>
      <c r="H29" s="112"/>
      <c r="I29" s="112"/>
      <c r="J29" s="112"/>
      <c r="K29" s="112"/>
      <c r="L29" s="112"/>
      <c r="M29" s="113"/>
    </row>
    <row r="30" spans="5:12" ht="18">
      <c r="E30" s="114"/>
      <c r="F30" s="114"/>
      <c r="G30" s="114"/>
      <c r="H30" s="114"/>
      <c r="I30" s="114"/>
      <c r="J30" s="114"/>
      <c r="K30" s="114"/>
      <c r="L30" s="114"/>
    </row>
    <row r="31" spans="5:12" ht="18">
      <c r="E31" s="114"/>
      <c r="F31" s="114"/>
      <c r="G31" s="114"/>
      <c r="H31" s="114"/>
      <c r="I31" s="114"/>
      <c r="J31" s="114"/>
      <c r="K31" s="114"/>
      <c r="L31" s="114"/>
    </row>
    <row r="32" spans="5:12" ht="18">
      <c r="E32" s="114"/>
      <c r="F32" s="114"/>
      <c r="G32" s="114"/>
      <c r="H32" s="114"/>
      <c r="I32" s="114"/>
      <c r="J32" s="114"/>
      <c r="K32" s="114"/>
      <c r="L32" s="114"/>
    </row>
    <row r="33" spans="5:12" ht="18">
      <c r="E33" s="114"/>
      <c r="F33" s="114"/>
      <c r="G33" s="114"/>
      <c r="H33" s="114"/>
      <c r="I33" s="114"/>
      <c r="J33" s="114"/>
      <c r="K33" s="114"/>
      <c r="L33" s="114"/>
    </row>
    <row r="34" spans="5:12" ht="18">
      <c r="E34" s="114"/>
      <c r="F34" s="114"/>
      <c r="G34" s="114"/>
      <c r="H34" s="114"/>
      <c r="I34" s="114"/>
      <c r="J34" s="114"/>
      <c r="K34" s="114"/>
      <c r="L34" s="114"/>
    </row>
    <row r="35" spans="5:12" ht="18">
      <c r="E35" s="114"/>
      <c r="F35" s="114"/>
      <c r="G35" s="114"/>
      <c r="H35" s="114"/>
      <c r="I35" s="114"/>
      <c r="J35" s="114"/>
      <c r="K35" s="114"/>
      <c r="L35" s="114"/>
    </row>
    <row r="36" spans="5:12" ht="18">
      <c r="E36" s="114"/>
      <c r="F36" s="114"/>
      <c r="G36" s="114"/>
      <c r="H36" s="114"/>
      <c r="I36" s="114"/>
      <c r="J36" s="114"/>
      <c r="K36" s="114"/>
      <c r="L36" s="114"/>
    </row>
    <row r="37" spans="5:12" ht="18">
      <c r="E37" s="114"/>
      <c r="F37" s="114"/>
      <c r="G37" s="114"/>
      <c r="H37" s="114"/>
      <c r="I37" s="114"/>
      <c r="J37" s="114"/>
      <c r="K37" s="114"/>
      <c r="L37" s="114"/>
    </row>
    <row r="38" spans="5:12" ht="18">
      <c r="E38" s="114"/>
      <c r="F38" s="114"/>
      <c r="G38" s="114"/>
      <c r="H38" s="114"/>
      <c r="I38" s="114"/>
      <c r="J38" s="114"/>
      <c r="K38" s="114"/>
      <c r="L38" s="114"/>
    </row>
  </sheetData>
  <mergeCells count="1">
    <mergeCell ref="E1:F1"/>
  </mergeCells>
  <printOptions horizontalCentered="1"/>
  <pageMargins left="0.5118110236220472" right="0.5118110236220472" top="1.34" bottom="0.85" header="0.81" footer="0.58"/>
  <pageSetup fitToHeight="4" horizontalDpi="600" verticalDpi="600" orientation="landscape" paperSize="9" scale="68" r:id="rId1"/>
  <headerFooter alignWithMargins="0">
    <oddHeader>&amp;C&amp;"Times New Roman CE,Tučné"&amp;20Přehled o vedlejší hospodářské činnosti statutárního města Brna za rok 2010 (v tis. Kč)</oddHeader>
    <oddFooter>&amp;R&amp;11&amp;P</oddFooter>
  </headerFooter>
  <colBreaks count="3" manualBreakCount="3">
    <brk id="9" max="65535" man="1"/>
    <brk id="16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zoomScale="75" zoomScaleNormal="7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8" sqref="A28:IV36"/>
    </sheetView>
  </sheetViews>
  <sheetFormatPr defaultColWidth="12.69921875" defaultRowHeight="15"/>
  <cols>
    <col min="1" max="1" width="5" style="8" customWidth="1"/>
    <col min="2" max="2" width="7.59765625" style="8" customWidth="1"/>
    <col min="3" max="3" width="51.69921875" style="8" customWidth="1"/>
    <col min="4" max="4" width="16.8984375" style="8" bestFit="1" customWidth="1"/>
    <col min="5" max="6" width="14.796875" style="8" customWidth="1"/>
    <col min="7" max="7" width="16.8984375" style="8" bestFit="1" customWidth="1"/>
    <col min="8" max="29" width="14.796875" style="8" customWidth="1"/>
    <col min="30" max="16384" width="12.69921875" style="8" customWidth="1"/>
  </cols>
  <sheetData>
    <row r="1" spans="1:29" ht="18" customHeight="1" thickTop="1">
      <c r="A1" s="1"/>
      <c r="B1" s="2"/>
      <c r="C1" s="3"/>
      <c r="D1" s="4" t="s">
        <v>0</v>
      </c>
      <c r="E1" s="368" t="s">
        <v>1</v>
      </c>
      <c r="F1" s="369"/>
      <c r="G1" s="3" t="s">
        <v>2</v>
      </c>
      <c r="H1" s="115"/>
      <c r="I1" s="116"/>
      <c r="J1" s="117"/>
      <c r="K1" s="118"/>
      <c r="L1" s="116"/>
      <c r="M1" s="119"/>
      <c r="N1" s="119"/>
      <c r="O1" s="116"/>
      <c r="P1" s="6"/>
      <c r="Q1" s="120"/>
      <c r="R1" s="121"/>
      <c r="S1" s="6"/>
      <c r="T1" s="122"/>
      <c r="U1" s="6"/>
      <c r="V1" s="5"/>
      <c r="W1" s="6"/>
      <c r="X1" s="6"/>
      <c r="Y1" s="6"/>
      <c r="Z1" s="5"/>
      <c r="AA1" s="5"/>
      <c r="AB1" s="6"/>
      <c r="AC1" s="7"/>
    </row>
    <row r="2" spans="1:29" ht="18" customHeight="1">
      <c r="A2" s="9" t="s">
        <v>3</v>
      </c>
      <c r="B2" s="10" t="s">
        <v>4</v>
      </c>
      <c r="C2" s="11" t="s">
        <v>5</v>
      </c>
      <c r="D2" s="10" t="s">
        <v>6</v>
      </c>
      <c r="E2" s="12" t="s">
        <v>7</v>
      </c>
      <c r="F2" s="13" t="s">
        <v>8</v>
      </c>
      <c r="G2" s="11" t="s">
        <v>9</v>
      </c>
      <c r="H2" s="14" t="s">
        <v>10</v>
      </c>
      <c r="I2" s="13" t="s">
        <v>11</v>
      </c>
      <c r="J2" s="123" t="s">
        <v>12</v>
      </c>
      <c r="K2" s="15" t="s">
        <v>13</v>
      </c>
      <c r="L2" s="13" t="s">
        <v>14</v>
      </c>
      <c r="M2" s="16" t="s">
        <v>15</v>
      </c>
      <c r="N2" s="16" t="s">
        <v>16</v>
      </c>
      <c r="O2" s="13" t="s">
        <v>17</v>
      </c>
      <c r="P2" s="18" t="s">
        <v>18</v>
      </c>
      <c r="Q2" s="124" t="s">
        <v>19</v>
      </c>
      <c r="R2" s="125" t="s">
        <v>20</v>
      </c>
      <c r="S2" s="18" t="s">
        <v>21</v>
      </c>
      <c r="T2" s="19" t="s">
        <v>22</v>
      </c>
      <c r="U2" s="18" t="s">
        <v>23</v>
      </c>
      <c r="V2" s="19" t="s">
        <v>24</v>
      </c>
      <c r="W2" s="18" t="s">
        <v>25</v>
      </c>
      <c r="X2" s="18" t="s">
        <v>26</v>
      </c>
      <c r="Y2" s="18" t="s">
        <v>27</v>
      </c>
      <c r="Z2" s="19" t="s">
        <v>28</v>
      </c>
      <c r="AA2" s="19" t="s">
        <v>29</v>
      </c>
      <c r="AB2" s="18" t="s">
        <v>30</v>
      </c>
      <c r="AC2" s="20" t="s">
        <v>31</v>
      </c>
    </row>
    <row r="3" spans="1:29" ht="18" customHeight="1" thickBot="1">
      <c r="A3" s="21"/>
      <c r="B3" s="22"/>
      <c r="C3" s="23"/>
      <c r="D3" s="24" t="s">
        <v>32</v>
      </c>
      <c r="E3" s="25"/>
      <c r="F3" s="26" t="s">
        <v>33</v>
      </c>
      <c r="G3" s="126" t="s">
        <v>32</v>
      </c>
      <c r="H3" s="127"/>
      <c r="I3" s="128"/>
      <c r="J3" s="129" t="s">
        <v>34</v>
      </c>
      <c r="K3" s="130" t="s">
        <v>34</v>
      </c>
      <c r="L3" s="128"/>
      <c r="M3" s="131"/>
      <c r="N3" s="131"/>
      <c r="O3" s="128"/>
      <c r="P3" s="132"/>
      <c r="Q3" s="133"/>
      <c r="R3" s="134"/>
      <c r="S3" s="31" t="s">
        <v>35</v>
      </c>
      <c r="T3" s="32"/>
      <c r="U3" s="31"/>
      <c r="V3" s="32"/>
      <c r="W3" s="132"/>
      <c r="X3" s="132"/>
      <c r="Y3" s="31"/>
      <c r="Z3" s="32"/>
      <c r="AA3" s="32" t="s">
        <v>36</v>
      </c>
      <c r="AB3" s="132"/>
      <c r="AC3" s="135" t="s">
        <v>37</v>
      </c>
    </row>
    <row r="4" spans="1:29" ht="18" customHeight="1">
      <c r="A4" s="34"/>
      <c r="B4" s="35"/>
      <c r="C4" s="36" t="s">
        <v>38</v>
      </c>
      <c r="D4" s="37"/>
      <c r="E4" s="38"/>
      <c r="F4" s="39"/>
      <c r="G4" s="136"/>
      <c r="H4" s="137"/>
      <c r="I4" s="138"/>
      <c r="J4" s="139"/>
      <c r="K4" s="140"/>
      <c r="L4" s="138"/>
      <c r="M4" s="141"/>
      <c r="N4" s="142"/>
      <c r="O4" s="138"/>
      <c r="P4" s="143"/>
      <c r="Q4" s="58"/>
      <c r="R4" s="144"/>
      <c r="S4" s="138"/>
      <c r="T4" s="145"/>
      <c r="U4" s="143"/>
      <c r="V4" s="142"/>
      <c r="W4" s="138"/>
      <c r="X4" s="138"/>
      <c r="Y4" s="138"/>
      <c r="Z4" s="141"/>
      <c r="AA4" s="141"/>
      <c r="AB4" s="138"/>
      <c r="AC4" s="146"/>
    </row>
    <row r="5" spans="1:29" ht="18" customHeight="1">
      <c r="A5" s="51">
        <v>1</v>
      </c>
      <c r="B5" s="52">
        <v>601.2</v>
      </c>
      <c r="C5" s="53" t="s">
        <v>39</v>
      </c>
      <c r="D5" s="54">
        <f>SUM(E5:G5)</f>
        <v>34236160.129999995</v>
      </c>
      <c r="E5" s="55">
        <f>48772.73+19033993.4</f>
        <v>19082766.13</v>
      </c>
      <c r="F5" s="56">
        <v>9535624.23</v>
      </c>
      <c r="G5" s="147">
        <f>SUM(H5:AC5)</f>
        <v>5617769.77</v>
      </c>
      <c r="H5" s="144"/>
      <c r="I5" s="143"/>
      <c r="J5" s="58"/>
      <c r="K5" s="148"/>
      <c r="L5" s="143"/>
      <c r="M5" s="143"/>
      <c r="N5" s="142"/>
      <c r="O5" s="143"/>
      <c r="P5" s="143"/>
      <c r="Q5" s="58"/>
      <c r="R5" s="144"/>
      <c r="S5" s="143"/>
      <c r="T5" s="142"/>
      <c r="U5" s="143">
        <v>5617769.77</v>
      </c>
      <c r="V5" s="142"/>
      <c r="W5" s="143"/>
      <c r="X5" s="143"/>
      <c r="Y5" s="143"/>
      <c r="Z5" s="142"/>
      <c r="AA5" s="142"/>
      <c r="AB5" s="143"/>
      <c r="AC5" s="149"/>
    </row>
    <row r="6" spans="1:29" ht="18" customHeight="1">
      <c r="A6" s="51">
        <v>2</v>
      </c>
      <c r="B6" s="52">
        <v>603</v>
      </c>
      <c r="C6" s="53" t="s">
        <v>62</v>
      </c>
      <c r="D6" s="54">
        <f>SUM(E6:G6)</f>
        <v>1759073584.0600002</v>
      </c>
      <c r="E6" s="55">
        <v>362988864.67</v>
      </c>
      <c r="F6" s="56"/>
      <c r="G6" s="147">
        <f>SUM(H6:AC6)</f>
        <v>1396084719.39</v>
      </c>
      <c r="H6" s="144">
        <v>275205234.34</v>
      </c>
      <c r="I6" s="143">
        <v>554183</v>
      </c>
      <c r="J6" s="58">
        <v>62027660.6</v>
      </c>
      <c r="K6" s="148">
        <v>41582387</v>
      </c>
      <c r="L6" s="143">
        <v>60717938</v>
      </c>
      <c r="M6" s="143">
        <v>585168</v>
      </c>
      <c r="N6" s="142">
        <v>82291529.8</v>
      </c>
      <c r="O6" s="143">
        <v>79042156.56</v>
      </c>
      <c r="P6" s="143">
        <v>3134234</v>
      </c>
      <c r="Q6" s="58">
        <v>6410737</v>
      </c>
      <c r="R6" s="144">
        <v>222646790.43</v>
      </c>
      <c r="S6" s="143">
        <v>5237730</v>
      </c>
      <c r="T6" s="142">
        <v>96594451</v>
      </c>
      <c r="U6" s="143">
        <v>52399546.88</v>
      </c>
      <c r="V6" s="142">
        <v>34492568</v>
      </c>
      <c r="W6" s="143">
        <v>43530692.45</v>
      </c>
      <c r="X6" s="143">
        <v>91472722.26</v>
      </c>
      <c r="Y6" s="143">
        <v>34409662.5</v>
      </c>
      <c r="Z6" s="142">
        <v>394888</v>
      </c>
      <c r="AA6" s="142">
        <v>157565165.55</v>
      </c>
      <c r="AB6" s="143">
        <v>11633839</v>
      </c>
      <c r="AC6" s="149">
        <v>34155435.02</v>
      </c>
    </row>
    <row r="7" spans="1:29" ht="18" customHeight="1">
      <c r="A7" s="51">
        <v>3</v>
      </c>
      <c r="B7" s="52" t="s">
        <v>40</v>
      </c>
      <c r="C7" s="53" t="s">
        <v>41</v>
      </c>
      <c r="D7" s="54">
        <f>SUM(E7:G7)</f>
        <v>734457.0599999999</v>
      </c>
      <c r="E7" s="57">
        <f>56340+163324.08+94605</f>
        <v>314269.07999999996</v>
      </c>
      <c r="F7" s="58"/>
      <c r="G7" s="147">
        <f>SUM(H7:AC7)</f>
        <v>420187.98</v>
      </c>
      <c r="H7" s="144">
        <v>420187.98</v>
      </c>
      <c r="I7" s="143"/>
      <c r="J7" s="58"/>
      <c r="K7" s="148"/>
      <c r="L7" s="143"/>
      <c r="M7" s="143"/>
      <c r="N7" s="142"/>
      <c r="O7" s="143"/>
      <c r="P7" s="143"/>
      <c r="Q7" s="58"/>
      <c r="R7" s="144"/>
      <c r="S7" s="143"/>
      <c r="T7" s="142"/>
      <c r="U7" s="143"/>
      <c r="V7" s="142"/>
      <c r="W7" s="143"/>
      <c r="X7" s="143"/>
      <c r="Y7" s="143"/>
      <c r="Z7" s="142"/>
      <c r="AA7" s="142"/>
      <c r="AB7" s="143"/>
      <c r="AC7" s="150"/>
    </row>
    <row r="8" spans="1:29" ht="18" customHeight="1">
      <c r="A8" s="51">
        <v>4</v>
      </c>
      <c r="B8" s="52">
        <v>672</v>
      </c>
      <c r="C8" s="53" t="s">
        <v>42</v>
      </c>
      <c r="D8" s="54">
        <f>SUM(E8:G8)</f>
        <v>2861000</v>
      </c>
      <c r="E8" s="59"/>
      <c r="F8" s="60"/>
      <c r="G8" s="147">
        <f>SUM(H8:AC8)</f>
        <v>2861000</v>
      </c>
      <c r="H8" s="151"/>
      <c r="I8" s="48"/>
      <c r="J8" s="60"/>
      <c r="K8" s="152"/>
      <c r="L8" s="48"/>
      <c r="M8" s="48"/>
      <c r="N8" s="49"/>
      <c r="O8" s="48"/>
      <c r="P8" s="48"/>
      <c r="Q8" s="60"/>
      <c r="R8" s="98"/>
      <c r="S8" s="48"/>
      <c r="T8" s="49"/>
      <c r="U8" s="48"/>
      <c r="V8" s="49"/>
      <c r="W8" s="48"/>
      <c r="X8" s="48"/>
      <c r="Y8" s="48"/>
      <c r="Z8" s="49"/>
      <c r="AA8" s="49">
        <v>1671000</v>
      </c>
      <c r="AB8" s="48"/>
      <c r="AC8" s="153">
        <v>1190000</v>
      </c>
    </row>
    <row r="9" spans="1:29" ht="18" customHeight="1" thickBot="1">
      <c r="A9" s="61">
        <v>5</v>
      </c>
      <c r="B9" s="62" t="s">
        <v>63</v>
      </c>
      <c r="C9" s="63" t="s">
        <v>43</v>
      </c>
      <c r="D9" s="54">
        <f>SUM(E9:G9)</f>
        <v>44433076.76000002</v>
      </c>
      <c r="E9" s="64">
        <f>14221.74+11022.99+81.57</f>
        <v>25326.3</v>
      </c>
      <c r="F9" s="65">
        <f>2800+174.6</f>
        <v>2974.6</v>
      </c>
      <c r="G9" s="147">
        <f>SUM(H9:AC9)</f>
        <v>44404775.86000002</v>
      </c>
      <c r="H9" s="154">
        <f>H10-H5-H6-H7-H8</f>
        <v>4426327.050000031</v>
      </c>
      <c r="I9" s="284">
        <f aca="true" t="shared" si="0" ref="I9:AC9">I10-I5-I6-I7-I8</f>
        <v>261896.84999999998</v>
      </c>
      <c r="J9" s="283">
        <f t="shared" si="0"/>
        <v>2775033.3999999985</v>
      </c>
      <c r="K9" s="154">
        <f t="shared" si="0"/>
        <v>1240296.4399999976</v>
      </c>
      <c r="L9" s="155">
        <f t="shared" si="0"/>
        <v>397358.5700000003</v>
      </c>
      <c r="M9" s="155">
        <f t="shared" si="0"/>
        <v>14499.829999999958</v>
      </c>
      <c r="N9" s="155">
        <f t="shared" si="0"/>
        <v>947782.7600000054</v>
      </c>
      <c r="O9" s="155">
        <f t="shared" si="0"/>
        <v>3238452.049999997</v>
      </c>
      <c r="P9" s="284">
        <f t="shared" si="0"/>
        <v>6958.120000000112</v>
      </c>
      <c r="Q9" s="155">
        <f t="shared" si="0"/>
        <v>307233.4500000002</v>
      </c>
      <c r="R9" s="361">
        <f t="shared" si="0"/>
        <v>16089651.870000005</v>
      </c>
      <c r="S9" s="155">
        <f t="shared" si="0"/>
        <v>34813.860000000335</v>
      </c>
      <c r="T9" s="155">
        <f t="shared" si="0"/>
        <v>1781115.6800000072</v>
      </c>
      <c r="U9" s="155">
        <f t="shared" si="0"/>
        <v>1172744.210000001</v>
      </c>
      <c r="V9" s="155">
        <f t="shared" si="0"/>
        <v>399441.0600000024</v>
      </c>
      <c r="W9" s="284">
        <f t="shared" si="0"/>
        <v>922172.8599999994</v>
      </c>
      <c r="X9" s="155">
        <f t="shared" si="0"/>
        <v>978862.1199999899</v>
      </c>
      <c r="Y9" s="155">
        <f t="shared" si="0"/>
        <v>794374.6899999976</v>
      </c>
      <c r="Z9" s="155">
        <f t="shared" si="0"/>
        <v>6335.169999999984</v>
      </c>
      <c r="AA9" s="155">
        <f t="shared" si="0"/>
        <v>8009736.169999987</v>
      </c>
      <c r="AB9" s="155">
        <f t="shared" si="0"/>
        <v>34790.640000000596</v>
      </c>
      <c r="AC9" s="156">
        <f t="shared" si="0"/>
        <v>564899.0099999979</v>
      </c>
    </row>
    <row r="10" spans="1:29" ht="18" customHeight="1" thickBot="1">
      <c r="A10" s="66">
        <v>6</v>
      </c>
      <c r="B10" s="67"/>
      <c r="C10" s="68" t="s">
        <v>57</v>
      </c>
      <c r="D10" s="69">
        <f>SUM(D5:D9)</f>
        <v>1841338278.01</v>
      </c>
      <c r="E10" s="70">
        <f>SUM(E5:E9)</f>
        <v>382411226.18</v>
      </c>
      <c r="F10" s="71">
        <f>SUM(F5:F9)</f>
        <v>9538598.83</v>
      </c>
      <c r="G10" s="157">
        <f>SUM(G5:G9)</f>
        <v>1449388453.0000002</v>
      </c>
      <c r="H10" s="158">
        <v>280051749.37</v>
      </c>
      <c r="I10" s="159">
        <v>816079.85</v>
      </c>
      <c r="J10" s="97">
        <v>64802694</v>
      </c>
      <c r="K10" s="160">
        <v>42822683.44</v>
      </c>
      <c r="L10" s="159">
        <v>61115296.57</v>
      </c>
      <c r="M10" s="159">
        <v>599667.83</v>
      </c>
      <c r="N10" s="161">
        <v>83239312.56</v>
      </c>
      <c r="O10" s="159">
        <v>82280608.61</v>
      </c>
      <c r="P10" s="159">
        <v>3141192.12</v>
      </c>
      <c r="Q10" s="97">
        <v>6717970.45</v>
      </c>
      <c r="R10" s="158">
        <v>238736442.3</v>
      </c>
      <c r="S10" s="159">
        <v>5272543.86</v>
      </c>
      <c r="T10" s="161">
        <v>98375566.68</v>
      </c>
      <c r="U10" s="159">
        <v>59190060.86</v>
      </c>
      <c r="V10" s="161">
        <v>34892009.06</v>
      </c>
      <c r="W10" s="159">
        <v>44452865.31</v>
      </c>
      <c r="X10" s="159">
        <v>92451584.38</v>
      </c>
      <c r="Y10" s="159">
        <v>35204037.19</v>
      </c>
      <c r="Z10" s="159">
        <v>401223.17</v>
      </c>
      <c r="AA10" s="161">
        <v>167245901.72</v>
      </c>
      <c r="AB10" s="159">
        <v>11668629.64</v>
      </c>
      <c r="AC10" s="162">
        <v>35910334.03</v>
      </c>
    </row>
    <row r="11" spans="1:29" ht="18" customHeight="1">
      <c r="A11" s="72"/>
      <c r="B11" s="73"/>
      <c r="C11" s="53"/>
      <c r="D11" s="74"/>
      <c r="E11" s="75"/>
      <c r="F11" s="76"/>
      <c r="G11" s="163"/>
      <c r="H11" s="164"/>
      <c r="I11" s="165"/>
      <c r="J11" s="166"/>
      <c r="K11" s="167"/>
      <c r="L11" s="165"/>
      <c r="M11" s="165"/>
      <c r="N11" s="168"/>
      <c r="O11" s="165"/>
      <c r="P11" s="165"/>
      <c r="Q11" s="166"/>
      <c r="R11" s="164"/>
      <c r="S11" s="165"/>
      <c r="T11" s="145"/>
      <c r="U11" s="165"/>
      <c r="V11" s="168"/>
      <c r="W11" s="165"/>
      <c r="X11" s="165"/>
      <c r="Y11" s="165"/>
      <c r="Z11" s="168"/>
      <c r="AA11" s="168"/>
      <c r="AB11" s="165"/>
      <c r="AC11" s="169"/>
    </row>
    <row r="12" spans="1:29" ht="18" customHeight="1">
      <c r="A12" s="77"/>
      <c r="B12" s="78"/>
      <c r="C12" s="36" t="s">
        <v>44</v>
      </c>
      <c r="D12" s="79"/>
      <c r="E12" s="80"/>
      <c r="F12" s="81"/>
      <c r="G12" s="170"/>
      <c r="H12" s="144"/>
      <c r="I12" s="143"/>
      <c r="J12" s="58"/>
      <c r="K12" s="148"/>
      <c r="L12" s="143"/>
      <c r="M12" s="143"/>
      <c r="N12" s="142"/>
      <c r="O12" s="143"/>
      <c r="P12" s="143"/>
      <c r="Q12" s="58"/>
      <c r="R12" s="144"/>
      <c r="S12" s="143"/>
      <c r="T12" s="142"/>
      <c r="U12" s="143"/>
      <c r="V12" s="142"/>
      <c r="W12" s="143"/>
      <c r="X12" s="143"/>
      <c r="Y12" s="143"/>
      <c r="Z12" s="142"/>
      <c r="AA12" s="142"/>
      <c r="AB12" s="143"/>
      <c r="AC12" s="150"/>
    </row>
    <row r="13" spans="1:29" ht="18" customHeight="1">
      <c r="A13" s="51">
        <v>7</v>
      </c>
      <c r="B13" s="52">
        <v>501.2</v>
      </c>
      <c r="C13" s="53" t="s">
        <v>45</v>
      </c>
      <c r="D13" s="54">
        <f aca="true" t="shared" si="1" ref="D13:D19">SUM(E13:G13)</f>
        <v>31661969.540000007</v>
      </c>
      <c r="E13" s="57">
        <v>1991909.82</v>
      </c>
      <c r="F13" s="58">
        <f>5081540.91+670200</f>
        <v>5751740.91</v>
      </c>
      <c r="G13" s="147">
        <f aca="true" t="shared" si="2" ref="G13:G19">SUM(H13:AC13)</f>
        <v>23918318.810000006</v>
      </c>
      <c r="H13" s="171">
        <v>4976622.7</v>
      </c>
      <c r="I13" s="172"/>
      <c r="J13" s="84">
        <v>329097.77</v>
      </c>
      <c r="K13" s="173">
        <v>150580.6</v>
      </c>
      <c r="L13" s="172">
        <v>311457.95</v>
      </c>
      <c r="M13" s="172">
        <v>967</v>
      </c>
      <c r="N13" s="174">
        <v>213103.83</v>
      </c>
      <c r="O13" s="172">
        <v>419764.71</v>
      </c>
      <c r="P13" s="172">
        <v>52644.74</v>
      </c>
      <c r="Q13" s="84">
        <v>12198.53</v>
      </c>
      <c r="R13" s="171">
        <v>5553428.84</v>
      </c>
      <c r="S13" s="172">
        <v>21682.14</v>
      </c>
      <c r="T13" s="174">
        <v>368294.57</v>
      </c>
      <c r="U13" s="172">
        <v>5717033.49</v>
      </c>
      <c r="V13" s="174">
        <v>119841.95</v>
      </c>
      <c r="W13" s="172">
        <v>20656</v>
      </c>
      <c r="X13" s="172">
        <v>114862</v>
      </c>
      <c r="Y13" s="172">
        <v>147513.57</v>
      </c>
      <c r="Z13" s="174"/>
      <c r="AA13" s="174">
        <v>5143545.66</v>
      </c>
      <c r="AB13" s="172">
        <v>241197.76</v>
      </c>
      <c r="AC13" s="175">
        <v>3825</v>
      </c>
    </row>
    <row r="14" spans="1:29" ht="18" customHeight="1">
      <c r="A14" s="51">
        <v>8</v>
      </c>
      <c r="B14" s="52">
        <v>511</v>
      </c>
      <c r="C14" s="53" t="s">
        <v>46</v>
      </c>
      <c r="D14" s="54">
        <f t="shared" si="1"/>
        <v>524475281.44000006</v>
      </c>
      <c r="E14" s="57">
        <v>2414428.7</v>
      </c>
      <c r="F14" s="58"/>
      <c r="G14" s="147">
        <f t="shared" si="2"/>
        <v>522060852.74000007</v>
      </c>
      <c r="H14" s="171">
        <v>158219921.71</v>
      </c>
      <c r="I14" s="172">
        <v>108938.73</v>
      </c>
      <c r="J14" s="84">
        <v>10599381.49</v>
      </c>
      <c r="K14" s="173">
        <v>9898261.73</v>
      </c>
      <c r="L14" s="172">
        <v>26089027.96</v>
      </c>
      <c r="M14" s="172">
        <v>3380</v>
      </c>
      <c r="N14" s="174">
        <v>43536442.1</v>
      </c>
      <c r="O14" s="172">
        <v>15792641.03</v>
      </c>
      <c r="P14" s="172">
        <v>605374.3</v>
      </c>
      <c r="Q14" s="84">
        <v>1257253.6</v>
      </c>
      <c r="R14" s="171">
        <v>77064844.72</v>
      </c>
      <c r="S14" s="172">
        <v>3579306.9</v>
      </c>
      <c r="T14" s="174">
        <v>14622606.1</v>
      </c>
      <c r="U14" s="172">
        <v>20856512.69</v>
      </c>
      <c r="V14" s="174">
        <v>16667268.5</v>
      </c>
      <c r="W14" s="172">
        <v>12873649.72</v>
      </c>
      <c r="X14" s="172">
        <v>34795535.55</v>
      </c>
      <c r="Y14" s="172">
        <v>11598047.6</v>
      </c>
      <c r="Z14" s="174">
        <v>11573</v>
      </c>
      <c r="AA14" s="174">
        <v>50785205.23</v>
      </c>
      <c r="AB14" s="172">
        <v>4283582.33</v>
      </c>
      <c r="AC14" s="175">
        <v>8812097.75</v>
      </c>
    </row>
    <row r="15" spans="1:29" ht="18" customHeight="1">
      <c r="A15" s="51">
        <v>9</v>
      </c>
      <c r="B15" s="82" t="s">
        <v>47</v>
      </c>
      <c r="C15" s="63" t="s">
        <v>48</v>
      </c>
      <c r="D15" s="54">
        <f t="shared" si="1"/>
        <v>160110101.07999998</v>
      </c>
      <c r="E15" s="83">
        <v>23927231.31</v>
      </c>
      <c r="F15" s="84">
        <v>547110.86</v>
      </c>
      <c r="G15" s="147">
        <f t="shared" si="2"/>
        <v>135635758.91</v>
      </c>
      <c r="H15" s="171">
        <v>28093253.18</v>
      </c>
      <c r="I15" s="172">
        <v>74007.5</v>
      </c>
      <c r="J15" s="84">
        <v>2435271.69</v>
      </c>
      <c r="K15" s="173">
        <v>1490097.1</v>
      </c>
      <c r="L15" s="172">
        <v>5873995.7</v>
      </c>
      <c r="M15" s="172">
        <v>146851</v>
      </c>
      <c r="N15" s="174">
        <v>6853595.23</v>
      </c>
      <c r="O15" s="172">
        <v>7277853.34</v>
      </c>
      <c r="P15" s="172">
        <v>147779</v>
      </c>
      <c r="Q15" s="84">
        <v>330146.6</v>
      </c>
      <c r="R15" s="171">
        <v>34564652.74</v>
      </c>
      <c r="S15" s="172">
        <v>704434.6</v>
      </c>
      <c r="T15" s="174">
        <v>10192040.69</v>
      </c>
      <c r="U15" s="172">
        <v>3371323.91</v>
      </c>
      <c r="V15" s="174">
        <v>2228108.52</v>
      </c>
      <c r="W15" s="172">
        <v>4413200.93</v>
      </c>
      <c r="X15" s="172">
        <v>9217258.78</v>
      </c>
      <c r="Y15" s="172">
        <v>1273545.4</v>
      </c>
      <c r="Z15" s="174">
        <v>53128.9</v>
      </c>
      <c r="AA15" s="174">
        <v>14114752.43</v>
      </c>
      <c r="AB15" s="172">
        <v>1059243</v>
      </c>
      <c r="AC15" s="175">
        <v>1721218.67</v>
      </c>
    </row>
    <row r="16" spans="1:29" ht="18" customHeight="1">
      <c r="A16" s="51">
        <v>10</v>
      </c>
      <c r="B16" s="52" t="s">
        <v>49</v>
      </c>
      <c r="C16" s="53" t="s">
        <v>50</v>
      </c>
      <c r="D16" s="54">
        <f t="shared" si="1"/>
        <v>33801478</v>
      </c>
      <c r="E16" s="57"/>
      <c r="F16" s="58">
        <f>1910427+651588+59583+151369</f>
        <v>2772967</v>
      </c>
      <c r="G16" s="147">
        <f t="shared" si="2"/>
        <v>31028511</v>
      </c>
      <c r="H16" s="144">
        <v>3992842</v>
      </c>
      <c r="I16" s="143">
        <v>473556</v>
      </c>
      <c r="J16" s="58">
        <v>5900290</v>
      </c>
      <c r="K16" s="148">
        <v>2035181</v>
      </c>
      <c r="L16" s="143">
        <v>2783753</v>
      </c>
      <c r="M16" s="143">
        <v>11050</v>
      </c>
      <c r="N16" s="142"/>
      <c r="O16" s="143"/>
      <c r="P16" s="143"/>
      <c r="Q16" s="58"/>
      <c r="R16" s="144"/>
      <c r="S16" s="143"/>
      <c r="T16" s="142"/>
      <c r="U16" s="143">
        <v>4803399</v>
      </c>
      <c r="V16" s="142">
        <v>1844410</v>
      </c>
      <c r="W16" s="143"/>
      <c r="X16" s="143"/>
      <c r="Y16" s="143">
        <v>2156264</v>
      </c>
      <c r="Z16" s="142"/>
      <c r="AA16" s="142">
        <v>4933273</v>
      </c>
      <c r="AB16" s="143"/>
      <c r="AC16" s="150">
        <v>2094493</v>
      </c>
    </row>
    <row r="17" spans="1:29" ht="18" customHeight="1">
      <c r="A17" s="51">
        <v>11</v>
      </c>
      <c r="B17" s="82" t="s">
        <v>51</v>
      </c>
      <c r="C17" s="53" t="s">
        <v>52</v>
      </c>
      <c r="D17" s="54">
        <f t="shared" si="1"/>
        <v>314922.6</v>
      </c>
      <c r="E17" s="57"/>
      <c r="F17" s="58"/>
      <c r="G17" s="147">
        <f t="shared" si="2"/>
        <v>314922.6</v>
      </c>
      <c r="H17" s="144"/>
      <c r="I17" s="143"/>
      <c r="J17" s="58">
        <v>28000</v>
      </c>
      <c r="K17" s="148">
        <v>9840</v>
      </c>
      <c r="L17" s="143">
        <v>28600</v>
      </c>
      <c r="M17" s="143"/>
      <c r="N17" s="142"/>
      <c r="O17" s="143"/>
      <c r="P17" s="143"/>
      <c r="Q17" s="58"/>
      <c r="R17" s="144">
        <v>100930</v>
      </c>
      <c r="S17" s="143"/>
      <c r="T17" s="142"/>
      <c r="U17" s="143">
        <v>90652.6</v>
      </c>
      <c r="V17" s="142">
        <v>32120</v>
      </c>
      <c r="W17" s="143"/>
      <c r="X17" s="143"/>
      <c r="Y17" s="143"/>
      <c r="Z17" s="142"/>
      <c r="AA17" s="142"/>
      <c r="AB17" s="143"/>
      <c r="AC17" s="149">
        <v>24780</v>
      </c>
    </row>
    <row r="18" spans="1:29" ht="18" customHeight="1">
      <c r="A18" s="51">
        <v>12</v>
      </c>
      <c r="B18" s="52" t="s">
        <v>53</v>
      </c>
      <c r="C18" s="85" t="s">
        <v>54</v>
      </c>
      <c r="D18" s="54">
        <f t="shared" si="1"/>
        <v>37167449.59</v>
      </c>
      <c r="E18" s="57">
        <f>89716.25+300</f>
        <v>90016.25</v>
      </c>
      <c r="F18" s="58"/>
      <c r="G18" s="147">
        <f t="shared" si="2"/>
        <v>37077433.34</v>
      </c>
      <c r="H18" s="171">
        <v>13998548.93</v>
      </c>
      <c r="I18" s="172">
        <v>40732.2</v>
      </c>
      <c r="J18" s="84">
        <v>185301</v>
      </c>
      <c r="K18" s="173">
        <v>56820.7</v>
      </c>
      <c r="L18" s="172">
        <v>403753.1</v>
      </c>
      <c r="M18" s="172"/>
      <c r="N18" s="174">
        <v>146768</v>
      </c>
      <c r="O18" s="172">
        <v>-166972</v>
      </c>
      <c r="P18" s="172"/>
      <c r="Q18" s="84">
        <v>2046.6</v>
      </c>
      <c r="R18" s="171">
        <v>17688973.53</v>
      </c>
      <c r="S18" s="172"/>
      <c r="T18" s="174">
        <v>1092176</v>
      </c>
      <c r="U18" s="172">
        <v>-170299.28</v>
      </c>
      <c r="V18" s="174">
        <v>412862</v>
      </c>
      <c r="W18" s="172">
        <v>52200.56</v>
      </c>
      <c r="X18" s="172">
        <v>873034</v>
      </c>
      <c r="Y18" s="172">
        <v>38244</v>
      </c>
      <c r="Z18" s="174"/>
      <c r="AA18" s="174">
        <v>981430</v>
      </c>
      <c r="AB18" s="172"/>
      <c r="AC18" s="176">
        <v>1441814</v>
      </c>
    </row>
    <row r="19" spans="1:29" ht="18" customHeight="1" thickBot="1">
      <c r="A19" s="51">
        <v>13</v>
      </c>
      <c r="B19" s="82" t="s">
        <v>64</v>
      </c>
      <c r="C19" s="53" t="s">
        <v>55</v>
      </c>
      <c r="D19" s="54">
        <f t="shared" si="1"/>
        <v>14482247.67000002</v>
      </c>
      <c r="E19" s="57">
        <f>669+19.7-584000</f>
        <v>-583311.3</v>
      </c>
      <c r="F19" s="58">
        <v>1484.8</v>
      </c>
      <c r="G19" s="177">
        <f t="shared" si="2"/>
        <v>15064074.17000002</v>
      </c>
      <c r="H19" s="144">
        <f aca="true" t="shared" si="3" ref="H19:AC19">H20-H13-H14-H15-H16-H17-H18</f>
        <v>5546270.250000015</v>
      </c>
      <c r="I19" s="285">
        <f t="shared" si="3"/>
        <v>7162.779999999984</v>
      </c>
      <c r="J19" s="178">
        <f t="shared" si="3"/>
        <v>163913.30000000075</v>
      </c>
      <c r="K19" s="173">
        <f t="shared" si="3"/>
        <v>120030.95999999969</v>
      </c>
      <c r="L19" s="144">
        <f t="shared" si="3"/>
        <v>191697.36999999417</v>
      </c>
      <c r="M19" s="178">
        <f t="shared" si="3"/>
        <v>8901.799999999988</v>
      </c>
      <c r="N19" s="178">
        <f t="shared" si="3"/>
        <v>369552.08000000194</v>
      </c>
      <c r="O19" s="178">
        <f t="shared" si="3"/>
        <v>658251.4000000004</v>
      </c>
      <c r="P19" s="285">
        <f t="shared" si="3"/>
        <v>4849.899999999907</v>
      </c>
      <c r="Q19" s="286">
        <f t="shared" si="3"/>
        <v>11546.3099999998</v>
      </c>
      <c r="R19" s="171">
        <f t="shared" si="3"/>
        <v>3575778.609999992</v>
      </c>
      <c r="S19" s="178">
        <f t="shared" si="3"/>
        <v>146008.2200000008</v>
      </c>
      <c r="T19" s="144">
        <f t="shared" si="3"/>
        <v>920391.4000000022</v>
      </c>
      <c r="U19" s="178">
        <f t="shared" si="3"/>
        <v>500634.9199999947</v>
      </c>
      <c r="V19" s="178">
        <f t="shared" si="3"/>
        <v>256224.38000000222</v>
      </c>
      <c r="W19" s="285">
        <f t="shared" si="3"/>
        <v>681757.9600000014</v>
      </c>
      <c r="X19" s="178">
        <f t="shared" si="3"/>
        <v>188339.14000000246</v>
      </c>
      <c r="Y19" s="178">
        <f t="shared" si="3"/>
        <v>45708.500000000466</v>
      </c>
      <c r="Z19" s="178">
        <f t="shared" si="3"/>
        <v>16233.599999999999</v>
      </c>
      <c r="AA19" s="178">
        <f t="shared" si="3"/>
        <v>1471609.830000013</v>
      </c>
      <c r="AB19" s="178">
        <f t="shared" si="3"/>
        <v>14315.759999999776</v>
      </c>
      <c r="AC19" s="179">
        <f t="shared" si="3"/>
        <v>164895.69999999925</v>
      </c>
    </row>
    <row r="20" spans="1:29" ht="18" customHeight="1" thickBot="1">
      <c r="A20" s="86">
        <v>14</v>
      </c>
      <c r="B20" s="87"/>
      <c r="C20" s="68" t="s">
        <v>58</v>
      </c>
      <c r="D20" s="88">
        <f>SUM(D13:D19)</f>
        <v>802013449.9200001</v>
      </c>
      <c r="E20" s="89">
        <f>SUM(E13:E19)</f>
        <v>27840274.779999997</v>
      </c>
      <c r="F20" s="90">
        <f>SUM(F13:F19)</f>
        <v>9073303.57</v>
      </c>
      <c r="G20" s="180">
        <f>SUM(G13:G19)</f>
        <v>765099871.5700002</v>
      </c>
      <c r="H20" s="158">
        <v>214827458.77</v>
      </c>
      <c r="I20" s="159">
        <v>704397.21</v>
      </c>
      <c r="J20" s="97">
        <v>19641255.25</v>
      </c>
      <c r="K20" s="160">
        <v>13760812.09</v>
      </c>
      <c r="L20" s="159">
        <v>35682285.08</v>
      </c>
      <c r="M20" s="159">
        <v>171149.8</v>
      </c>
      <c r="N20" s="161">
        <v>51119461.24</v>
      </c>
      <c r="O20" s="159">
        <v>23981538.48</v>
      </c>
      <c r="P20" s="159">
        <v>810647.94</v>
      </c>
      <c r="Q20" s="97">
        <v>1613191.64</v>
      </c>
      <c r="R20" s="158">
        <v>138548608.44</v>
      </c>
      <c r="S20" s="159">
        <v>4451431.86</v>
      </c>
      <c r="T20" s="161">
        <v>27195508.76</v>
      </c>
      <c r="U20" s="159">
        <v>35169257.33</v>
      </c>
      <c r="V20" s="161">
        <v>21560835.35</v>
      </c>
      <c r="W20" s="159">
        <v>18041465.17</v>
      </c>
      <c r="X20" s="159">
        <v>45189029.47</v>
      </c>
      <c r="Y20" s="159">
        <v>15259323.07</v>
      </c>
      <c r="Z20" s="159">
        <v>80935.5</v>
      </c>
      <c r="AA20" s="161">
        <v>77429816.15</v>
      </c>
      <c r="AB20" s="159">
        <v>5598338.85</v>
      </c>
      <c r="AC20" s="162">
        <v>14263124.12</v>
      </c>
    </row>
    <row r="21" spans="1:29" ht="18" customHeight="1" thickBot="1">
      <c r="A21" s="91"/>
      <c r="B21" s="92"/>
      <c r="C21" s="93"/>
      <c r="D21" s="94"/>
      <c r="E21" s="95"/>
      <c r="F21" s="96"/>
      <c r="G21" s="181"/>
      <c r="H21" s="182"/>
      <c r="I21" s="183"/>
      <c r="J21" s="184"/>
      <c r="K21" s="185"/>
      <c r="L21" s="186"/>
      <c r="M21" s="186"/>
      <c r="N21" s="187"/>
      <c r="O21" s="183"/>
      <c r="P21" s="183"/>
      <c r="Q21" s="184"/>
      <c r="R21" s="188"/>
      <c r="S21" s="183"/>
      <c r="T21" s="187"/>
      <c r="U21" s="186"/>
      <c r="V21" s="187"/>
      <c r="W21" s="183"/>
      <c r="X21" s="183"/>
      <c r="Y21" s="183"/>
      <c r="Z21" s="187"/>
      <c r="AA21" s="187"/>
      <c r="AB21" s="183"/>
      <c r="AC21" s="189"/>
    </row>
    <row r="22" spans="1:29" s="98" customFormat="1" ht="18" customHeight="1" thickBot="1">
      <c r="A22" s="86">
        <v>15</v>
      </c>
      <c r="B22" s="87"/>
      <c r="C22" s="68" t="s">
        <v>59</v>
      </c>
      <c r="D22" s="88">
        <f>SUM(D10-D20)</f>
        <v>1039324828.0899999</v>
      </c>
      <c r="E22" s="89">
        <f>0+E10-E20</f>
        <v>354570951.40000004</v>
      </c>
      <c r="F22" s="97">
        <f>0+F10-F20</f>
        <v>465295.2599999998</v>
      </c>
      <c r="G22" s="190">
        <f aca="true" t="shared" si="4" ref="G22:AC22">SUM(G10-G20)</f>
        <v>684288581.4300001</v>
      </c>
      <c r="H22" s="89">
        <f t="shared" si="4"/>
        <v>65224290.599999994</v>
      </c>
      <c r="I22" s="159">
        <f t="shared" si="4"/>
        <v>111682.64000000001</v>
      </c>
      <c r="J22" s="97">
        <f t="shared" si="4"/>
        <v>45161438.75</v>
      </c>
      <c r="K22" s="160">
        <f t="shared" si="4"/>
        <v>29061871.349999998</v>
      </c>
      <c r="L22" s="159">
        <f t="shared" si="4"/>
        <v>25433011.490000002</v>
      </c>
      <c r="M22" s="159">
        <f t="shared" si="4"/>
        <v>428518.02999999997</v>
      </c>
      <c r="N22" s="161">
        <f t="shared" si="4"/>
        <v>32119851.32</v>
      </c>
      <c r="O22" s="159">
        <f t="shared" si="4"/>
        <v>58299070.129999995</v>
      </c>
      <c r="P22" s="159">
        <f t="shared" si="4"/>
        <v>2330544.18</v>
      </c>
      <c r="Q22" s="97">
        <f t="shared" si="4"/>
        <v>5104778.8100000005</v>
      </c>
      <c r="R22" s="158">
        <f t="shared" si="4"/>
        <v>100187833.86000001</v>
      </c>
      <c r="S22" s="159">
        <f t="shared" si="4"/>
        <v>821112</v>
      </c>
      <c r="T22" s="161">
        <f t="shared" si="4"/>
        <v>71180057.92</v>
      </c>
      <c r="U22" s="159">
        <f t="shared" si="4"/>
        <v>24020803.53</v>
      </c>
      <c r="V22" s="161">
        <f t="shared" si="4"/>
        <v>13331173.71</v>
      </c>
      <c r="W22" s="159">
        <f t="shared" si="4"/>
        <v>26411400.14</v>
      </c>
      <c r="X22" s="159">
        <f t="shared" si="4"/>
        <v>47262554.91</v>
      </c>
      <c r="Y22" s="159">
        <f t="shared" si="4"/>
        <v>19944714.119999997</v>
      </c>
      <c r="Z22" s="159">
        <f t="shared" si="4"/>
        <v>320287.67</v>
      </c>
      <c r="AA22" s="161">
        <f t="shared" si="4"/>
        <v>89816085.57</v>
      </c>
      <c r="AB22" s="159">
        <f t="shared" si="4"/>
        <v>6070290.790000001</v>
      </c>
      <c r="AC22" s="162">
        <f t="shared" si="4"/>
        <v>21647209.910000004</v>
      </c>
    </row>
    <row r="23" spans="1:29" ht="18" customHeight="1">
      <c r="A23" s="91"/>
      <c r="B23" s="92"/>
      <c r="C23" s="93"/>
      <c r="D23" s="94"/>
      <c r="E23" s="95"/>
      <c r="F23" s="96"/>
      <c r="G23" s="181"/>
      <c r="H23" s="95"/>
      <c r="I23" s="191"/>
      <c r="J23" s="96"/>
      <c r="K23" s="192"/>
      <c r="L23" s="186"/>
      <c r="M23" s="186"/>
      <c r="N23" s="193"/>
      <c r="O23" s="186"/>
      <c r="P23" s="186"/>
      <c r="Q23" s="96"/>
      <c r="R23" s="194"/>
      <c r="S23" s="186"/>
      <c r="T23" s="193"/>
      <c r="U23" s="183"/>
      <c r="V23" s="193"/>
      <c r="W23" s="186"/>
      <c r="X23" s="186"/>
      <c r="Y23" s="186"/>
      <c r="Z23" s="193"/>
      <c r="AA23" s="193"/>
      <c r="AB23" s="186"/>
      <c r="AC23" s="195"/>
    </row>
    <row r="24" spans="1:29" ht="18" customHeight="1">
      <c r="A24" s="51">
        <v>16</v>
      </c>
      <c r="B24" s="52">
        <v>591</v>
      </c>
      <c r="C24" s="53" t="s">
        <v>56</v>
      </c>
      <c r="D24" s="54">
        <f>SUM(E24:G24)</f>
        <v>85253213</v>
      </c>
      <c r="E24" s="57"/>
      <c r="F24" s="58">
        <v>-24466</v>
      </c>
      <c r="G24" s="147">
        <f>SUM(H24:AC24)</f>
        <v>85277679</v>
      </c>
      <c r="H24" s="57">
        <v>4041947</v>
      </c>
      <c r="I24" s="196">
        <v>52793</v>
      </c>
      <c r="J24" s="197">
        <v>8073299</v>
      </c>
      <c r="K24" s="57">
        <v>3209123</v>
      </c>
      <c r="L24" s="196">
        <v>1411505</v>
      </c>
      <c r="M24" s="196">
        <v>76781</v>
      </c>
      <c r="N24" s="196">
        <v>6134499</v>
      </c>
      <c r="O24" s="196">
        <v>6674286</v>
      </c>
      <c r="P24" s="196">
        <v>198610</v>
      </c>
      <c r="Q24" s="197">
        <v>809110</v>
      </c>
      <c r="R24" s="57">
        <v>9735825</v>
      </c>
      <c r="S24" s="196">
        <v>149397</v>
      </c>
      <c r="T24" s="196">
        <v>9881784</v>
      </c>
      <c r="U24" s="196">
        <v>2073670</v>
      </c>
      <c r="V24" s="196">
        <v>231028</v>
      </c>
      <c r="W24" s="196">
        <v>1719481</v>
      </c>
      <c r="X24" s="196">
        <v>3898176</v>
      </c>
      <c r="Y24" s="196">
        <v>3811203</v>
      </c>
      <c r="Z24" s="196">
        <v>2559</v>
      </c>
      <c r="AA24" s="196">
        <v>17433610</v>
      </c>
      <c r="AB24" s="198">
        <v>1174578</v>
      </c>
      <c r="AC24" s="199">
        <v>4484415</v>
      </c>
    </row>
    <row r="25" spans="1:29" ht="18" customHeight="1" thickBot="1">
      <c r="A25" s="9"/>
      <c r="B25" s="10"/>
      <c r="C25" s="93"/>
      <c r="D25" s="94"/>
      <c r="E25" s="95"/>
      <c r="F25" s="96"/>
      <c r="G25" s="181"/>
      <c r="H25" s="200"/>
      <c r="I25" s="201"/>
      <c r="J25" s="202"/>
      <c r="K25" s="203"/>
      <c r="L25" s="204"/>
      <c r="M25" s="204"/>
      <c r="N25" s="101"/>
      <c r="O25" s="100"/>
      <c r="P25" s="204"/>
      <c r="Q25" s="202"/>
      <c r="R25" s="99"/>
      <c r="S25" s="100"/>
      <c r="T25" s="101"/>
      <c r="U25" s="100"/>
      <c r="V25" s="101"/>
      <c r="W25" s="100"/>
      <c r="X25" s="100"/>
      <c r="Y25" s="100"/>
      <c r="Z25" s="101"/>
      <c r="AA25" s="101"/>
      <c r="AB25" s="100"/>
      <c r="AC25" s="205"/>
    </row>
    <row r="26" spans="1:29" ht="18" customHeight="1" thickBot="1">
      <c r="A26" s="102">
        <v>17</v>
      </c>
      <c r="B26" s="103"/>
      <c r="C26" s="104" t="s">
        <v>60</v>
      </c>
      <c r="D26" s="105">
        <f>D22-D24</f>
        <v>954071615.0899999</v>
      </c>
      <c r="E26" s="106">
        <f>0+E22-E24</f>
        <v>354570951.40000004</v>
      </c>
      <c r="F26" s="107">
        <f>0+F22-F24</f>
        <v>489761.2599999998</v>
      </c>
      <c r="G26" s="206">
        <f aca="true" t="shared" si="5" ref="G26:AC26">SUM(G22-G24)</f>
        <v>599010902.4300001</v>
      </c>
      <c r="H26" s="106">
        <f t="shared" si="5"/>
        <v>61182343.599999994</v>
      </c>
      <c r="I26" s="207">
        <f t="shared" si="5"/>
        <v>58889.640000000014</v>
      </c>
      <c r="J26" s="107">
        <f t="shared" si="5"/>
        <v>37088139.75</v>
      </c>
      <c r="K26" s="208">
        <f t="shared" si="5"/>
        <v>25852748.349999998</v>
      </c>
      <c r="L26" s="207">
        <f t="shared" si="5"/>
        <v>24021506.490000002</v>
      </c>
      <c r="M26" s="207">
        <f t="shared" si="5"/>
        <v>351737.02999999997</v>
      </c>
      <c r="N26" s="209">
        <f t="shared" si="5"/>
        <v>25985352.32</v>
      </c>
      <c r="O26" s="207">
        <f t="shared" si="5"/>
        <v>51624784.129999995</v>
      </c>
      <c r="P26" s="207">
        <f t="shared" si="5"/>
        <v>2131934.18</v>
      </c>
      <c r="Q26" s="107">
        <f t="shared" si="5"/>
        <v>4295668.8100000005</v>
      </c>
      <c r="R26" s="210">
        <f t="shared" si="5"/>
        <v>90452008.86000001</v>
      </c>
      <c r="S26" s="207">
        <f t="shared" si="5"/>
        <v>671715</v>
      </c>
      <c r="T26" s="209">
        <f t="shared" si="5"/>
        <v>61298273.92</v>
      </c>
      <c r="U26" s="207">
        <f t="shared" si="5"/>
        <v>21947133.53</v>
      </c>
      <c r="V26" s="209">
        <f t="shared" si="5"/>
        <v>13100145.71</v>
      </c>
      <c r="W26" s="207">
        <f t="shared" si="5"/>
        <v>24691919.14</v>
      </c>
      <c r="X26" s="207">
        <f t="shared" si="5"/>
        <v>43364378.91</v>
      </c>
      <c r="Y26" s="207">
        <f t="shared" si="5"/>
        <v>16133511.119999997</v>
      </c>
      <c r="Z26" s="207">
        <f t="shared" si="5"/>
        <v>317728.67</v>
      </c>
      <c r="AA26" s="209">
        <f t="shared" si="5"/>
        <v>72382475.57</v>
      </c>
      <c r="AB26" s="207">
        <f t="shared" si="5"/>
        <v>4895712.790000001</v>
      </c>
      <c r="AC26" s="211">
        <f t="shared" si="5"/>
        <v>17162794.910000004</v>
      </c>
    </row>
    <row r="27" spans="1:29" ht="12.75" customHeight="1" thickTop="1">
      <c r="A27" s="108"/>
      <c r="B27" s="108"/>
      <c r="C27" s="109"/>
      <c r="D27" s="110"/>
      <c r="E27" s="111"/>
      <c r="F27" s="111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212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</row>
    <row r="28" spans="5:12" ht="18">
      <c r="E28" s="114"/>
      <c r="F28" s="114"/>
      <c r="G28" s="114"/>
      <c r="H28" s="114"/>
      <c r="I28" s="114"/>
      <c r="J28" s="114"/>
      <c r="K28" s="114"/>
      <c r="L28" s="114"/>
    </row>
    <row r="29" spans="5:12" ht="18">
      <c r="E29" s="114"/>
      <c r="F29" s="114"/>
      <c r="G29" s="114"/>
      <c r="H29" s="114"/>
      <c r="I29" s="114"/>
      <c r="J29" s="114"/>
      <c r="K29" s="114"/>
      <c r="L29" s="114"/>
    </row>
    <row r="30" spans="5:12" ht="18">
      <c r="E30" s="114"/>
      <c r="F30" s="114"/>
      <c r="G30" s="114"/>
      <c r="H30" s="114"/>
      <c r="I30" s="114"/>
      <c r="J30" s="114"/>
      <c r="K30" s="114"/>
      <c r="L30" s="114"/>
    </row>
    <row r="31" spans="5:12" ht="18">
      <c r="E31" s="114"/>
      <c r="F31" s="114"/>
      <c r="G31" s="114"/>
      <c r="H31" s="114"/>
      <c r="I31" s="114"/>
      <c r="J31" s="114"/>
      <c r="K31" s="114"/>
      <c r="L31" s="114"/>
    </row>
    <row r="32" spans="5:12" ht="18">
      <c r="E32" s="114"/>
      <c r="F32" s="114"/>
      <c r="G32" s="114"/>
      <c r="H32" s="114"/>
      <c r="I32" s="114"/>
      <c r="J32" s="114"/>
      <c r="K32" s="114"/>
      <c r="L32" s="114"/>
    </row>
    <row r="33" spans="5:12" ht="18">
      <c r="E33" s="114"/>
      <c r="F33" s="114"/>
      <c r="G33" s="114"/>
      <c r="H33" s="114"/>
      <c r="I33" s="114"/>
      <c r="J33" s="114"/>
      <c r="K33" s="114"/>
      <c r="L33" s="114"/>
    </row>
    <row r="34" spans="5:12" ht="18">
      <c r="E34" s="114"/>
      <c r="F34" s="114"/>
      <c r="G34" s="114"/>
      <c r="H34" s="114"/>
      <c r="I34" s="114"/>
      <c r="J34" s="114"/>
      <c r="K34" s="114"/>
      <c r="L34" s="114"/>
    </row>
    <row r="35" spans="5:12" ht="18">
      <c r="E35" s="114"/>
      <c r="F35" s="114"/>
      <c r="G35" s="114"/>
      <c r="H35" s="114"/>
      <c r="I35" s="114"/>
      <c r="J35" s="114"/>
      <c r="K35" s="114"/>
      <c r="L35" s="114"/>
    </row>
    <row r="36" spans="5:12" ht="18">
      <c r="E36" s="114"/>
      <c r="F36" s="114"/>
      <c r="G36" s="114"/>
      <c r="H36" s="114"/>
      <c r="I36" s="114"/>
      <c r="J36" s="114"/>
      <c r="K36" s="114"/>
      <c r="L36" s="114"/>
    </row>
  </sheetData>
  <mergeCells count="1">
    <mergeCell ref="E1:F1"/>
  </mergeCells>
  <printOptions horizontalCentered="1"/>
  <pageMargins left="0.5118110236220472" right="0.5118110236220472" top="1.66" bottom="0.9055118110236221" header="1.04" footer="0.5118110236220472"/>
  <pageSetup fitToHeight="4" horizontalDpi="600" verticalDpi="600" orientation="landscape" paperSize="9" scale="68" r:id="rId1"/>
  <headerFooter alignWithMargins="0">
    <oddHeader>&amp;C&amp;"Times New Roman CE,Tučné"&amp;20Přehled o vedlejší hospodářské činnosti statutárního města Brna za rok 2010 (v Kč)</oddHeader>
    <oddFooter>&amp;R&amp;P/&amp;N</oddFooter>
  </headerFooter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trnecka</cp:lastModifiedBy>
  <cp:lastPrinted>2011-05-20T09:06:53Z</cp:lastPrinted>
  <dcterms:created xsi:type="dcterms:W3CDTF">2011-02-10T08:15:55Z</dcterms:created>
  <dcterms:modified xsi:type="dcterms:W3CDTF">2011-05-20T09:07:02Z</dcterms:modified>
  <cp:category/>
  <cp:version/>
  <cp:contentType/>
  <cp:contentStatus/>
</cp:coreProperties>
</file>