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0455" yWindow="60" windowWidth="14670" windowHeight="11640" tabRatio="653"/>
  </bookViews>
  <sheets>
    <sheet name="FRR, FKŠ" sheetId="19" r:id="rId1"/>
    <sheet name="FKEP" sheetId="22" r:id="rId2"/>
    <sheet name="FRB" sheetId="21" r:id="rId3"/>
    <sheet name="FBV" sheetId="20" r:id="rId4"/>
    <sheet name="SF" sheetId="23" r:id="rId5"/>
    <sheet name="VS MP" sheetId="24" r:id="rId6"/>
  </sheets>
  <externalReferences>
    <externalReference r:id="rId7"/>
    <externalReference r:id="rId8"/>
    <externalReference r:id="rId9"/>
  </externalReferences>
  <definedNames>
    <definedName name="__x000d_">#REF!</definedName>
    <definedName name="___x000d_">#REF!</definedName>
    <definedName name="_1_">#REF!</definedName>
    <definedName name="_xlnm._FilterDatabase" localSheetId="4">#REF!</definedName>
    <definedName name="_xlnm._FilterDatabase" localSheetId="5">#REF!</definedName>
    <definedName name="_xlnm._FilterDatabase">#REF!</definedName>
    <definedName name="_Order1" hidden="1">255</definedName>
    <definedName name="_xlnm.Print_Titles" localSheetId="1">FKEP!$A$1:$B$65536,FKEP!$A$2:$IM$3</definedName>
    <definedName name="_xlnm.Print_Area" localSheetId="3">FBV!$B$2:$H$74</definedName>
    <definedName name="_xlnm.Print_Area" localSheetId="1">FKEP!$A$1:$G$172</definedName>
    <definedName name="_xlnm.Print_Area" localSheetId="2">FRB!$A$1:$I$47</definedName>
    <definedName name="_xlnm.Print_Area" localSheetId="0">'FRR, FKŠ'!$A$1:$D$52</definedName>
    <definedName name="_xlnm.Print_Area" localSheetId="4">SF!$A$1:$E$49</definedName>
    <definedName name="_xlnm.Print_Area" localSheetId="5">'VS MP'!$A$1:$E$15</definedName>
    <definedName name="Print_Area" localSheetId="4">#REF!</definedName>
    <definedName name="Print_Area" localSheetId="5">#REF!</definedName>
    <definedName name="Print_Area">#REF!</definedName>
    <definedName name="Print_Titles" localSheetId="4">#REF!</definedName>
    <definedName name="Print_Titles" localSheetId="5">#REF!</definedName>
    <definedName name="Print_Titles">#REF!</definedName>
  </definedNames>
  <calcPr calcId="125725"/>
</workbook>
</file>

<file path=xl/calcChain.xml><?xml version="1.0" encoding="utf-8"?>
<calcChain xmlns="http://schemas.openxmlformats.org/spreadsheetml/2006/main">
  <c r="D9" i="24"/>
  <c r="C9"/>
  <c r="B9"/>
  <c r="D5"/>
  <c r="D12" s="1"/>
  <c r="C5"/>
  <c r="C12" s="1"/>
  <c r="B5"/>
  <c r="B12" s="1"/>
  <c r="B39" i="23"/>
  <c r="E31"/>
  <c r="D31"/>
  <c r="C31"/>
  <c r="B31"/>
  <c r="E22"/>
  <c r="D22"/>
  <c r="C22"/>
  <c r="B22"/>
  <c r="E21"/>
  <c r="D21"/>
  <c r="C21"/>
  <c r="B21"/>
  <c r="E17"/>
  <c r="D17"/>
  <c r="C17"/>
  <c r="E15"/>
  <c r="D15"/>
  <c r="C15"/>
  <c r="B15"/>
  <c r="B13"/>
  <c r="B12"/>
  <c r="E4"/>
  <c r="E42" s="1"/>
  <c r="D4"/>
  <c r="D42" s="1"/>
  <c r="E48" s="1"/>
  <c r="E49" s="1"/>
  <c r="C4"/>
  <c r="C42" s="1"/>
  <c r="B4"/>
  <c r="B42" s="1"/>
  <c r="G166" i="22"/>
  <c r="G161"/>
  <c r="F161"/>
  <c r="G143"/>
  <c r="F143"/>
  <c r="G138"/>
  <c r="F138"/>
  <c r="G121"/>
  <c r="F121"/>
  <c r="G105"/>
  <c r="F105"/>
  <c r="E105"/>
  <c r="D105"/>
  <c r="C105"/>
  <c r="G17"/>
  <c r="F17"/>
  <c r="E17"/>
  <c r="D17"/>
  <c r="C17"/>
  <c r="C15" s="1"/>
  <c r="G15"/>
  <c r="F15"/>
  <c r="E15"/>
  <c r="D15"/>
  <c r="E10"/>
  <c r="G4"/>
  <c r="G162" s="1"/>
  <c r="G165" s="1"/>
  <c r="G172" s="1"/>
  <c r="F4"/>
  <c r="D4"/>
  <c r="D162" s="1"/>
  <c r="C4"/>
  <c r="C162" s="1"/>
  <c r="I47" i="21"/>
  <c r="I46"/>
  <c r="I45"/>
  <c r="H45"/>
  <c r="G45"/>
  <c r="F45"/>
  <c r="E45"/>
  <c r="D45"/>
  <c r="C45"/>
  <c r="B45"/>
  <c r="I44"/>
  <c r="I43"/>
  <c r="I42"/>
  <c r="H42"/>
  <c r="G42"/>
  <c r="F42"/>
  <c r="E42"/>
  <c r="D42"/>
  <c r="C42"/>
  <c r="B42"/>
  <c r="I23"/>
  <c r="G23"/>
  <c r="E23"/>
  <c r="C23"/>
  <c r="I15"/>
  <c r="G15"/>
  <c r="E15"/>
  <c r="C15"/>
  <c r="I11"/>
  <c r="G11"/>
  <c r="E11"/>
  <c r="C11"/>
  <c r="I10"/>
  <c r="I4"/>
  <c r="I32" s="1"/>
  <c r="G4"/>
  <c r="G32" s="1"/>
  <c r="E4"/>
  <c r="E32" s="1"/>
  <c r="C4"/>
  <c r="C32" s="1"/>
  <c r="H45" i="20"/>
  <c r="G45"/>
  <c r="F45"/>
  <c r="E45"/>
  <c r="D45"/>
  <c r="C45"/>
  <c r="H24"/>
  <c r="G24"/>
  <c r="F24"/>
  <c r="E24"/>
  <c r="D24"/>
  <c r="C24"/>
  <c r="H22"/>
  <c r="G22"/>
  <c r="F22"/>
  <c r="E22"/>
  <c r="D22"/>
  <c r="C22"/>
  <c r="G11"/>
  <c r="G4" s="1"/>
  <c r="G65" s="1"/>
  <c r="D11"/>
  <c r="H4"/>
  <c r="H65" s="1"/>
  <c r="H70" s="1"/>
  <c r="F4"/>
  <c r="F65" s="1"/>
  <c r="E4"/>
  <c r="E65" s="1"/>
  <c r="D4"/>
  <c r="D65" s="1"/>
  <c r="C4"/>
  <c r="C65" s="1"/>
  <c r="D31" i="19"/>
  <c r="D41" s="1"/>
  <c r="C31"/>
  <c r="C41" s="1"/>
  <c r="B31"/>
  <c r="B41" s="1"/>
  <c r="D11"/>
  <c r="C11"/>
  <c r="C17" s="1"/>
  <c r="B11"/>
  <c r="D4"/>
  <c r="D17" s="1"/>
  <c r="C4"/>
  <c r="B4"/>
  <c r="B17" s="1"/>
  <c r="F162" i="22" l="1"/>
  <c r="E4"/>
  <c r="E162" s="1"/>
  <c r="H71" i="20"/>
  <c r="H74" s="1"/>
</calcChain>
</file>

<file path=xl/comments1.xml><?xml version="1.0" encoding="utf-8"?>
<comments xmlns="http://schemas.openxmlformats.org/spreadsheetml/2006/main">
  <authors>
    <author>Michala Schořová</author>
    <author>Jiří Trnečka</author>
  </authors>
  <commentList>
    <comment ref="D10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vše, co bylo provedeno do 31.12.2012 včetně limitky</t>
        </r>
      </text>
    </comment>
    <comment ref="E10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vše, co přišlo do 31.12. včetně limitky do výše, do kt. byla čerpána</t>
        </r>
      </text>
    </comment>
    <comment ref="F10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vše, co přišlo bez limitky, sníženo o kurzovou ztrátu PRESS 8 111,29</t>
        </r>
      </text>
    </comment>
    <comment ref="G10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vše, co přišlo bez limitky, sníženo o kurzovou ztrátu PRESS 8 111,29</t>
        </r>
      </text>
    </comment>
    <comment ref="F20" author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34 103 + 2 115 reverse charge</t>
        </r>
      </text>
    </comment>
    <comment ref="G20" author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34 103 + 2 115 reverse charge</t>
        </r>
      </text>
    </comment>
    <comment ref="F32" author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239 993 reverse charge</t>
        </r>
      </text>
    </comment>
    <comment ref="G32" author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239 993 reverse charge</t>
        </r>
      </text>
    </comment>
    <comment ref="F49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limitka!
208 800 zaplacených neoprávněně z limitky vráceno z účtu projektu</t>
        </r>
      </text>
    </comment>
    <comment ref="G49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limitka!
208 800 zaplacených neoprávněně z limitky vráceno z účtu projektu</t>
        </r>
      </text>
    </comment>
    <comment ref="F51" author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3 629 448 reverse charge
316 113 odvedeno jako DPH ze ZBÚ projektu, kt. se ale nevztahují k 5082
rozdíl tedy 3 313 335</t>
        </r>
      </text>
    </comment>
    <comment ref="G51" author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3 629 448 reverse charge
316 113 odvedeno jako DPH ze ZBÚ projektu, kt. se ale nevztahují k 5082
rozdíl tedy 3 313 335</t>
        </r>
      </text>
    </comment>
    <comment ref="F5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Michala Schořová: </t>
        </r>
        <r>
          <rPr>
            <sz val="9"/>
            <color indexed="81"/>
            <rFont val="Tahoma"/>
            <family val="2"/>
            <charset val="238"/>
          </rPr>
          <t>241 438 reverse charge</t>
        </r>
      </text>
    </comment>
    <comment ref="G5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Michala Schořová: </t>
        </r>
        <r>
          <rPr>
            <sz val="9"/>
            <color indexed="81"/>
            <rFont val="Tahoma"/>
            <family val="2"/>
            <charset val="238"/>
          </rPr>
          <t>241 438 reverse charge</t>
        </r>
      </text>
    </comment>
    <comment ref="F78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160 657 reverse charge</t>
        </r>
      </text>
    </comment>
    <comment ref="G78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160 657 reverse charge</t>
        </r>
      </text>
    </comment>
    <comment ref="F119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>cestovné hrazené ze ZBÚ - 188 871
cestovné vrácené na pokladně 16 266
ROZDÍL 172 605 -&gt; cestovné hrazené mimo FKEP</t>
        </r>
      </text>
    </comment>
    <comment ref="G119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>cetovné hrazené ze ZBÚ - 188 871
cestovné vrácené na pokladně 16 266
ROZDÍL 172 605 -&gt; cestovné hrazené mimo FKEP</t>
        </r>
      </text>
    </comment>
    <comment ref="F121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>- rezerva na kurzové rozdíly při převodu z FKEP na ZBÚ projektu: 49 215,28 + 38 422,40 =</t>
        </r>
        <r>
          <rPr>
            <b/>
            <sz val="8"/>
            <color indexed="81"/>
            <rFont val="Tahoma"/>
            <family val="2"/>
            <charset val="238"/>
          </rPr>
          <t xml:space="preserve"> 87 637,68</t>
        </r>
        <r>
          <rPr>
            <sz val="8"/>
            <color indexed="81"/>
            <rFont val="Tahoma"/>
            <family val="2"/>
            <charset val="238"/>
          </rPr>
          <t xml:space="preserve"> v GINISu zohledněno ve zdrojích
- vratka 548, v GINISu zohldeněno ve zdrojích v rámci převáděné dotace
</t>
        </r>
      </text>
    </comment>
    <comment ref="G121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>- rezerva na kurzové rozdíly při převodu z FKEP na ZBÚ projektu: 49 215,28 + 38 422,40 =</t>
        </r>
        <r>
          <rPr>
            <b/>
            <sz val="8"/>
            <color indexed="81"/>
            <rFont val="Tahoma"/>
            <family val="2"/>
            <charset val="238"/>
          </rPr>
          <t xml:space="preserve"> 87 637,68</t>
        </r>
        <r>
          <rPr>
            <sz val="8"/>
            <color indexed="81"/>
            <rFont val="Tahoma"/>
            <family val="2"/>
            <charset val="238"/>
          </rPr>
          <t xml:space="preserve"> v GINISu zohledněno ve zdrojích
- vratka 548, v GINISu zohldeněno ve zdrojích v rámci převáděné dotace
</t>
        </r>
      </text>
    </comment>
    <comment ref="F135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8 111 Kč kurzový rozdíl</t>
        </r>
      </text>
    </comment>
    <comment ref="G135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8 111 Kč kurzový rozdíl</t>
        </r>
      </text>
    </comment>
    <comment ref="F138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Michala Schořová:
- </t>
        </r>
        <r>
          <rPr>
            <sz val="8"/>
            <color indexed="81"/>
            <rFont val="Tahoma"/>
            <family val="2"/>
            <charset val="238"/>
          </rPr>
          <t>rezerva na kurzové rozdíly při převádění z FKEP na ZBÚ</t>
        </r>
        <r>
          <rPr>
            <b/>
            <sz val="8"/>
            <color indexed="81"/>
            <rFont val="Tahoma"/>
            <family val="2"/>
            <charset val="238"/>
          </rPr>
          <t xml:space="preserve"> 2 000,15 </t>
        </r>
        <r>
          <rPr>
            <sz val="8"/>
            <color indexed="81"/>
            <rFont val="Tahoma"/>
            <family val="2"/>
            <charset val="238"/>
          </rPr>
          <t>- v GINISu zohledněno ve zdrojích</t>
        </r>
      </text>
    </comment>
    <comment ref="G138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Michala Schořová:
- </t>
        </r>
        <r>
          <rPr>
            <sz val="8"/>
            <color indexed="81"/>
            <rFont val="Tahoma"/>
            <family val="2"/>
            <charset val="238"/>
          </rPr>
          <t>rezerva na kurzové rozdíly při převádění z FKEP na ZBÚ</t>
        </r>
        <r>
          <rPr>
            <b/>
            <sz val="8"/>
            <color indexed="81"/>
            <rFont val="Tahoma"/>
            <family val="2"/>
            <charset val="238"/>
          </rPr>
          <t xml:space="preserve"> 2 000,15 </t>
        </r>
        <r>
          <rPr>
            <sz val="8"/>
            <color indexed="81"/>
            <rFont val="Tahoma"/>
            <family val="2"/>
            <charset val="238"/>
          </rPr>
          <t>- v GINISu zohledněno ve zdrojích</t>
        </r>
      </text>
    </comment>
    <comment ref="F139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 - místo 27 716  Kč převedeno 30 000 Kč, 2 282 Kč vráceno do FKEP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139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 - místo 27 716  Kč převedeno 30 000 Kč, 2 282 Kč vráceno do FKEP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143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>- vratka cestovného vložená na pokladně - 2 828 Kč
- o 156,67 více převedeno na ZBÚ</t>
        </r>
      </text>
    </comment>
    <comment ref="G143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>- vratka cestovného vložená na pokladně - 2 828 Kč</t>
        </r>
      </text>
    </comment>
    <comment ref="F152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>Neproveden převod 9 600 Kč, hrazeno přímo z ZBÚ projektu</t>
        </r>
      </text>
    </comment>
    <comment ref="G152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>Neproveden převod 9 600 Kč, hrazeno přímo z ZBÚ projektu</t>
        </r>
      </text>
    </comment>
    <comment ref="F155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hrazeno z 5099</t>
        </r>
      </text>
    </comment>
    <comment ref="G155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hrazeno z 5099</t>
        </r>
      </text>
    </comment>
    <comment ref="F161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5 000 +90 +90 hrazeno správně z účtu FKEP, ostatní hrazeno ze ZBÚ, na konci března vyrovnáno 757 200, na konci června 1 116 957 Kč, na konci prosince 415 620 Kč, 2 623 Kč přeúčtováno do příjmů (BAS nejříve hrazené z 5099)
</t>
        </r>
        <r>
          <rPr>
            <sz val="8"/>
            <color indexed="81"/>
            <rFont val="Tahoma"/>
            <family val="2"/>
            <charset val="238"/>
          </rPr>
          <t xml:space="preserve">69 120 Kč hrazeno z BÚ projektu, ale pod ORGem 5099 </t>
        </r>
      </text>
    </comment>
    <comment ref="G161" authorId="0">
      <text>
        <r>
          <rPr>
            <b/>
            <sz val="8"/>
            <color indexed="81"/>
            <rFont val="Tahoma"/>
            <family val="2"/>
            <charset val="238"/>
          </rPr>
          <t>Michala Schořová:</t>
        </r>
        <r>
          <rPr>
            <sz val="8"/>
            <color indexed="81"/>
            <rFont val="Tahoma"/>
            <family val="2"/>
            <charset val="238"/>
          </rPr>
          <t xml:space="preserve">
5 000 +90 +90 hrazeno správně z účtu FKEP, ostatní hrazeno ze ZBÚ, na konci března vyrovnáno 757 200, na konci června 1 116 957 Kč, na konci prosince 415 620 Kč, 2 623 Kč přeúčtováno do příjmů (BAS nejříve hrazené z 5099)
</t>
        </r>
        <r>
          <rPr>
            <sz val="8"/>
            <color indexed="81"/>
            <rFont val="Tahoma"/>
            <family val="2"/>
            <charset val="238"/>
          </rPr>
          <t xml:space="preserve">69 120 Kč hrazeno z BÚ projektu, ale pod ORGem 5099 </t>
        </r>
      </text>
    </comment>
    <comment ref="G166" authorId="1">
      <text>
        <r>
          <rPr>
            <b/>
            <sz val="8"/>
            <color indexed="81"/>
            <rFont val="Tahoma"/>
            <charset val="1"/>
          </rPr>
          <t>Jiří Trnečka:</t>
        </r>
        <r>
          <rPr>
            <sz val="8"/>
            <color indexed="81"/>
            <rFont val="Tahoma"/>
            <charset val="1"/>
          </rPr>
          <t xml:space="preserve">
1 000 564,47 Kč</t>
        </r>
      </text>
    </comment>
    <comment ref="G172" authorId="1">
      <text>
        <r>
          <rPr>
            <b/>
            <sz val="8"/>
            <color indexed="81"/>
            <rFont val="Tahoma"/>
            <family val="2"/>
            <charset val="238"/>
          </rPr>
          <t>Jiří Trnečka:</t>
        </r>
        <r>
          <rPr>
            <sz val="8"/>
            <color indexed="81"/>
            <rFont val="Tahoma"/>
            <family val="2"/>
            <charset val="238"/>
          </rPr>
          <t xml:space="preserve">
-13 505 176,13 Kč</t>
        </r>
      </text>
    </comment>
  </commentList>
</comments>
</file>

<file path=xl/comments2.xml><?xml version="1.0" encoding="utf-8"?>
<comments xmlns="http://schemas.openxmlformats.org/spreadsheetml/2006/main">
  <authors>
    <author>Jana Jakoubková</author>
  </authors>
  <commentList>
    <comment ref="E61" authorId="0">
      <text>
        <r>
          <rPr>
            <b/>
            <sz val="8"/>
            <color indexed="81"/>
            <rFont val="Tahoma"/>
            <family val="2"/>
            <charset val="238"/>
          </rPr>
          <t>Jana Jakoubková:</t>
        </r>
        <r>
          <rPr>
            <sz val="8"/>
            <color indexed="81"/>
            <rFont val="Tahoma"/>
            <family val="2"/>
            <charset val="238"/>
          </rPr>
          <t xml:space="preserve">
ORG 007 - bytové domy OSM</t>
        </r>
      </text>
    </comment>
    <comment ref="E62" authorId="0">
      <text>
        <r>
          <rPr>
            <b/>
            <sz val="8"/>
            <color indexed="81"/>
            <rFont val="Tahoma"/>
            <family val="2"/>
            <charset val="238"/>
          </rPr>
          <t>Jana Jakoubková:</t>
        </r>
        <r>
          <rPr>
            <sz val="8"/>
            <color indexed="81"/>
            <rFont val="Tahoma"/>
            <family val="2"/>
            <charset val="238"/>
          </rPr>
          <t xml:space="preserve">
ORG 077 - sociální byty městských částí
</t>
        </r>
      </text>
    </comment>
  </commentList>
</comments>
</file>

<file path=xl/sharedStrings.xml><?xml version="1.0" encoding="utf-8"?>
<sst xmlns="http://schemas.openxmlformats.org/spreadsheetml/2006/main" count="546" uniqueCount="431">
  <si>
    <t>v tis. Kč</t>
  </si>
  <si>
    <t xml:space="preserve">FOND  REZERV  A  ROZVOJE </t>
  </si>
  <si>
    <t>Schválený rozpočet</t>
  </si>
  <si>
    <t>ZDROJE celkem</t>
  </si>
  <si>
    <t>POTŘEBY celkem</t>
  </si>
  <si>
    <t>Zůstatek</t>
  </si>
  <si>
    <t>FOND KRYTÍ ŠKOD NA NEMOVITÉM MAJETKU A SOUBORU</t>
  </si>
  <si>
    <t xml:space="preserve"> MOVITÝCH VĚCÍ VE VLASTNICTVÍ MĚSTA BRNA</t>
  </si>
  <si>
    <t>Upravený rozpočet</t>
  </si>
  <si>
    <t>Počáteční stav zdrojů</t>
  </si>
  <si>
    <t xml:space="preserve">Počáteční stav zdrojů </t>
  </si>
  <si>
    <t xml:space="preserve">Zapojení rezervy pro rozvoj podnikatelských aktivit </t>
  </si>
  <si>
    <t>Zapojení rezervy na zajištění služeb sociální prevence</t>
  </si>
  <si>
    <t>Příjmy z FV 2011</t>
  </si>
  <si>
    <t>Převod z FBV do FRR v rámci FV 2011 s městskými částmi</t>
  </si>
  <si>
    <t>Zapojení rezervy ve schváleném rozpočtu města k vykrytí potřeb FV 2011</t>
  </si>
  <si>
    <t>Tvorba FRR ze ZBÚ na vykrytí potřeb FV 2011</t>
  </si>
  <si>
    <t>Převody z FRR do FBV, FKEP a Soc. fondu v rámci FV 2011</t>
  </si>
  <si>
    <t>Výdaje z FV 2011</t>
  </si>
  <si>
    <t>Skuteč. k 31.12.2012</t>
  </si>
  <si>
    <t>k 31.12.2012</t>
  </si>
  <si>
    <t>Zůstatek fondu ve výši 12 995 tis. Kč tvoří rezerva na zajištění služeb sociální prevence.</t>
  </si>
  <si>
    <t>Tvorba rezervy na zajištění služeb sociální prevence</t>
  </si>
  <si>
    <t>účet 236/419</t>
  </si>
  <si>
    <t>FOND BYTOVÉ VÝSTAVBY</t>
  </si>
  <si>
    <t xml:space="preserve">Upravený rozpočet </t>
  </si>
  <si>
    <t>Skutečnost</t>
  </si>
  <si>
    <t>Předpis stavu fondu</t>
  </si>
  <si>
    <t>Skutečnost k 31. 12. 2012</t>
  </si>
  <si>
    <t>k 31. 12. 2012</t>
  </si>
  <si>
    <t>k 31.12. 2012</t>
  </si>
  <si>
    <t>Ban.účet 236</t>
  </si>
  <si>
    <t>Účet 419</t>
  </si>
  <si>
    <t>Převod do FRR ve výši 10 % z kupní ceny nemovitostí</t>
  </si>
  <si>
    <t>Převod z FRR - rozdíl mezi předpisem stavu fondu a stavem účtu 419 k 31.12.2010</t>
  </si>
  <si>
    <t>Převod do FRR - vratka za nerealizovaný prodej nemovitosti</t>
  </si>
  <si>
    <t>Převod z FRR - rozdíl mezi předpisem stavu fondu a stavem účtu 419 k 31.12.2011</t>
  </si>
  <si>
    <t>Převod z FRR - vratky od MČ z prodeje majetku, které do konce roku 2011 nebyly převedeny na účet města</t>
  </si>
  <si>
    <t>Převod do Fondu kofinancování evropských projektů (spolufinancování projektů v odvětví bydlení)</t>
  </si>
  <si>
    <t>Převod do Fondu kofinancování evropských projektů (krátkodobá návratná finanční výpomoc)</t>
  </si>
  <si>
    <t>Převod z Fondu kofinancování evropských projektů (vratka krátkodobé návratné finanční výpomoci z roku 2011)</t>
  </si>
  <si>
    <t>Prodej nemovitostí v průběhu roku</t>
  </si>
  <si>
    <t>Pronájem pozemků</t>
  </si>
  <si>
    <t>Příjmy z nájemného - spoluvlastnický podíl</t>
  </si>
  <si>
    <t>Splátky půjček</t>
  </si>
  <si>
    <t>Prodej pozemků</t>
  </si>
  <si>
    <t>Převod ze ZBÚ (zasláno na ZBÚ v roce 2011 v rámci aktivních operací řízení likvidity města)</t>
  </si>
  <si>
    <t>MČ Brno-sever - vratka dotace z minulých let</t>
  </si>
  <si>
    <t>Dotace IPRM</t>
  </si>
  <si>
    <t>Kapitálové</t>
  </si>
  <si>
    <r>
      <t xml:space="preserve"> -</t>
    </r>
    <r>
      <rPr>
        <sz val="8"/>
        <rFont val="Times New Roman CE"/>
        <charset val="238"/>
      </rPr>
      <t xml:space="preserve"> použití dle zásad pro zapojení fin. prostředků FBV a ost.fondů, ORG 4925 </t>
    </r>
  </si>
  <si>
    <t xml:space="preserve"> - lokalita bydlení Holásky-TI, ORG 3196</t>
  </si>
  <si>
    <t xml:space="preserve"> - DPS Křídlovická, ORG 2937</t>
  </si>
  <si>
    <t xml:space="preserve"> - DPS Mlýnská, ORG 2936</t>
  </si>
  <si>
    <t xml:space="preserve"> - DPS Renčova, ORG 3157</t>
  </si>
  <si>
    <t xml:space="preserve"> </t>
  </si>
  <si>
    <t xml:space="preserve"> - bytový dům B vč.komunikace a TI,lokalita Jeneweinova, ORG 3129 </t>
  </si>
  <si>
    <t xml:space="preserve"> - přestavba ubytovny JUVENTUS, ORG 3022</t>
  </si>
  <si>
    <t xml:space="preserve"> - start. byty - nákup 200-250 b.j., ORG 2978</t>
  </si>
  <si>
    <t xml:space="preserve"> - investiční transfery BO, ORG 301499 (mimořádný vklad do fondu oprav Společenství vlastníků jednotek domu Brno, Plachty č.p. 510)</t>
  </si>
  <si>
    <t xml:space="preserve"> - stavební úpravy objektu Kobližná 10 a využití 3. NP a 4. NP pro funkci bydlení, ORG 2905</t>
  </si>
  <si>
    <t xml:space="preserve"> - bytové domy Vojtova, ORG 2932</t>
  </si>
  <si>
    <t xml:space="preserve"> - investiční transfery MČ na školská zařízení (ORJ 7400)</t>
  </si>
  <si>
    <t xml:space="preserve"> - technické zhodnocení bytových domů ve správě OSM MMB, ORG 3036 (ORJ 6600)</t>
  </si>
  <si>
    <t xml:space="preserve"> - technické zhodnocení sociálních bytů, ORG 2925 (ORJ 6600)</t>
  </si>
  <si>
    <t xml:space="preserve"> - statické zajištění objektu Mendlovo nám. 16, ORG 2902 (ORJ 6600)</t>
  </si>
  <si>
    <t xml:space="preserve"> - MŠ Kamechy I, ORG 3038 (ORJ 5600)</t>
  </si>
  <si>
    <t xml:space="preserve"> - sanace odvodňovacích vrtů Brno-Bystrc, ORG 2979 (ORJ 5600)</t>
  </si>
  <si>
    <t xml:space="preserve"> - přístavba MŠ Medlánky, ul. Hudcova 47, ORG 2981 (ORJ 5600)</t>
  </si>
  <si>
    <t xml:space="preserve"> - MŠ Hatě 19 - rekonstrukce a přístavba, ORG 2950 (ORJ 5600)</t>
  </si>
  <si>
    <t xml:space="preserve"> - investiční transfery MČ (ORJ 1700)</t>
  </si>
  <si>
    <t>Provozní</t>
  </si>
  <si>
    <t xml:space="preserve"> - náklady na uplatnění oprav - fyzické osoby</t>
  </si>
  <si>
    <t xml:space="preserve"> - náklady na uplatnění oprav - právnické osoby</t>
  </si>
  <si>
    <t xml:space="preserve"> - náklady na uplatnění oprav - společenství vlastníků </t>
  </si>
  <si>
    <t xml:space="preserve"> - náklady na uplatnění oprav - občanské sdružení</t>
  </si>
  <si>
    <t xml:space="preserve"> - znalecké posudky</t>
  </si>
  <si>
    <t xml:space="preserve"> - nákup služeb a geometrické plány</t>
  </si>
  <si>
    <t xml:space="preserve"> - správní poplatky</t>
  </si>
  <si>
    <t xml:space="preserve"> - daň z převodu nemovitostí</t>
  </si>
  <si>
    <t xml:space="preserve"> - poštovné</t>
  </si>
  <si>
    <t xml:space="preserve"> - nájemné</t>
  </si>
  <si>
    <t xml:space="preserve"> - náhrady nájemného MČ -  sociální byty (pol. 5341)</t>
  </si>
  <si>
    <t xml:space="preserve"> - úhrada výdajů na opravy MČ Brno-střed dle Pravidel prodeje (pol. 5341)</t>
  </si>
  <si>
    <t xml:space="preserve"> - poskytnuté neinvestiční příspěvky a náhrady</t>
  </si>
  <si>
    <t xml:space="preserve"> - neinvestiční transfery MČ na školská zařízení (ORJ 7400)</t>
  </si>
  <si>
    <t xml:space="preserve"> - rezerva na opravy školských zařízení (ORJ 7400)</t>
  </si>
  <si>
    <t xml:space="preserve"> - opravy bytových domů ve správě OSM MMB (ORJ 6600)</t>
  </si>
  <si>
    <t xml:space="preserve"> - opravy bytových domů svěřených MČ-sociální byty (ORJ 6600)</t>
  </si>
  <si>
    <t xml:space="preserve"> - drobný hmotný dlouhodobý majetek - vybavení MŠ Hatě 19 (ORJ 5600)</t>
  </si>
  <si>
    <t xml:space="preserve"> - neinvestiční transfery MČ (ORJ 1700)</t>
  </si>
  <si>
    <t>Rozdíl mezi stavem účtu 419 a stavem příslušného bankovního účtu je tvořen saldem mezi poskytnutými půjčkami a přijatými splátkami půjček.</t>
  </si>
  <si>
    <t>Finanční vypořádání roku 2012</t>
  </si>
  <si>
    <t>Stav účtu 419 k 31. 12. 2012</t>
  </si>
  <si>
    <t xml:space="preserve">Převod z FRR do FBV: rozdíl mezi předpisem stavu fondu (1 824 436) a stavem účtu 419 (1 760 833) </t>
  </si>
  <si>
    <t>Převod z FRR do FBV: vratky transferů poskytnutých městkým částem z FBV</t>
  </si>
  <si>
    <t>Převod z FBV do FRR: příjem městských částí ve výši 10 % z kupní ceny prodaných nemovitostí</t>
  </si>
  <si>
    <t>Stav Fondu bytové výstavby po finančním vypořádání</t>
  </si>
  <si>
    <t>FOND    ROZVOJE   BYDLENÍ</t>
  </si>
  <si>
    <t xml:space="preserve">Schválený </t>
  </si>
  <si>
    <t>rozpočet 2012</t>
  </si>
  <si>
    <t>Bank. účet 236</t>
  </si>
  <si>
    <t>Splátky z poskytnutých půjček</t>
  </si>
  <si>
    <t>Úroky z půjček</t>
  </si>
  <si>
    <t>Připsané úroky na účet</t>
  </si>
  <si>
    <t>Ostatní převody</t>
  </si>
  <si>
    <t>Smluvní pokuty a penále</t>
  </si>
  <si>
    <t>POTŘEBY</t>
  </si>
  <si>
    <t xml:space="preserve"> - vratka půjčky do státního rozpočtu</t>
  </si>
  <si>
    <t xml:space="preserve"> - investiční půjčky městským částem</t>
  </si>
  <si>
    <t xml:space="preserve"> - investiční půjčky fyz. osobám</t>
  </si>
  <si>
    <t xml:space="preserve"> - investiční půjčky práv. osobám</t>
  </si>
  <si>
    <t xml:space="preserve"> - provozní půjčky městským částem</t>
  </si>
  <si>
    <t xml:space="preserve">                                     </t>
  </si>
  <si>
    <t xml:space="preserve"> - provozní půjčky fyz. osobám</t>
  </si>
  <si>
    <t xml:space="preserve"> - provozní půjčky práv. osobám</t>
  </si>
  <si>
    <t xml:space="preserve"> - zaplacené poplatky</t>
  </si>
  <si>
    <t xml:space="preserve"> - provozní půjčky církvím a náb. spol.</t>
  </si>
  <si>
    <t>Rozdíl mezi stavem účtu 419 a stavem příslušného bankovního účtu je tvořen saldem mezi poskytnutými půjčkami a přijatými splátkami půjček</t>
  </si>
  <si>
    <t>Přehled o půjčkách poskytnutých z Fondu rozvoje bydlení města Brna a jejich splácení</t>
  </si>
  <si>
    <t>Ukazatel / Rok</t>
  </si>
  <si>
    <t>Počet žadatelů</t>
  </si>
  <si>
    <t>Počet smluv s otevřeným  účtem</t>
  </si>
  <si>
    <t xml:space="preserve">Finanční  prostředky  poskytnuté </t>
  </si>
  <si>
    <t>na půjčky (v tis. Kč):</t>
  </si>
  <si>
    <t xml:space="preserve">  - investiční</t>
  </si>
  <si>
    <t xml:space="preserve">     - neinvestiční</t>
  </si>
  <si>
    <t>Finanční prostřed. ze splácení (v tis.Kč):</t>
  </si>
  <si>
    <t xml:space="preserve">             - úmory ( splátky )</t>
  </si>
  <si>
    <t xml:space="preserve">              - úroky ze splácení</t>
  </si>
  <si>
    <t>FOND KOFINANCOVÁNÍ</t>
  </si>
  <si>
    <t>Schválený</t>
  </si>
  <si>
    <t>Upravený</t>
  </si>
  <si>
    <t>Skutečnost (předpis)</t>
  </si>
  <si>
    <t>Skutečnost k 31.12.2012</t>
  </si>
  <si>
    <t>EVROPSKÝCH PROJEKTŮ</t>
  </si>
  <si>
    <t>bank. účet 236</t>
  </si>
  <si>
    <t>účet 419</t>
  </si>
  <si>
    <t>Příjem z finančního vypořádání roku 2011</t>
  </si>
  <si>
    <t>Převod z rozpočtu města dle statutu fondu</t>
  </si>
  <si>
    <t>Přijaté splátky půjčených prostředků z FKEP</t>
  </si>
  <si>
    <t>Přijaté transfery od městských částí</t>
  </si>
  <si>
    <t xml:space="preserve">Tvorba fondu z refundovaných prostředků </t>
  </si>
  <si>
    <t>Převod z FBV (spolufinancování projektů v odvětví bydlení)</t>
  </si>
  <si>
    <t>Převod z FBV (krátkodobá návratná finanční výpomoc)</t>
  </si>
  <si>
    <t>Převod do FBV (krátkodobá návratná finanční výpomoc)</t>
  </si>
  <si>
    <t>Příjmy z úroků</t>
  </si>
  <si>
    <t>ORG</t>
  </si>
  <si>
    <t>- Beringie</t>
  </si>
  <si>
    <t>5014</t>
  </si>
  <si>
    <t>- Strategie parkování v městě Brně</t>
  </si>
  <si>
    <t>5015</t>
  </si>
  <si>
    <t>- Rekonstrukce Wilsonova lesa</t>
  </si>
  <si>
    <t>5016</t>
  </si>
  <si>
    <t>- Rekultivace skládky Černovice-I. etapa</t>
  </si>
  <si>
    <t>5017</t>
  </si>
  <si>
    <t>- Revitalizace městských parků, I. etapa</t>
  </si>
  <si>
    <t>5020</t>
  </si>
  <si>
    <t>- Petrov</t>
  </si>
  <si>
    <t>5023</t>
  </si>
  <si>
    <t>- Zelný trh</t>
  </si>
  <si>
    <t>5036</t>
  </si>
  <si>
    <t>- Metropolitní síť Brno</t>
  </si>
  <si>
    <t>5038</t>
  </si>
  <si>
    <t>- ZŠ Otevřená</t>
  </si>
  <si>
    <t>5041</t>
  </si>
  <si>
    <t>- Sportovní areál Brno-Útěchov</t>
  </si>
  <si>
    <t>5042</t>
  </si>
  <si>
    <t>- Areál dopravní výchovy</t>
  </si>
  <si>
    <t>5043</t>
  </si>
  <si>
    <t>- Plácky-aktivizační centra</t>
  </si>
  <si>
    <t>5044</t>
  </si>
  <si>
    <t>- Městské středisko krizové a sociální pomoci</t>
  </si>
  <si>
    <t>5046</t>
  </si>
  <si>
    <t>- Výstavba tělocvičny -ZŠ Zeiberlichova</t>
  </si>
  <si>
    <t>5047</t>
  </si>
  <si>
    <t>- ZŠ Úvoz - sportovní hřiště</t>
  </si>
  <si>
    <t>5051</t>
  </si>
  <si>
    <t>- Rozvoj sítě cyklistických stezek, II. etapa</t>
  </si>
  <si>
    <t>5054</t>
  </si>
  <si>
    <t>- Centrum pro sport a volný čas Komín</t>
  </si>
  <si>
    <t>5055</t>
  </si>
  <si>
    <t>- Zahrada v pohybu</t>
  </si>
  <si>
    <t>5057</t>
  </si>
  <si>
    <t>- Areál volného času při ulici Mírová</t>
  </si>
  <si>
    <t>5060</t>
  </si>
  <si>
    <t>- Zpřístupnění brněnského podzemí - část Kostnice</t>
  </si>
  <si>
    <t>5063</t>
  </si>
  <si>
    <t>- Rekonstrukce bytového domu Francouzská 44</t>
  </si>
  <si>
    <t>5064</t>
  </si>
  <si>
    <t>- Rekonstrukce bytového domu Francouzská 64</t>
  </si>
  <si>
    <t>5065</t>
  </si>
  <si>
    <t>- Rekonstrukce bytového domu Francouzská 68</t>
  </si>
  <si>
    <t>5066</t>
  </si>
  <si>
    <t>- Rekonstrukce bytového domu Bratislavská 62/Soudní 11</t>
  </si>
  <si>
    <t>5067</t>
  </si>
  <si>
    <t>- Rekonstrukce bytového domu Francouzská 20/Stará 1</t>
  </si>
  <si>
    <t>5068</t>
  </si>
  <si>
    <t>- Rekonstrukce bytového domu Francouzská 42</t>
  </si>
  <si>
    <t>5070</t>
  </si>
  <si>
    <t>- Rekonstrukce bytového domu Přadlácká 9/Spolková 17</t>
  </si>
  <si>
    <t>5071</t>
  </si>
  <si>
    <t>- Rekonstrukce bytového domu Bratislavská 39</t>
  </si>
  <si>
    <t>5072</t>
  </si>
  <si>
    <t>- Rekonstrukce bytového domu Bratislavská 36a</t>
  </si>
  <si>
    <t>5073</t>
  </si>
  <si>
    <t>- Rekonstrukce bytového domu Bratislavská 60</t>
  </si>
  <si>
    <t>5075</t>
  </si>
  <si>
    <t>- Dopravní telematika 2010-2013</t>
  </si>
  <si>
    <t>5078</t>
  </si>
  <si>
    <t>- Vila Tugendhat</t>
  </si>
  <si>
    <t>5080</t>
  </si>
  <si>
    <t>- Azylový dům Křenová - rozšíření ubytovací kapacity</t>
  </si>
  <si>
    <t>5082</t>
  </si>
  <si>
    <t>- Špilberk - Jižní křídlo</t>
  </si>
  <si>
    <t>5083</t>
  </si>
  <si>
    <t>- Víceúčelová tělocvična při ZŠ Čejkovická</t>
  </si>
  <si>
    <t>5086</t>
  </si>
  <si>
    <t>- Zavedení služby tísňové péče</t>
  </si>
  <si>
    <t>5090</t>
  </si>
  <si>
    <t>- Aplikace metod zvyšování kvality a tvorba procesního modelu MMB</t>
  </si>
  <si>
    <t>5093</t>
  </si>
  <si>
    <t>- TROLLEY</t>
  </si>
  <si>
    <t>5094</t>
  </si>
  <si>
    <t>- Revitalizace městských parků, II. etapa</t>
  </si>
  <si>
    <t>5096</t>
  </si>
  <si>
    <t>- Rekonstrukce objektu Hlídka 4</t>
  </si>
  <si>
    <t>5097</t>
  </si>
  <si>
    <t>- ZŠ Novolíšeňská - Sportovní centrum pro všechny generace</t>
  </si>
  <si>
    <t>5100</t>
  </si>
  <si>
    <t>- Procesní optimalizace, implementace projektového řízení a monitoring spokojenosti uživatelů služeb na TSB</t>
  </si>
  <si>
    <t>5102</t>
  </si>
  <si>
    <t>- Sportovní areál lokalita Hněvkovského</t>
  </si>
  <si>
    <t>5105</t>
  </si>
  <si>
    <t>- Výstavba parku Pod Plachtami na Kamenném Vrchu II</t>
  </si>
  <si>
    <t>5108</t>
  </si>
  <si>
    <t>- Rekonstrukce parku Lužánky, V. etapa, 2. část</t>
  </si>
  <si>
    <t>5109</t>
  </si>
  <si>
    <t>- Sanace skalní stěny v lokalitě Bosonohy - V.etapa</t>
  </si>
  <si>
    <t>5112</t>
  </si>
  <si>
    <t>- Digitalitace archivu města Brna</t>
  </si>
  <si>
    <t>5113</t>
  </si>
  <si>
    <t>- Zateplení ZŠ Horní, ZŠ Janouškova a ZŠ Masarova</t>
  </si>
  <si>
    <t>5114</t>
  </si>
  <si>
    <t>- Zateplení ZŠ Milénova, ZŠ Košinova a ZŠ Novoměstská</t>
  </si>
  <si>
    <t>5115</t>
  </si>
  <si>
    <t>- Zateplení ZŠ Bednárova, ZŠ Heyrovského a ZŠ Plovdivská</t>
  </si>
  <si>
    <t>5119</t>
  </si>
  <si>
    <t>- Knihovna pro město</t>
  </si>
  <si>
    <t>5120</t>
  </si>
  <si>
    <t>- Přírodovědné digitárium - návštěvnické centrum</t>
  </si>
  <si>
    <t>5121</t>
  </si>
  <si>
    <t>- Novostavba tělocvičny (víceúčelové haly) v areálu Sokola při ul. Hanácká</t>
  </si>
  <si>
    <t>5122</t>
  </si>
  <si>
    <t>- Odstranění bariér v rámci transformace penzionu pro důchodce na domov pro seniory</t>
  </si>
  <si>
    <t>5123</t>
  </si>
  <si>
    <t>- Otevřená škola - pohybem k zdravému životnímu stylu</t>
  </si>
  <si>
    <t>5124</t>
  </si>
  <si>
    <t>- IN line dráha při ZŠ Brno, Pavlovská 16, Brno - Kohoutovice</t>
  </si>
  <si>
    <t>5125</t>
  </si>
  <si>
    <t>- Rekonstrukce sportoviště při ZŠ Jasanová 2, Jundrov - 2.etapa</t>
  </si>
  <si>
    <t>5126</t>
  </si>
  <si>
    <t>- Relaxační a pohybové prostory ZŠ, Bosonožské náměstí 44, včetně technického a sociálního zázemí</t>
  </si>
  <si>
    <t>5127</t>
  </si>
  <si>
    <t>- Sportovní areál při Masarykově základní škole a mateřské škole Brno, Zemědělská</t>
  </si>
  <si>
    <t>5128</t>
  </si>
  <si>
    <t>- Přístavba mateřské školy Šromova 55, Brno - Chrlice</t>
  </si>
  <si>
    <t>5129</t>
  </si>
  <si>
    <t>- Přístavba MŠ Brno, Tumaňanova 59</t>
  </si>
  <si>
    <t>5130</t>
  </si>
  <si>
    <t>- Přístavba tělocvičny (Kamenačky)</t>
  </si>
  <si>
    <t>5132</t>
  </si>
  <si>
    <t>- Rekonstrukce a dostavba MŠ Bratří Pelíšků 7</t>
  </si>
  <si>
    <t>5133</t>
  </si>
  <si>
    <t>- Rozšíření a rekonstrukce ZŠ Brno, Měšťanská 21</t>
  </si>
  <si>
    <t>5134</t>
  </si>
  <si>
    <t>- Stavební úpravy ZŠ Mutěnická - 3. etapa</t>
  </si>
  <si>
    <t>5135</t>
  </si>
  <si>
    <t>- Zelená mateřská škola Oblá</t>
  </si>
  <si>
    <t>5136</t>
  </si>
  <si>
    <t>ZŠ Brno, Hroznová 1 - nástavba tělocvičny - vybudování jazykové učebny</t>
  </si>
  <si>
    <t>5137</t>
  </si>
  <si>
    <t>- Orlí, Měnínská a Novobranská</t>
  </si>
  <si>
    <t>5139</t>
  </si>
  <si>
    <t>- ZOO Brno - expozice klokanů</t>
  </si>
  <si>
    <t>5140</t>
  </si>
  <si>
    <t>- Kalahari - africká vesnice</t>
  </si>
  <si>
    <t>5141</t>
  </si>
  <si>
    <t>- Expozice orlů</t>
  </si>
  <si>
    <t>5142</t>
  </si>
  <si>
    <t>- Zateplení ZŠ Blažkova</t>
  </si>
  <si>
    <t>5143</t>
  </si>
  <si>
    <t>- Nadační fond Campianus</t>
  </si>
  <si>
    <t>5144</t>
  </si>
  <si>
    <t>- Zvýšení atraktivity Brněnské přehrady</t>
  </si>
  <si>
    <t>5146</t>
  </si>
  <si>
    <t>- Zateplení ZŠ Labská</t>
  </si>
  <si>
    <t>5147</t>
  </si>
  <si>
    <t>- Zateplení ZŠ Úvoz</t>
  </si>
  <si>
    <t>5148</t>
  </si>
  <si>
    <t>- Nízkoprahové centrum v parku Hvězdička</t>
  </si>
  <si>
    <t>5149</t>
  </si>
  <si>
    <t>- Imisní monitoring SMB - obnova systému sledování kvality ovzduší</t>
  </si>
  <si>
    <t>5150</t>
  </si>
  <si>
    <t>- Zateplení ZŠ Svážná</t>
  </si>
  <si>
    <t>5151</t>
  </si>
  <si>
    <t>- Zateplení ZŠ Přemyslovo náměstí</t>
  </si>
  <si>
    <t>5152</t>
  </si>
  <si>
    <t>- Zateplení ZŠ Vedlejší</t>
  </si>
  <si>
    <t>5153</t>
  </si>
  <si>
    <t>- Zateplení ZŠ Měřičkova</t>
  </si>
  <si>
    <t>5154</t>
  </si>
  <si>
    <t>- Zateplení ZŠ Hněvkovského</t>
  </si>
  <si>
    <t>5155</t>
  </si>
  <si>
    <t>- Zateplení ZŠ Škrétova</t>
  </si>
  <si>
    <t>5156</t>
  </si>
  <si>
    <t>- Zateplení ZŠ Absolonova</t>
  </si>
  <si>
    <t>5157</t>
  </si>
  <si>
    <t>- Zateplení SVČ Stamicova</t>
  </si>
  <si>
    <t>5001</t>
  </si>
  <si>
    <t>- Zpřístupnění brněnského podzemí - soubor staveb</t>
  </si>
  <si>
    <t>5009</t>
  </si>
  <si>
    <t>- Regenerace veřejné zeleně a dosadba vegetace v jižní části sídliště Brno-Líšeň</t>
  </si>
  <si>
    <t>5010</t>
  </si>
  <si>
    <t>- Sadové úpravy obnovy lesoparku nad ulicí Raisova v Brně-Novém Lískovci</t>
  </si>
  <si>
    <t>5011</t>
  </si>
  <si>
    <t>- Systémová úprava a dosadba vegetace v Brně-Bystrci</t>
  </si>
  <si>
    <t>5012</t>
  </si>
  <si>
    <t>- Regenerace veřejné zeleně v urbánním celku Brno-Bohunice-jihozápad</t>
  </si>
  <si>
    <t>5019</t>
  </si>
  <si>
    <t>- Brněnské architektonické stezky</t>
  </si>
  <si>
    <t>5021</t>
  </si>
  <si>
    <t>- Joštova: úsek Moravské nám. - Komenského nám.</t>
  </si>
  <si>
    <t>5022</t>
  </si>
  <si>
    <t>- Moravské náměstí včetně Běhounské</t>
  </si>
  <si>
    <t>5025</t>
  </si>
  <si>
    <t>- Joštova: úsek Komenského nám. - Údolní</t>
  </si>
  <si>
    <t>5026</t>
  </si>
  <si>
    <t>- CIVITAS-ELAN</t>
  </si>
  <si>
    <t>5027</t>
  </si>
  <si>
    <t>- REURIS</t>
  </si>
  <si>
    <t>5028</t>
  </si>
  <si>
    <t>- Centrope</t>
  </si>
  <si>
    <t>5039</t>
  </si>
  <si>
    <t>- Rekonstrukce veř. sportoviště za domem Glinkova 13-17</t>
  </si>
  <si>
    <t>5040</t>
  </si>
  <si>
    <t>- Dětská hřiště - Šelepova Brno</t>
  </si>
  <si>
    <t>5048</t>
  </si>
  <si>
    <t>- Rekonstrukce sportovišť při ZŠ v Novém Lískovci</t>
  </si>
  <si>
    <t>5058</t>
  </si>
  <si>
    <t>- Manažer IPRM Brna</t>
  </si>
  <si>
    <t>5077</t>
  </si>
  <si>
    <t>- Přírodovědné exploratorium</t>
  </si>
  <si>
    <t>5081</t>
  </si>
  <si>
    <t>- PRESS</t>
  </si>
  <si>
    <t>5091</t>
  </si>
  <si>
    <t>- MINIWASTE</t>
  </si>
  <si>
    <t>5095</t>
  </si>
  <si>
    <t>- Divadelní svět Brno</t>
  </si>
  <si>
    <t>5104</t>
  </si>
  <si>
    <t>- Vypracování hodnotící metodiky architektury z let 1945-1979</t>
  </si>
  <si>
    <t>5106</t>
  </si>
  <si>
    <t>- Úprava zeleně na ulicích Okrouhlá, Vedlejší a Pod Nemocnicí</t>
  </si>
  <si>
    <t>5107</t>
  </si>
  <si>
    <t>- Realizace skladebných částí ÚSES v k.ú. Tuřany</t>
  </si>
  <si>
    <t>5110</t>
  </si>
  <si>
    <t>- Rozvojové dokumenty Strategie pro Brno</t>
  </si>
  <si>
    <t>5111</t>
  </si>
  <si>
    <t>- Optimalizace řízení informatiky MMB</t>
  </si>
  <si>
    <t>5118</t>
  </si>
  <si>
    <t>- Podpora profesního a osobního růstu zaměstnanců SMB</t>
  </si>
  <si>
    <t>5138</t>
  </si>
  <si>
    <t>- Propagace jihomoravského regionu prostřednictvím videoprojekcí v brněnském podzemí</t>
  </si>
  <si>
    <t>5145</t>
  </si>
  <si>
    <t>- Venkovní úpravy Francouzská</t>
  </si>
  <si>
    <t>5158</t>
  </si>
  <si>
    <t>- Zřízení parčíku v MČ Brno - Útěchov</t>
  </si>
  <si>
    <t>5159</t>
  </si>
  <si>
    <t>- Farská zahrada v MČ Brno - Komín</t>
  </si>
  <si>
    <t>5160</t>
  </si>
  <si>
    <t>- Obnova zeleně v rekreačních zónách v MČ Brno-Bohunice</t>
  </si>
  <si>
    <t>5161</t>
  </si>
  <si>
    <t xml:space="preserve">- Partnerství subjektů meziuniverzitní studentské sítě </t>
  </si>
  <si>
    <t>5099</t>
  </si>
  <si>
    <t>- Předprojektová příprava</t>
  </si>
  <si>
    <t>FINANČNÍ VYPOŘÁDÁNÍ ROKU 2012</t>
  </si>
  <si>
    <t xml:space="preserve">Převod z FRR do FKEP, v tom: </t>
  </si>
  <si>
    <t xml:space="preserve"> - dotace přijatá v roce 2012 na ZBÚ projektu a nepřevedená do FKEP - projekt ORG 5120</t>
  </si>
  <si>
    <t xml:space="preserve"> - vratka části příspěvku od DSO Cyklistická stezka Brno - Vídeň, přijatá v roce 2012 na ZBÚ a nepřevedená do FKEP - ORG 5116</t>
  </si>
  <si>
    <t xml:space="preserve"> - spoluúčast MČ Brno-Černovice na projektu ORG 5057, přijatá v roce 2012 na ZBÚ a nepřevedená do FKEP</t>
  </si>
  <si>
    <t xml:space="preserve"> - výdaje na akci ORG 4530, uhrazené z FKEP ze zvláštního účtu projektu ORG 5082</t>
  </si>
  <si>
    <t xml:space="preserve"> - výdaje na projekty ORG 5026, 5104, 5120 a předprojektovou přípravu ORG 5099, uhrazené ze ZBÚ</t>
  </si>
  <si>
    <t>Stav Fondu kofinancování evropských projektů po finančním vypořádání</t>
  </si>
  <si>
    <t>SOCIÁLNÍ FOND</t>
  </si>
  <si>
    <t>Předpis stavu</t>
  </si>
  <si>
    <t>Skut. k 31. 12. 2012</t>
  </si>
  <si>
    <t>MMB a MP</t>
  </si>
  <si>
    <t>fondu k 31.12. 2012</t>
  </si>
  <si>
    <t>ZDROJE</t>
  </si>
  <si>
    <t>Příjmy z finančního vypořádání roku 2011</t>
  </si>
  <si>
    <t>Příjmy z poplatků rekreačního střediska MP (Sykovec)</t>
  </si>
  <si>
    <t>Příjmy z poplatků rekreačních chat MMB (Jedovnice, Unčín, Rakovec)</t>
  </si>
  <si>
    <t>Doplňkový příděl fondu za zaměstnance MMB</t>
  </si>
  <si>
    <t>Zúčtování výdajů fondu za 4. čtvrtletí 2011</t>
  </si>
  <si>
    <t>Zálohový příděl fondu:</t>
  </si>
  <si>
    <t xml:space="preserve"> - za zaměstnance MMB a uvolněné členy ZMB (5 % z hrubých mezd)</t>
  </si>
  <si>
    <t xml:space="preserve"> - za zaměstnance Městské policie (5 % z hrubých mezd)</t>
  </si>
  <si>
    <t>Městská policie:</t>
  </si>
  <si>
    <t>Rekonstrukce chat RZ Sykovec (ORG 2977)</t>
  </si>
  <si>
    <t>Magistrát města Brna:</t>
  </si>
  <si>
    <t>Příspěvek na penzijní připojištění / životní pojištění / preventivní vyšetření / rekreaci / lázeňskou péči / rehabilitaci</t>
  </si>
  <si>
    <t>Příspěvek na stravování</t>
  </si>
  <si>
    <t xml:space="preserve">Dary </t>
  </si>
  <si>
    <t>Provozní výdaje rekreačních zařízení (Jedovnice, Unčín, Rakovec)</t>
  </si>
  <si>
    <t>Úhrada prokázaných výdajů odborové organizace na společenskou, kulturní a vzdělávací činnost</t>
  </si>
  <si>
    <t>Jazykové kurzy</t>
  </si>
  <si>
    <t xml:space="preserve">Ošatné </t>
  </si>
  <si>
    <t>Provozní výdaje rekreačních zařízení (Sykovec)</t>
  </si>
  <si>
    <t>Sportovní akce Městské policie</t>
  </si>
  <si>
    <t>Právní služby</t>
  </si>
  <si>
    <t>Příspěvek na MHD</t>
  </si>
  <si>
    <t>Příspěvek na penzijní připojištění</t>
  </si>
  <si>
    <t>Příspěvek sportovnímu klubu MP</t>
  </si>
  <si>
    <t>Příspěvek na sport</t>
  </si>
  <si>
    <t>ZŮSTATEK</t>
  </si>
  <si>
    <t>Převod z FRR do SF - rozdíl mezi předpisem stavu fondu a skutečností</t>
  </si>
  <si>
    <t>Stav Sociálního fondu po finančním vypořádání</t>
  </si>
  <si>
    <t>VEŘEJNÁ SBÍRKA Městské policie Brno</t>
  </si>
  <si>
    <t>Příjmy z veřejné sbírky - peněžité příspěvky</t>
  </si>
  <si>
    <t xml:space="preserve">Zapojení veřejné sbírky k financování provozních výdajů Útulku pro opuštěná zvířata </t>
  </si>
  <si>
    <t>S konáním Veřejné sbírky na činnost Útulku pro opuštěná zvířata a odchytové a asanační služby Městské policie souhlasila Rada města Brna na své R5/137. schůzi, konané dne 8. 3. 2010, a to s účinností od 1.4.2010.</t>
  </si>
</sst>
</file>

<file path=xl/styles.xml><?xml version="1.0" encoding="utf-8"?>
<styleSheet xmlns="http://schemas.openxmlformats.org/spreadsheetml/2006/main">
  <fonts count="45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ourier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charset val="238"/>
    </font>
    <font>
      <sz val="12"/>
      <name val="Arial CE"/>
      <family val="2"/>
      <charset val="238"/>
    </font>
    <font>
      <b/>
      <sz val="11"/>
      <name val="Times New Roman CE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2"/>
      <name val="Times New Roman"/>
      <family val="1"/>
      <charset val="238"/>
    </font>
    <font>
      <sz val="10"/>
      <name val="Arial CE"/>
      <charset val="238"/>
    </font>
    <font>
      <sz val="8"/>
      <name val="Arial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0"/>
      <name val="Arial"/>
      <family val="2"/>
      <charset val="238"/>
    </font>
    <font>
      <sz val="13"/>
      <name val="Times New Roman CE"/>
      <family val="1"/>
      <charset val="238"/>
    </font>
    <font>
      <b/>
      <sz val="13"/>
      <name val="Times New Roman CE"/>
      <family val="1"/>
      <charset val="238"/>
    </font>
    <font>
      <sz val="13"/>
      <name val="Times New Roman CE"/>
      <charset val="238"/>
    </font>
    <font>
      <sz val="11"/>
      <name val="Arial CE"/>
      <charset val="238"/>
    </font>
    <font>
      <b/>
      <sz val="13"/>
      <name val="Times New Roman CE"/>
      <charset val="238"/>
    </font>
    <font>
      <i/>
      <sz val="13"/>
      <name val="Times New Roman CE"/>
      <charset val="238"/>
    </font>
    <font>
      <i/>
      <sz val="13"/>
      <color rgb="FFFF0000"/>
      <name val="Times New Roman 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8"/>
      <color indexed="81"/>
      <name val="Tahoma"/>
      <charset val="1"/>
    </font>
    <font>
      <sz val="8"/>
      <color indexed="81"/>
      <name val="Tahoma"/>
      <charset val="1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sz val="14"/>
      <name val="Times New Roman CE"/>
      <family val="1"/>
      <charset val="238"/>
    </font>
    <font>
      <b/>
      <sz val="10"/>
      <name val="Arial CE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0" fontId="12" fillId="0" borderId="0"/>
    <xf numFmtId="0" fontId="9" fillId="0" borderId="0"/>
    <xf numFmtId="0" fontId="3" fillId="0" borderId="0"/>
    <xf numFmtId="0" fontId="2" fillId="0" borderId="0"/>
    <xf numFmtId="0" fontId="1" fillId="0" borderId="0"/>
    <xf numFmtId="0" fontId="37" fillId="0" borderId="0"/>
    <xf numFmtId="0" fontId="25" fillId="0" borderId="0"/>
  </cellStyleXfs>
  <cellXfs count="316">
    <xf numFmtId="0" fontId="0" fillId="0" borderId="0" xfId="0"/>
    <xf numFmtId="0" fontId="6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7" fillId="0" borderId="1" xfId="0" applyFont="1" applyBorder="1"/>
    <xf numFmtId="3" fontId="7" fillId="0" borderId="2" xfId="0" applyNumberFormat="1" applyFont="1" applyBorder="1" applyAlignment="1">
      <alignment horizontal="right"/>
    </xf>
    <xf numFmtId="0" fontId="6" fillId="0" borderId="3" xfId="0" applyFont="1" applyBorder="1"/>
    <xf numFmtId="3" fontId="6" fillId="0" borderId="3" xfId="0" applyNumberFormat="1" applyFont="1" applyBorder="1"/>
    <xf numFmtId="3" fontId="6" fillId="0" borderId="4" xfId="0" applyNumberFormat="1" applyFont="1" applyBorder="1"/>
    <xf numFmtId="3" fontId="7" fillId="0" borderId="2" xfId="0" applyNumberFormat="1" applyFont="1" applyBorder="1"/>
    <xf numFmtId="0" fontId="10" fillId="0" borderId="0" xfId="0" applyFont="1"/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7" fillId="0" borderId="6" xfId="0" applyFont="1" applyBorder="1"/>
    <xf numFmtId="3" fontId="7" fillId="0" borderId="8" xfId="0" applyNumberFormat="1" applyFont="1" applyBorder="1"/>
    <xf numFmtId="0" fontId="6" fillId="0" borderId="0" xfId="0" applyFont="1" applyBorder="1"/>
    <xf numFmtId="3" fontId="6" fillId="0" borderId="0" xfId="0" applyNumberFormat="1" applyFont="1" applyFill="1" applyBorder="1"/>
    <xf numFmtId="0" fontId="6" fillId="0" borderId="3" xfId="0" applyFont="1" applyBorder="1" applyAlignment="1">
      <alignment horizontal="justify" wrapText="1"/>
    </xf>
    <xf numFmtId="0" fontId="0" fillId="0" borderId="0" xfId="0" applyFill="1"/>
    <xf numFmtId="3" fontId="6" fillId="0" borderId="3" xfId="0" applyNumberFormat="1" applyFont="1" applyFill="1" applyBorder="1"/>
    <xf numFmtId="3" fontId="6" fillId="0" borderId="4" xfId="0" applyNumberFormat="1" applyFont="1" applyFill="1" applyBorder="1"/>
    <xf numFmtId="4" fontId="6" fillId="0" borderId="4" xfId="0" applyNumberFormat="1" applyFont="1" applyBorder="1"/>
    <xf numFmtId="3" fontId="7" fillId="0" borderId="2" xfId="0" applyNumberFormat="1" applyFont="1" applyFill="1" applyBorder="1" applyAlignment="1">
      <alignment horizontal="right"/>
    </xf>
    <xf numFmtId="3" fontId="7" fillId="0" borderId="2" xfId="0" applyNumberFormat="1" applyFont="1" applyFill="1" applyBorder="1"/>
    <xf numFmtId="0" fontId="5" fillId="0" borderId="0" xfId="0" applyFont="1" applyFill="1"/>
    <xf numFmtId="0" fontId="6" fillId="0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7" fillId="0" borderId="6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7" fillId="0" borderId="1" xfId="0" applyFont="1" applyFill="1" applyBorder="1"/>
    <xf numFmtId="0" fontId="6" fillId="0" borderId="3" xfId="0" applyFont="1" applyFill="1" applyBorder="1"/>
    <xf numFmtId="0" fontId="6" fillId="0" borderId="5" xfId="0" applyFont="1" applyFill="1" applyBorder="1"/>
    <xf numFmtId="3" fontId="6" fillId="0" borderId="5" xfId="0" applyNumberFormat="1" applyFont="1" applyFill="1" applyBorder="1"/>
    <xf numFmtId="0" fontId="9" fillId="0" borderId="0" xfId="0" applyFont="1" applyFill="1"/>
    <xf numFmtId="0" fontId="6" fillId="0" borderId="3" xfId="0" applyFont="1" applyBorder="1" applyAlignment="1">
      <alignment wrapText="1"/>
    </xf>
    <xf numFmtId="49" fontId="6" fillId="0" borderId="0" xfId="0" applyNumberFormat="1" applyFont="1" applyBorder="1"/>
    <xf numFmtId="3" fontId="7" fillId="0" borderId="4" xfId="0" applyNumberFormat="1" applyFont="1" applyFill="1" applyBorder="1"/>
    <xf numFmtId="3" fontId="13" fillId="0" borderId="4" xfId="0" applyNumberFormat="1" applyFont="1" applyFill="1" applyBorder="1"/>
    <xf numFmtId="0" fontId="14" fillId="0" borderId="0" xfId="0" applyFont="1" applyBorder="1"/>
    <xf numFmtId="0" fontId="11" fillId="0" borderId="7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16" fillId="0" borderId="0" xfId="0" applyFont="1"/>
    <xf numFmtId="3" fontId="16" fillId="0" borderId="0" xfId="0" applyNumberFormat="1" applyFont="1"/>
    <xf numFmtId="3" fontId="16" fillId="0" borderId="0" xfId="0" applyNumberFormat="1" applyFont="1" applyAlignment="1">
      <alignment horizontal="right"/>
    </xf>
    <xf numFmtId="0" fontId="17" fillId="0" borderId="6" xfId="0" applyFont="1" applyFill="1" applyBorder="1" applyAlignment="1">
      <alignment horizontal="center"/>
    </xf>
    <xf numFmtId="3" fontId="17" fillId="0" borderId="6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/>
    </xf>
    <xf numFmtId="1" fontId="17" fillId="0" borderId="7" xfId="0" applyNumberFormat="1" applyFont="1" applyFill="1" applyBorder="1" applyAlignment="1">
      <alignment horizontal="center"/>
    </xf>
    <xf numFmtId="1" fontId="17" fillId="0" borderId="1" xfId="0" applyNumberFormat="1" applyFont="1" applyFill="1" applyBorder="1" applyAlignment="1">
      <alignment horizontal="center"/>
    </xf>
    <xf numFmtId="3" fontId="17" fillId="0" borderId="1" xfId="0" applyNumberFormat="1" applyFont="1" applyFill="1" applyBorder="1"/>
    <xf numFmtId="3" fontId="17" fillId="0" borderId="1" xfId="0" applyNumberFormat="1" applyFont="1" applyFill="1" applyBorder="1" applyAlignment="1">
      <alignment horizontal="right"/>
    </xf>
    <xf numFmtId="3" fontId="18" fillId="0" borderId="6" xfId="0" applyNumberFormat="1" applyFont="1" applyFill="1" applyBorder="1"/>
    <xf numFmtId="3" fontId="0" fillId="0" borderId="0" xfId="0" applyNumberFormat="1"/>
    <xf numFmtId="3" fontId="18" fillId="0" borderId="3" xfId="0" applyNumberFormat="1" applyFont="1" applyFill="1" applyBorder="1"/>
    <xf numFmtId="3" fontId="18" fillId="0" borderId="3" xfId="0" applyNumberFormat="1" applyFont="1" applyFill="1" applyBorder="1" applyAlignment="1">
      <alignment wrapText="1"/>
    </xf>
    <xf numFmtId="0" fontId="0" fillId="0" borderId="11" xfId="0" applyBorder="1"/>
    <xf numFmtId="3" fontId="18" fillId="0" borderId="12" xfId="0" applyNumberFormat="1" applyFont="1" applyFill="1" applyBorder="1" applyAlignment="1">
      <alignment wrapText="1"/>
    </xf>
    <xf numFmtId="3" fontId="18" fillId="0" borderId="12" xfId="0" applyNumberFormat="1" applyFont="1" applyFill="1" applyBorder="1"/>
    <xf numFmtId="3" fontId="18" fillId="0" borderId="11" xfId="0" applyNumberFormat="1" applyFont="1" applyFill="1" applyBorder="1"/>
    <xf numFmtId="3" fontId="18" fillId="0" borderId="3" xfId="0" applyNumberFormat="1" applyFont="1" applyFill="1" applyBorder="1" applyAlignment="1">
      <alignment shrinkToFit="1"/>
    </xf>
    <xf numFmtId="3" fontId="19" fillId="0" borderId="3" xfId="0" applyNumberFormat="1" applyFont="1" applyFill="1" applyBorder="1"/>
    <xf numFmtId="3" fontId="19" fillId="0" borderId="6" xfId="0" applyNumberFormat="1" applyFont="1" applyFill="1" applyBorder="1" applyAlignment="1">
      <alignment wrapText="1"/>
    </xf>
    <xf numFmtId="3" fontId="21" fillId="0" borderId="6" xfId="0" applyNumberFormat="1" applyFont="1" applyFill="1" applyBorder="1"/>
    <xf numFmtId="3" fontId="21" fillId="0" borderId="0" xfId="0" applyNumberFormat="1" applyFont="1" applyFill="1" applyBorder="1"/>
    <xf numFmtId="3" fontId="21" fillId="0" borderId="3" xfId="0" applyNumberFormat="1" applyFont="1" applyFill="1" applyBorder="1"/>
    <xf numFmtId="3" fontId="20" fillId="0" borderId="3" xfId="0" applyNumberFormat="1" applyFont="1" applyFill="1" applyBorder="1"/>
    <xf numFmtId="3" fontId="20" fillId="0" borderId="3" xfId="0" applyNumberFormat="1" applyFont="1" applyFill="1" applyBorder="1" applyAlignment="1">
      <alignment wrapText="1"/>
    </xf>
    <xf numFmtId="49" fontId="20" fillId="0" borderId="3" xfId="0" applyNumberFormat="1" applyFont="1" applyFill="1" applyBorder="1"/>
    <xf numFmtId="49" fontId="20" fillId="0" borderId="3" xfId="0" applyNumberFormat="1" applyFont="1" applyFill="1" applyBorder="1" applyAlignment="1">
      <alignment wrapText="1"/>
    </xf>
    <xf numFmtId="3" fontId="21" fillId="0" borderId="0" xfId="0" applyNumberFormat="1" applyFont="1" applyFill="1"/>
    <xf numFmtId="0" fontId="0" fillId="0" borderId="0" xfId="0" applyBorder="1"/>
    <xf numFmtId="1" fontId="21" fillId="0" borderId="3" xfId="0" applyNumberFormat="1" applyFont="1" applyFill="1" applyBorder="1"/>
    <xf numFmtId="3" fontId="17" fillId="0" borderId="0" xfId="0" applyNumberFormat="1" applyFont="1" applyFill="1" applyBorder="1"/>
    <xf numFmtId="3" fontId="20" fillId="0" borderId="0" xfId="0" applyNumberFormat="1" applyFont="1" applyFill="1" applyBorder="1"/>
    <xf numFmtId="0" fontId="22" fillId="0" borderId="10" xfId="0" applyFont="1" applyFill="1" applyBorder="1"/>
    <xf numFmtId="3" fontId="21" fillId="0" borderId="5" xfId="0" applyNumberFormat="1" applyFont="1" applyFill="1" applyBorder="1"/>
    <xf numFmtId="3" fontId="16" fillId="0" borderId="5" xfId="0" applyNumberFormat="1" applyFont="1" applyBorder="1"/>
    <xf numFmtId="3" fontId="22" fillId="0" borderId="6" xfId="0" applyNumberFormat="1" applyFont="1" applyFill="1" applyBorder="1" applyAlignment="1">
      <alignment horizontal="center"/>
    </xf>
    <xf numFmtId="3" fontId="22" fillId="0" borderId="0" xfId="0" applyNumberFormat="1" applyFont="1" applyFill="1" applyBorder="1" applyAlignment="1">
      <alignment horizontal="center"/>
    </xf>
    <xf numFmtId="0" fontId="21" fillId="0" borderId="10" xfId="0" applyFont="1" applyFill="1" applyBorder="1"/>
    <xf numFmtId="0" fontId="21" fillId="0" borderId="11" xfId="0" applyFont="1" applyFill="1" applyBorder="1"/>
    <xf numFmtId="3" fontId="16" fillId="0" borderId="0" xfId="0" applyNumberFormat="1" applyFont="1" applyBorder="1"/>
    <xf numFmtId="0" fontId="22" fillId="0" borderId="13" xfId="0" applyFont="1" applyFill="1" applyBorder="1"/>
    <xf numFmtId="3" fontId="21" fillId="0" borderId="14" xfId="0" applyNumberFormat="1" applyFont="1" applyFill="1" applyBorder="1"/>
    <xf numFmtId="3" fontId="16" fillId="0" borderId="14" xfId="0" applyNumberFormat="1" applyFont="1" applyBorder="1"/>
    <xf numFmtId="3" fontId="21" fillId="0" borderId="7" xfId="0" applyNumberFormat="1" applyFont="1" applyFill="1" applyBorder="1"/>
    <xf numFmtId="0" fontId="16" fillId="0" borderId="0" xfId="0" applyFont="1" applyFill="1"/>
    <xf numFmtId="3" fontId="16" fillId="0" borderId="0" xfId="0" applyNumberFormat="1" applyFont="1" applyFill="1"/>
    <xf numFmtId="0" fontId="26" fillId="0" borderId="0" xfId="0" applyFont="1" applyFill="1"/>
    <xf numFmtId="0" fontId="27" fillId="0" borderId="0" xfId="0" applyFont="1" applyFill="1" applyAlignment="1">
      <alignment horizontal="right"/>
    </xf>
    <xf numFmtId="0" fontId="26" fillId="0" borderId="0" xfId="0" applyFont="1" applyFill="1" applyBorder="1"/>
    <xf numFmtId="0" fontId="27" fillId="0" borderId="0" xfId="0" applyFont="1" applyFill="1" applyBorder="1" applyAlignment="1">
      <alignment horizontal="right"/>
    </xf>
    <xf numFmtId="0" fontId="26" fillId="0" borderId="0" xfId="0" applyFont="1"/>
    <xf numFmtId="0" fontId="27" fillId="0" borderId="10" xfId="0" applyFont="1" applyFill="1" applyBorder="1"/>
    <xf numFmtId="0" fontId="27" fillId="0" borderId="10" xfId="0" applyFont="1" applyFill="1" applyBorder="1" applyAlignment="1">
      <alignment horizontal="centerContinuous"/>
    </xf>
    <xf numFmtId="0" fontId="27" fillId="0" borderId="8" xfId="0" applyFont="1" applyFill="1" applyBorder="1" applyAlignment="1">
      <alignment horizontal="centerContinuous"/>
    </xf>
    <xf numFmtId="0" fontId="27" fillId="0" borderId="5" xfId="0" applyFont="1" applyFill="1" applyBorder="1" applyAlignment="1">
      <alignment horizontal="centerContinuous"/>
    </xf>
    <xf numFmtId="0" fontId="27" fillId="0" borderId="15" xfId="0" applyFont="1" applyFill="1" applyBorder="1" applyAlignment="1">
      <alignment horizontal="centerContinuous"/>
    </xf>
    <xf numFmtId="0" fontId="27" fillId="0" borderId="16" xfId="0" applyFont="1" applyFill="1" applyBorder="1" applyAlignment="1">
      <alignment horizontal="centerContinuous"/>
    </xf>
    <xf numFmtId="0" fontId="27" fillId="0" borderId="2" xfId="0" applyFont="1" applyFill="1" applyBorder="1" applyAlignment="1">
      <alignment horizontal="centerContinuous"/>
    </xf>
    <xf numFmtId="0" fontId="27" fillId="0" borderId="13" xfId="0" applyFont="1" applyFill="1" applyBorder="1"/>
    <xf numFmtId="0" fontId="27" fillId="0" borderId="13" xfId="0" applyFont="1" applyFill="1" applyBorder="1" applyAlignment="1">
      <alignment horizontal="centerContinuous"/>
    </xf>
    <xf numFmtId="0" fontId="27" fillId="0" borderId="9" xfId="0" applyFont="1" applyFill="1" applyBorder="1" applyAlignment="1">
      <alignment horizontal="centerContinuous"/>
    </xf>
    <xf numFmtId="0" fontId="27" fillId="0" borderId="14" xfId="0" applyFont="1" applyFill="1" applyBorder="1" applyAlignment="1">
      <alignment horizontal="centerContinuous"/>
    </xf>
    <xf numFmtId="0" fontId="27" fillId="0" borderId="15" xfId="0" applyFont="1" applyFill="1" applyBorder="1"/>
    <xf numFmtId="3" fontId="27" fillId="0" borderId="15" xfId="0" applyNumberFormat="1" applyFont="1" applyFill="1" applyBorder="1" applyAlignment="1"/>
    <xf numFmtId="3" fontId="27" fillId="0" borderId="2" xfId="0" applyNumberFormat="1" applyFont="1" applyFill="1" applyBorder="1" applyAlignment="1"/>
    <xf numFmtId="3" fontId="27" fillId="0" borderId="16" xfId="0" applyNumberFormat="1" applyFont="1" applyFill="1" applyBorder="1" applyAlignment="1"/>
    <xf numFmtId="0" fontId="26" fillId="0" borderId="11" xfId="0" applyFont="1" applyFill="1" applyBorder="1"/>
    <xf numFmtId="3" fontId="26" fillId="0" borderId="11" xfId="0" applyNumberFormat="1" applyFont="1" applyFill="1" applyBorder="1" applyAlignment="1"/>
    <xf numFmtId="3" fontId="26" fillId="0" borderId="4" xfId="0" applyNumberFormat="1" applyFont="1" applyFill="1" applyBorder="1" applyAlignment="1"/>
    <xf numFmtId="3" fontId="26" fillId="0" borderId="0" xfId="0" applyNumberFormat="1" applyFont="1" applyFill="1" applyBorder="1" applyAlignment="1"/>
    <xf numFmtId="3" fontId="26" fillId="0" borderId="5" xfId="0" applyNumberFormat="1" applyFont="1" applyFill="1" applyBorder="1"/>
    <xf numFmtId="3" fontId="26" fillId="0" borderId="10" xfId="0" applyNumberFormat="1" applyFont="1" applyFill="1" applyBorder="1" applyAlignment="1"/>
    <xf numFmtId="3" fontId="26" fillId="0" borderId="8" xfId="0" applyNumberFormat="1" applyFont="1" applyFill="1" applyBorder="1" applyAlignment="1"/>
    <xf numFmtId="3" fontId="26" fillId="0" borderId="0" xfId="0" applyNumberFormat="1" applyFont="1" applyFill="1" applyBorder="1"/>
    <xf numFmtId="0" fontId="27" fillId="0" borderId="11" xfId="0" applyFont="1" applyFill="1" applyBorder="1"/>
    <xf numFmtId="3" fontId="27" fillId="0" borderId="11" xfId="0" applyNumberFormat="1" applyFont="1" applyFill="1" applyBorder="1" applyAlignment="1"/>
    <xf numFmtId="3" fontId="27" fillId="0" borderId="4" xfId="0" applyNumberFormat="1" applyFont="1" applyFill="1" applyBorder="1" applyAlignment="1"/>
    <xf numFmtId="3" fontId="27" fillId="0" borderId="0" xfId="0" applyNumberFormat="1" applyFont="1" applyFill="1" applyBorder="1" applyAlignment="1"/>
    <xf numFmtId="3" fontId="27" fillId="0" borderId="17" xfId="0" applyNumberFormat="1" applyFont="1" applyFill="1" applyBorder="1" applyAlignment="1"/>
    <xf numFmtId="3" fontId="27" fillId="0" borderId="18" xfId="0" applyNumberFormat="1" applyFont="1" applyFill="1" applyBorder="1" applyAlignment="1"/>
    <xf numFmtId="0" fontId="26" fillId="0" borderId="19" xfId="0" applyFont="1" applyFill="1" applyBorder="1" applyAlignment="1"/>
    <xf numFmtId="3" fontId="26" fillId="0" borderId="19" xfId="0" applyNumberFormat="1" applyFont="1" applyFill="1" applyBorder="1" applyAlignment="1"/>
    <xf numFmtId="3" fontId="26" fillId="0" borderId="20" xfId="0" applyNumberFormat="1" applyFont="1" applyFill="1" applyBorder="1" applyAlignment="1"/>
    <xf numFmtId="3" fontId="26" fillId="0" borderId="21" xfId="0" applyNumberFormat="1" applyFont="1" applyFill="1" applyBorder="1" applyAlignment="1"/>
    <xf numFmtId="0" fontId="27" fillId="0" borderId="17" xfId="0" applyFont="1" applyFill="1" applyBorder="1"/>
    <xf numFmtId="0" fontId="27" fillId="0" borderId="0" xfId="0" applyFont="1" applyFill="1"/>
    <xf numFmtId="0" fontId="27" fillId="0" borderId="22" xfId="0" applyFont="1" applyFill="1" applyBorder="1" applyAlignment="1">
      <alignment horizontal="center"/>
    </xf>
    <xf numFmtId="0" fontId="27" fillId="0" borderId="23" xfId="0" applyFont="1" applyFill="1" applyBorder="1" applyAlignment="1">
      <alignment horizontal="center" shrinkToFit="1"/>
    </xf>
    <xf numFmtId="0" fontId="27" fillId="0" borderId="23" xfId="0" applyFont="1" applyFill="1" applyBorder="1" applyAlignment="1">
      <alignment horizontal="center"/>
    </xf>
    <xf numFmtId="0" fontId="27" fillId="0" borderId="24" xfId="0" applyFont="1" applyFill="1" applyBorder="1" applyAlignment="1">
      <alignment horizontal="center"/>
    </xf>
    <xf numFmtId="0" fontId="27" fillId="0" borderId="25" xfId="0" applyFont="1" applyFill="1" applyBorder="1" applyAlignment="1">
      <alignment horizontal="center" shrinkToFit="1"/>
    </xf>
    <xf numFmtId="0" fontId="27" fillId="0" borderId="0" xfId="0" applyFont="1"/>
    <xf numFmtId="0" fontId="26" fillId="0" borderId="26" xfId="0" applyFont="1" applyFill="1" applyBorder="1" applyAlignment="1">
      <alignment horizontal="left"/>
    </xf>
    <xf numFmtId="3" fontId="26" fillId="0" borderId="27" xfId="0" applyNumberFormat="1" applyFont="1" applyFill="1" applyBorder="1"/>
    <xf numFmtId="3" fontId="26" fillId="0" borderId="28" xfId="0" applyNumberFormat="1" applyFont="1" applyFill="1" applyBorder="1"/>
    <xf numFmtId="3" fontId="26" fillId="0" borderId="29" xfId="0" applyNumberFormat="1" applyFont="1" applyFill="1" applyBorder="1"/>
    <xf numFmtId="3" fontId="26" fillId="0" borderId="30" xfId="0" applyNumberFormat="1" applyFont="1" applyFill="1" applyBorder="1"/>
    <xf numFmtId="0" fontId="26" fillId="0" borderId="31" xfId="0" applyFont="1" applyFill="1" applyBorder="1" applyAlignment="1">
      <alignment horizontal="left"/>
    </xf>
    <xf numFmtId="3" fontId="26" fillId="0" borderId="32" xfId="0" applyNumberFormat="1" applyFont="1" applyFill="1" applyBorder="1"/>
    <xf numFmtId="3" fontId="26" fillId="0" borderId="33" xfId="0" applyNumberFormat="1" applyFont="1" applyFill="1" applyBorder="1"/>
    <xf numFmtId="3" fontId="26" fillId="0" borderId="34" xfId="0" applyNumberFormat="1" applyFont="1" applyFill="1" applyBorder="1"/>
    <xf numFmtId="0" fontId="27" fillId="0" borderId="35" xfId="0" applyFont="1" applyFill="1" applyBorder="1" applyAlignment="1">
      <alignment horizontal="left"/>
    </xf>
    <xf numFmtId="3" fontId="27" fillId="0" borderId="36" xfId="0" applyNumberFormat="1" applyFont="1" applyFill="1" applyBorder="1"/>
    <xf numFmtId="3" fontId="27" fillId="0" borderId="37" xfId="0" applyNumberFormat="1" applyFont="1" applyFill="1" applyBorder="1"/>
    <xf numFmtId="3" fontId="27" fillId="0" borderId="38" xfId="0" applyNumberFormat="1" applyFont="1" applyFill="1" applyBorder="1"/>
    <xf numFmtId="0" fontId="27" fillId="0" borderId="39" xfId="0" applyFont="1" applyFill="1" applyBorder="1" applyAlignment="1">
      <alignment horizontal="left"/>
    </xf>
    <xf numFmtId="3" fontId="27" fillId="0" borderId="27" xfId="0" applyNumberFormat="1" applyFont="1" applyFill="1" applyBorder="1"/>
    <xf numFmtId="3" fontId="27" fillId="0" borderId="40" xfId="0" applyNumberFormat="1" applyFont="1" applyFill="1" applyBorder="1"/>
    <xf numFmtId="0" fontId="26" fillId="0" borderId="31" xfId="0" applyFont="1" applyFill="1" applyBorder="1" applyAlignment="1">
      <alignment horizontal="center"/>
    </xf>
    <xf numFmtId="0" fontId="27" fillId="0" borderId="31" xfId="0" applyFont="1" applyFill="1" applyBorder="1" applyAlignment="1">
      <alignment horizontal="left"/>
    </xf>
    <xf numFmtId="3" fontId="27" fillId="0" borderId="32" xfId="0" applyNumberFormat="1" applyFont="1" applyFill="1" applyBorder="1"/>
    <xf numFmtId="3" fontId="27" fillId="0" borderId="34" xfId="0" applyNumberFormat="1" applyFont="1" applyFill="1" applyBorder="1"/>
    <xf numFmtId="0" fontId="26" fillId="0" borderId="41" xfId="0" applyFont="1" applyFill="1" applyBorder="1" applyAlignment="1">
      <alignment horizontal="center"/>
    </xf>
    <xf numFmtId="3" fontId="26" fillId="0" borderId="42" xfId="0" applyNumberFormat="1" applyFont="1" applyFill="1" applyBorder="1"/>
    <xf numFmtId="3" fontId="26" fillId="0" borderId="43" xfId="0" applyNumberFormat="1" applyFont="1" applyFill="1" applyBorder="1"/>
    <xf numFmtId="3" fontId="26" fillId="0" borderId="44" xfId="0" applyNumberFormat="1" applyFont="1" applyFill="1" applyBorder="1"/>
    <xf numFmtId="0" fontId="26" fillId="0" borderId="0" xfId="0" applyFont="1" applyFill="1" applyAlignment="1">
      <alignment vertical="top" wrapText="1"/>
    </xf>
    <xf numFmtId="49" fontId="13" fillId="0" borderId="0" xfId="0" applyNumberFormat="1" applyFont="1" applyFill="1" applyAlignment="1">
      <alignment vertical="top" wrapText="1"/>
    </xf>
    <xf numFmtId="49" fontId="13" fillId="0" borderId="0" xfId="0" applyNumberFormat="1" applyFont="1" applyFill="1" applyAlignment="1">
      <alignment wrapText="1"/>
    </xf>
    <xf numFmtId="49" fontId="13" fillId="0" borderId="0" xfId="0" applyNumberFormat="1" applyFont="1" applyFill="1" applyAlignment="1">
      <alignment wrapText="1"/>
    </xf>
    <xf numFmtId="49" fontId="13" fillId="0" borderId="0" xfId="0" applyNumberFormat="1" applyFont="1" applyFill="1" applyAlignment="1">
      <alignment vertical="top" wrapText="1"/>
    </xf>
    <xf numFmtId="0" fontId="13" fillId="0" borderId="0" xfId="0" applyFont="1" applyFill="1" applyAlignment="1">
      <alignment horizontal="left"/>
    </xf>
    <xf numFmtId="49" fontId="28" fillId="0" borderId="0" xfId="0" applyNumberFormat="1" applyFont="1" applyFill="1" applyAlignment="1">
      <alignment vertical="top" wrapText="1"/>
    </xf>
    <xf numFmtId="49" fontId="26" fillId="0" borderId="0" xfId="0" applyNumberFormat="1" applyFont="1" applyFill="1" applyAlignment="1">
      <alignment wrapText="1"/>
    </xf>
    <xf numFmtId="0" fontId="7" fillId="0" borderId="0" xfId="0" applyFont="1" applyFill="1" applyBorder="1" applyAlignment="1">
      <alignment horizontal="right"/>
    </xf>
    <xf numFmtId="0" fontId="26" fillId="0" borderId="6" xfId="0" applyFont="1" applyFill="1" applyBorder="1"/>
    <xf numFmtId="0" fontId="27" fillId="0" borderId="10" xfId="0" applyFont="1" applyBorder="1"/>
    <xf numFmtId="0" fontId="11" fillId="0" borderId="10" xfId="0" applyFont="1" applyFill="1" applyBorder="1" applyAlignment="1">
      <alignment horizontal="center" shrinkToFit="1"/>
    </xf>
    <xf numFmtId="0" fontId="29" fillId="0" borderId="8" xfId="0" applyFont="1" applyFill="1" applyBorder="1" applyAlignment="1">
      <alignment horizontal="center" shrinkToFit="1"/>
    </xf>
    <xf numFmtId="0" fontId="26" fillId="0" borderId="3" xfId="0" applyFont="1" applyFill="1" applyBorder="1"/>
    <xf numFmtId="0" fontId="11" fillId="0" borderId="1" xfId="0" applyFont="1" applyFill="1" applyBorder="1" applyAlignment="1">
      <alignment horizontal="center"/>
    </xf>
    <xf numFmtId="3" fontId="27" fillId="0" borderId="1" xfId="0" applyNumberFormat="1" applyFont="1" applyFill="1" applyBorder="1" applyAlignment="1"/>
    <xf numFmtId="0" fontId="26" fillId="0" borderId="0" xfId="0" applyFont="1" applyBorder="1"/>
    <xf numFmtId="3" fontId="26" fillId="0" borderId="3" xfId="0" applyNumberFormat="1" applyFont="1" applyFill="1" applyBorder="1" applyAlignment="1"/>
    <xf numFmtId="0" fontId="26" fillId="0" borderId="7" xfId="0" applyFont="1" applyFill="1" applyBorder="1"/>
    <xf numFmtId="0" fontId="27" fillId="0" borderId="6" xfId="0" applyFont="1" applyFill="1" applyBorder="1" applyAlignment="1">
      <alignment shrinkToFit="1"/>
    </xf>
    <xf numFmtId="0" fontId="27" fillId="0" borderId="5" xfId="0" applyFont="1" applyFill="1" applyBorder="1"/>
    <xf numFmtId="3" fontId="27" fillId="0" borderId="6" xfId="0" applyNumberFormat="1" applyFont="1" applyFill="1" applyBorder="1" applyAlignment="1"/>
    <xf numFmtId="0" fontId="26" fillId="0" borderId="5" xfId="0" applyFont="1" applyFill="1" applyBorder="1"/>
    <xf numFmtId="3" fontId="26" fillId="0" borderId="6" xfId="0" applyNumberFormat="1" applyFont="1" applyFill="1" applyBorder="1" applyAlignment="1"/>
    <xf numFmtId="0" fontId="7" fillId="0" borderId="7" xfId="0" applyFont="1" applyFill="1" applyBorder="1" applyAlignment="1">
      <alignment horizontal="center" shrinkToFit="1"/>
    </xf>
    <xf numFmtId="0" fontId="27" fillId="0" borderId="7" xfId="0" applyFont="1" applyFill="1" applyBorder="1"/>
    <xf numFmtId="3" fontId="27" fillId="0" borderId="7" xfId="0" applyNumberFormat="1" applyFont="1" applyFill="1" applyBorder="1" applyAlignment="1"/>
    <xf numFmtId="0" fontId="13" fillId="0" borderId="11" xfId="0" applyFont="1" applyFill="1" applyBorder="1" applyAlignment="1">
      <alignment horizontal="center" shrinkToFit="1"/>
    </xf>
    <xf numFmtId="49" fontId="26" fillId="0" borderId="11" xfId="0" applyNumberFormat="1" applyFont="1" applyFill="1" applyBorder="1" applyAlignment="1">
      <alignment horizontal="justify" vertical="center" wrapText="1"/>
    </xf>
    <xf numFmtId="3" fontId="28" fillId="0" borderId="3" xfId="0" applyNumberFormat="1" applyFont="1" applyFill="1" applyBorder="1" applyAlignment="1"/>
    <xf numFmtId="3" fontId="28" fillId="0" borderId="11" xfId="0" applyNumberFormat="1" applyFont="1" applyFill="1" applyBorder="1" applyAlignment="1"/>
    <xf numFmtId="3" fontId="28" fillId="0" borderId="6" xfId="0" applyNumberFormat="1" applyFont="1" applyFill="1" applyBorder="1" applyAlignment="1"/>
    <xf numFmtId="49" fontId="26" fillId="0" borderId="11" xfId="0" applyNumberFormat="1" applyFont="1" applyFill="1" applyBorder="1" applyAlignment="1">
      <alignment horizontal="center" vertical="center" wrapText="1"/>
    </xf>
    <xf numFmtId="49" fontId="26" fillId="0" borderId="3" xfId="0" applyNumberFormat="1" applyFont="1" applyFill="1" applyBorder="1" applyAlignment="1">
      <alignment horizontal="center" vertical="center" wrapText="1"/>
    </xf>
    <xf numFmtId="49" fontId="26" fillId="0" borderId="0" xfId="0" applyNumberFormat="1" applyFont="1" applyFill="1" applyBorder="1" applyAlignment="1">
      <alignment horizontal="justify" vertical="center" wrapText="1"/>
    </xf>
    <xf numFmtId="49" fontId="26" fillId="0" borderId="3" xfId="0" applyNumberFormat="1" applyFont="1" applyFill="1" applyBorder="1" applyAlignment="1">
      <alignment horizontal="justify" vertical="center" wrapText="1"/>
    </xf>
    <xf numFmtId="3" fontId="26" fillId="0" borderId="3" xfId="0" applyNumberFormat="1" applyFont="1" applyFill="1" applyBorder="1"/>
    <xf numFmtId="49" fontId="26" fillId="0" borderId="7" xfId="0" applyNumberFormat="1" applyFont="1" applyFill="1" applyBorder="1" applyAlignment="1">
      <alignment horizontal="center" vertical="center" wrapText="1"/>
    </xf>
    <xf numFmtId="49" fontId="26" fillId="0" borderId="7" xfId="0" applyNumberFormat="1" applyFont="1" applyFill="1" applyBorder="1" applyAlignment="1">
      <alignment horizontal="justify" vertical="center" wrapText="1"/>
    </xf>
    <xf numFmtId="3" fontId="26" fillId="0" borderId="7" xfId="0" applyNumberFormat="1" applyFont="1" applyFill="1" applyBorder="1" applyAlignment="1"/>
    <xf numFmtId="3" fontId="26" fillId="0" borderId="14" xfId="0" applyNumberFormat="1" applyFont="1" applyFill="1" applyBorder="1" applyAlignment="1"/>
    <xf numFmtId="49" fontId="26" fillId="0" borderId="10" xfId="0" applyNumberFormat="1" applyFont="1" applyFill="1" applyBorder="1" applyAlignment="1">
      <alignment horizontal="center" vertical="center" wrapText="1"/>
    </xf>
    <xf numFmtId="49" fontId="26" fillId="0" borderId="6" xfId="0" applyNumberFormat="1" applyFont="1" applyFill="1" applyBorder="1" applyAlignment="1">
      <alignment horizontal="justify" vertical="center" wrapText="1"/>
    </xf>
    <xf numFmtId="3" fontId="26" fillId="0" borderId="5" xfId="0" applyNumberFormat="1" applyFont="1" applyFill="1" applyBorder="1" applyAlignment="1"/>
    <xf numFmtId="0" fontId="26" fillId="0" borderId="4" xfId="0" applyFont="1" applyFill="1" applyBorder="1"/>
    <xf numFmtId="3" fontId="26" fillId="0" borderId="9" xfId="0" applyNumberFormat="1" applyFont="1" applyFill="1" applyBorder="1" applyAlignment="1"/>
    <xf numFmtId="0" fontId="7" fillId="0" borderId="17" xfId="0" applyFont="1" applyFill="1" applyBorder="1" applyAlignment="1">
      <alignment horizontal="center" shrinkToFit="1"/>
    </xf>
    <xf numFmtId="0" fontId="27" fillId="0" borderId="45" xfId="0" applyFont="1" applyFill="1" applyBorder="1"/>
    <xf numFmtId="3" fontId="27" fillId="0" borderId="45" xfId="0" applyNumberFormat="1" applyFont="1" applyFill="1" applyBorder="1" applyAlignment="1"/>
    <xf numFmtId="49" fontId="26" fillId="0" borderId="11" xfId="0" applyNumberFormat="1" applyFont="1" applyFill="1" applyBorder="1" applyAlignment="1">
      <alignment horizontal="center" vertical="justify" wrapText="1"/>
    </xf>
    <xf numFmtId="49" fontId="26" fillId="0" borderId="3" xfId="0" applyNumberFormat="1" applyFont="1" applyFill="1" applyBorder="1" applyAlignment="1">
      <alignment vertical="justify" wrapText="1"/>
    </xf>
    <xf numFmtId="49" fontId="26" fillId="0" borderId="13" xfId="0" applyNumberFormat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left"/>
    </xf>
    <xf numFmtId="0" fontId="27" fillId="0" borderId="1" xfId="0" applyFont="1" applyFill="1" applyBorder="1"/>
    <xf numFmtId="0" fontId="27" fillId="0" borderId="0" xfId="0" applyFont="1" applyFill="1" applyBorder="1"/>
    <xf numFmtId="3" fontId="27" fillId="0" borderId="5" xfId="0" applyNumberFormat="1" applyFont="1" applyFill="1" applyBorder="1" applyAlignment="1"/>
    <xf numFmtId="0" fontId="30" fillId="0" borderId="15" xfId="0" applyFont="1" applyFill="1" applyBorder="1"/>
    <xf numFmtId="0" fontId="30" fillId="0" borderId="16" xfId="0" applyFont="1" applyFill="1" applyBorder="1"/>
    <xf numFmtId="0" fontId="30" fillId="0" borderId="1" xfId="0" applyFont="1" applyFill="1" applyBorder="1" applyAlignment="1">
      <alignment horizontal="right"/>
    </xf>
    <xf numFmtId="0" fontId="26" fillId="0" borderId="46" xfId="0" applyFont="1" applyFill="1" applyBorder="1"/>
    <xf numFmtId="0" fontId="26" fillId="0" borderId="47" xfId="0" applyFont="1" applyFill="1" applyBorder="1"/>
    <xf numFmtId="0" fontId="26" fillId="0" borderId="48" xfId="0" applyFont="1" applyFill="1" applyBorder="1"/>
    <xf numFmtId="3" fontId="26" fillId="0" borderId="18" xfId="0" applyNumberFormat="1" applyFont="1" applyFill="1" applyBorder="1"/>
    <xf numFmtId="0" fontId="26" fillId="0" borderId="49" xfId="0" applyFont="1" applyFill="1" applyBorder="1"/>
    <xf numFmtId="0" fontId="26" fillId="0" borderId="50" xfId="0" applyFont="1" applyFill="1" applyBorder="1"/>
    <xf numFmtId="0" fontId="26" fillId="0" borderId="51" xfId="0" applyFont="1" applyFill="1" applyBorder="1"/>
    <xf numFmtId="3" fontId="26" fillId="0" borderId="52" xfId="0" applyNumberFormat="1" applyFont="1" applyFill="1" applyBorder="1"/>
    <xf numFmtId="0" fontId="31" fillId="0" borderId="19" xfId="0" applyFont="1" applyFill="1" applyBorder="1"/>
    <xf numFmtId="0" fontId="31" fillId="0" borderId="21" xfId="0" applyFont="1" applyFill="1" applyBorder="1"/>
    <xf numFmtId="0" fontId="31" fillId="0" borderId="51" xfId="0" applyFont="1" applyFill="1" applyBorder="1"/>
    <xf numFmtId="3" fontId="31" fillId="0" borderId="53" xfId="0" applyNumberFormat="1" applyFont="1" applyFill="1" applyBorder="1"/>
    <xf numFmtId="3" fontId="31" fillId="0" borderId="52" xfId="0" applyNumberFormat="1" applyFont="1" applyFill="1" applyBorder="1"/>
    <xf numFmtId="0" fontId="32" fillId="0" borderId="21" xfId="0" applyFont="1" applyFill="1" applyBorder="1"/>
    <xf numFmtId="0" fontId="30" fillId="0" borderId="41" xfId="0" applyFont="1" applyFill="1" applyBorder="1"/>
    <xf numFmtId="0" fontId="30" fillId="0" borderId="42" xfId="0" applyFont="1" applyFill="1" applyBorder="1"/>
    <xf numFmtId="0" fontId="30" fillId="0" borderId="54" xfId="0" applyFont="1" applyFill="1" applyBorder="1"/>
    <xf numFmtId="3" fontId="30" fillId="0" borderId="55" xfId="0" applyNumberFormat="1" applyFont="1" applyFill="1" applyBorder="1"/>
    <xf numFmtId="0" fontId="30" fillId="0" borderId="0" xfId="0" applyFont="1" applyBorder="1"/>
    <xf numFmtId="0" fontId="6" fillId="0" borderId="0" xfId="0" applyFont="1" applyAlignment="1">
      <alignment shrinkToFit="1"/>
    </xf>
    <xf numFmtId="0" fontId="7" fillId="0" borderId="0" xfId="0" applyFont="1" applyAlignment="1">
      <alignment horizontal="right"/>
    </xf>
    <xf numFmtId="0" fontId="38" fillId="0" borderId="0" xfId="0" applyFont="1" applyAlignment="1">
      <alignment horizontal="right"/>
    </xf>
    <xf numFmtId="0" fontId="9" fillId="0" borderId="0" xfId="0" applyFont="1"/>
    <xf numFmtId="0" fontId="7" fillId="0" borderId="6" xfId="0" applyFont="1" applyBorder="1" applyAlignment="1">
      <alignment horizontal="center" shrinkToFit="1"/>
    </xf>
    <xf numFmtId="0" fontId="7" fillId="0" borderId="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7" xfId="0" applyFont="1" applyBorder="1" applyAlignment="1">
      <alignment horizontal="center" shrinkToFit="1"/>
    </xf>
    <xf numFmtId="0" fontId="7" fillId="0" borderId="7" xfId="0" applyFont="1" applyBorder="1" applyAlignment="1">
      <alignment horizontal="center"/>
    </xf>
    <xf numFmtId="0" fontId="7" fillId="0" borderId="1" xfId="0" applyFont="1" applyBorder="1" applyAlignment="1">
      <alignment shrinkToFit="1"/>
    </xf>
    <xf numFmtId="3" fontId="39" fillId="0" borderId="2" xfId="0" applyNumberFormat="1" applyFont="1" applyBorder="1" applyAlignment="1">
      <alignment horizontal="right"/>
    </xf>
    <xf numFmtId="0" fontId="6" fillId="0" borderId="6" xfId="0" applyFont="1" applyBorder="1" applyAlignment="1">
      <alignment shrinkToFit="1"/>
    </xf>
    <xf numFmtId="3" fontId="40" fillId="0" borderId="6" xfId="0" applyNumberFormat="1" applyFont="1" applyFill="1" applyBorder="1" applyAlignment="1">
      <alignment horizontal="right"/>
    </xf>
    <xf numFmtId="0" fontId="6" fillId="0" borderId="3" xfId="0" applyFont="1" applyBorder="1" applyAlignment="1">
      <alignment shrinkToFit="1"/>
    </xf>
    <xf numFmtId="3" fontId="40" fillId="0" borderId="3" xfId="0" applyNumberFormat="1" applyFont="1" applyFill="1" applyBorder="1" applyAlignment="1">
      <alignment horizontal="right"/>
    </xf>
    <xf numFmtId="0" fontId="6" fillId="0" borderId="3" xfId="0" applyFont="1" applyFill="1" applyBorder="1" applyAlignment="1">
      <alignment shrinkToFit="1"/>
    </xf>
    <xf numFmtId="0" fontId="0" fillId="0" borderId="0" xfId="0" applyFill="1" applyAlignment="1">
      <alignment horizontal="right"/>
    </xf>
    <xf numFmtId="3" fontId="40" fillId="0" borderId="3" xfId="0" applyNumberFormat="1" applyFont="1" applyFill="1" applyBorder="1"/>
    <xf numFmtId="3" fontId="39" fillId="0" borderId="1" xfId="0" applyNumberFormat="1" applyFont="1" applyFill="1" applyBorder="1"/>
    <xf numFmtId="3" fontId="39" fillId="0" borderId="2" xfId="0" applyNumberFormat="1" applyFont="1" applyFill="1" applyBorder="1"/>
    <xf numFmtId="3" fontId="39" fillId="0" borderId="6" xfId="0" applyNumberFormat="1" applyFont="1" applyBorder="1"/>
    <xf numFmtId="3" fontId="39" fillId="0" borderId="8" xfId="0" applyNumberFormat="1" applyFont="1" applyFill="1" applyBorder="1"/>
    <xf numFmtId="0" fontId="7" fillId="0" borderId="45" xfId="0" applyFont="1" applyBorder="1" applyAlignment="1">
      <alignment shrinkToFit="1"/>
    </xf>
    <xf numFmtId="3" fontId="39" fillId="0" borderId="45" xfId="0" applyNumberFormat="1" applyFont="1" applyFill="1" applyBorder="1"/>
    <xf numFmtId="0" fontId="7" fillId="0" borderId="3" xfId="0" applyFont="1" applyBorder="1" applyAlignment="1">
      <alignment shrinkToFit="1"/>
    </xf>
    <xf numFmtId="3" fontId="39" fillId="0" borderId="3" xfId="0" applyNumberFormat="1" applyFont="1" applyFill="1" applyBorder="1"/>
    <xf numFmtId="3" fontId="40" fillId="0" borderId="11" xfId="0" applyNumberFormat="1" applyFont="1" applyFill="1" applyBorder="1"/>
    <xf numFmtId="0" fontId="0" fillId="0" borderId="0" xfId="0" applyFill="1" applyBorder="1"/>
    <xf numFmtId="3" fontId="0" fillId="0" borderId="0" xfId="0" applyNumberFormat="1" applyFill="1"/>
    <xf numFmtId="0" fontId="6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wrapText="1" shrinkToFit="1"/>
    </xf>
    <xf numFmtId="0" fontId="6" fillId="0" borderId="3" xfId="0" applyFont="1" applyBorder="1" applyAlignment="1">
      <alignment wrapText="1" shrinkToFit="1"/>
    </xf>
    <xf numFmtId="3" fontId="15" fillId="0" borderId="0" xfId="0" applyNumberFormat="1" applyFont="1" applyFill="1"/>
    <xf numFmtId="0" fontId="15" fillId="0" borderId="0" xfId="0" applyFont="1"/>
    <xf numFmtId="0" fontId="41" fillId="0" borderId="0" xfId="0" applyFont="1"/>
    <xf numFmtId="0" fontId="6" fillId="0" borderId="7" xfId="0" applyFont="1" applyBorder="1" applyAlignment="1">
      <alignment shrinkToFit="1"/>
    </xf>
    <xf numFmtId="3" fontId="40" fillId="0" borderId="7" xfId="0" applyNumberFormat="1" applyFont="1" applyFill="1" applyBorder="1"/>
    <xf numFmtId="0" fontId="7" fillId="0" borderId="0" xfId="0" applyFont="1" applyBorder="1" applyAlignment="1">
      <alignment shrinkToFit="1"/>
    </xf>
    <xf numFmtId="3" fontId="39" fillId="0" borderId="0" xfId="0" applyNumberFormat="1" applyFont="1" applyFill="1" applyBorder="1"/>
    <xf numFmtId="0" fontId="6" fillId="0" borderId="0" xfId="0" applyFont="1" applyBorder="1" applyAlignment="1"/>
    <xf numFmtId="3" fontId="40" fillId="0" borderId="0" xfId="0" applyNumberFormat="1" applyFont="1" applyBorder="1"/>
    <xf numFmtId="0" fontId="15" fillId="0" borderId="0" xfId="0" applyFont="1" applyAlignment="1"/>
    <xf numFmtId="49" fontId="7" fillId="0" borderId="15" xfId="0" applyNumberFormat="1" applyFont="1" applyBorder="1" applyAlignment="1"/>
    <xf numFmtId="0" fontId="6" fillId="0" borderId="15" xfId="0" applyFont="1" applyBorder="1" applyAlignment="1"/>
    <xf numFmtId="0" fontId="6" fillId="0" borderId="16" xfId="0" applyFont="1" applyBorder="1" applyAlignment="1"/>
    <xf numFmtId="0" fontId="6" fillId="0" borderId="2" xfId="0" applyFont="1" applyBorder="1" applyAlignment="1"/>
    <xf numFmtId="0" fontId="38" fillId="0" borderId="2" xfId="0" applyFont="1" applyBorder="1" applyAlignment="1">
      <alignment horizontal="right"/>
    </xf>
    <xf numFmtId="0" fontId="6" fillId="0" borderId="0" xfId="0" applyFont="1" applyAlignment="1"/>
    <xf numFmtId="49" fontId="14" fillId="0" borderId="46" xfId="0" applyNumberFormat="1" applyFont="1" applyBorder="1" applyAlignment="1"/>
    <xf numFmtId="0" fontId="14" fillId="0" borderId="46" xfId="0" applyFont="1" applyBorder="1" applyAlignment="1"/>
    <xf numFmtId="0" fontId="14" fillId="0" borderId="47" xfId="0" applyFont="1" applyBorder="1" applyAlignment="1"/>
    <xf numFmtId="0" fontId="14" fillId="0" borderId="48" xfId="0" applyFont="1" applyBorder="1" applyAlignment="1"/>
    <xf numFmtId="3" fontId="42" fillId="0" borderId="48" xfId="0" applyNumberFormat="1" applyFont="1" applyBorder="1" applyAlignment="1"/>
    <xf numFmtId="0" fontId="14" fillId="0" borderId="49" xfId="0" applyFont="1" applyBorder="1"/>
    <xf numFmtId="0" fontId="14" fillId="0" borderId="11" xfId="0" applyFont="1" applyBorder="1"/>
    <xf numFmtId="0" fontId="14" fillId="0" borderId="4" xfId="0" applyFont="1" applyBorder="1"/>
    <xf numFmtId="3" fontId="42" fillId="0" borderId="51" xfId="0" applyNumberFormat="1" applyFont="1" applyFill="1" applyBorder="1"/>
    <xf numFmtId="0" fontId="38" fillId="0" borderId="56" xfId="0" applyFont="1" applyBorder="1"/>
    <xf numFmtId="0" fontId="38" fillId="0" borderId="54" xfId="0" applyFont="1" applyBorder="1"/>
    <xf numFmtId="0" fontId="38" fillId="0" borderId="57" xfId="0" applyFont="1" applyBorder="1"/>
    <xf numFmtId="3" fontId="43" fillId="0" borderId="57" xfId="0" applyNumberFormat="1" applyFont="1" applyBorder="1"/>
    <xf numFmtId="0" fontId="44" fillId="0" borderId="0" xfId="0" applyFont="1" applyAlignment="1">
      <alignment horizontal="right"/>
    </xf>
    <xf numFmtId="0" fontId="8" fillId="0" borderId="8" xfId="0" applyFont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shrinkToFit="1"/>
    </xf>
    <xf numFmtId="0" fontId="8" fillId="0" borderId="4" xfId="0" applyFont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6" fillId="0" borderId="6" xfId="0" applyFont="1" applyBorder="1" applyAlignment="1">
      <alignment wrapText="1"/>
    </xf>
    <xf numFmtId="3" fontId="6" fillId="0" borderId="8" xfId="0" applyNumberFormat="1" applyFont="1" applyFill="1" applyBorder="1"/>
    <xf numFmtId="0" fontId="7" fillId="0" borderId="0" xfId="0" applyFont="1" applyBorder="1"/>
    <xf numFmtId="3" fontId="7" fillId="0" borderId="0" xfId="0" applyNumberFormat="1" applyFont="1" applyBorder="1"/>
    <xf numFmtId="0" fontId="6" fillId="0" borderId="0" xfId="0" applyFont="1" applyBorder="1" applyAlignment="1">
      <alignment wrapText="1"/>
    </xf>
    <xf numFmtId="0" fontId="10" fillId="0" borderId="0" xfId="0" applyFont="1" applyBorder="1"/>
    <xf numFmtId="0" fontId="14" fillId="0" borderId="0" xfId="0" applyFont="1"/>
  </cellXfs>
  <cellStyles count="9">
    <cellStyle name="Header" xfId="2"/>
    <cellStyle name="_x0001_n" xfId="7"/>
    <cellStyle name="Nedefinován" xfId="1"/>
    <cellStyle name="normální" xfId="0" builtinId="0"/>
    <cellStyle name="normální 2" xfId="3"/>
    <cellStyle name="normální 3" xfId="4"/>
    <cellStyle name="normální 4" xfId="5"/>
    <cellStyle name="normální 5" xfId="6"/>
    <cellStyle name="Styl 1" xfId="8"/>
  </cellStyles>
  <dxfs count="0"/>
  <tableStyles count="0" defaultTableStyle="TableStyleMedium9" defaultPivotStyle="PivotStyleLight16"/>
  <colors>
    <mruColors>
      <color rgb="FF66FF99"/>
      <color rgb="FFFF9966"/>
      <color rgb="FFFF9900"/>
      <color rgb="FFFFCC66"/>
      <color rgb="FFFFCC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&#225;v&#283;re&#269;n&#253;%20&#250;&#269;et%202012/FONDY/FKEP_4Q_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Z&#225;v&#283;re&#269;n&#253;%20&#250;&#269;et%202012/FONDY/SF_4Q_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Z&#225;v&#283;re&#269;n&#253;%20&#250;&#269;et%202012/FONDY/VS_4Q_201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KEP 4Q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V tis. Kč"/>
      <sheetName val="v Kč"/>
      <sheetName val="FV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VS MP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44"/>
  <sheetViews>
    <sheetView tabSelected="1" zoomScale="75" zoomScaleNormal="75" zoomScaleSheetLayoutView="70" workbookViewId="0"/>
  </sheetViews>
  <sheetFormatPr defaultRowHeight="12.75"/>
  <cols>
    <col min="1" max="1" width="62.140625" style="17" customWidth="1"/>
    <col min="2" max="2" width="21.28515625" style="17" customWidth="1"/>
    <col min="3" max="3" width="20.7109375" style="17" customWidth="1"/>
    <col min="4" max="4" width="23.140625" style="17" customWidth="1"/>
    <col min="5" max="5" width="16.85546875" style="17" customWidth="1"/>
    <col min="6" max="16384" width="9.140625" style="17"/>
  </cols>
  <sheetData>
    <row r="1" spans="1:4" ht="16.5" thickBot="1">
      <c r="A1" s="23"/>
      <c r="B1" s="24"/>
      <c r="C1" s="25"/>
      <c r="D1" s="24" t="s">
        <v>0</v>
      </c>
    </row>
    <row r="2" spans="1:4" ht="15.75">
      <c r="A2" s="26" t="s">
        <v>1</v>
      </c>
      <c r="B2" s="27" t="s">
        <v>2</v>
      </c>
      <c r="C2" s="27" t="s">
        <v>8</v>
      </c>
      <c r="D2" s="41" t="s">
        <v>19</v>
      </c>
    </row>
    <row r="3" spans="1:4" ht="16.5" thickBot="1">
      <c r="A3" s="28"/>
      <c r="B3" s="29">
        <v>2012</v>
      </c>
      <c r="C3" s="29" t="s">
        <v>20</v>
      </c>
      <c r="D3" s="40" t="s">
        <v>23</v>
      </c>
    </row>
    <row r="4" spans="1:4" ht="16.5" thickBot="1">
      <c r="A4" s="30" t="s">
        <v>3</v>
      </c>
      <c r="B4" s="21">
        <f>SUM(B5:B10)</f>
        <v>49228</v>
      </c>
      <c r="C4" s="21">
        <f>SUM(C5:C10)</f>
        <v>201342</v>
      </c>
      <c r="D4" s="21">
        <f>SUM(D5:D10)</f>
        <v>201243</v>
      </c>
    </row>
    <row r="5" spans="1:4" ht="15.75">
      <c r="A5" s="31" t="s">
        <v>9</v>
      </c>
      <c r="B5" s="18">
        <v>49228</v>
      </c>
      <c r="C5" s="18">
        <v>49228</v>
      </c>
      <c r="D5" s="18">
        <v>49228</v>
      </c>
    </row>
    <row r="6" spans="1:4" ht="15.75">
      <c r="A6" s="5" t="s">
        <v>13</v>
      </c>
      <c r="B6" s="19"/>
      <c r="C6" s="19">
        <v>20766</v>
      </c>
      <c r="D6" s="19">
        <v>20766</v>
      </c>
    </row>
    <row r="7" spans="1:4" ht="15.75">
      <c r="A7" s="5" t="s">
        <v>14</v>
      </c>
      <c r="B7" s="19"/>
      <c r="C7" s="19">
        <v>63476</v>
      </c>
      <c r="D7" s="19">
        <v>63476</v>
      </c>
    </row>
    <row r="8" spans="1:4" ht="31.5">
      <c r="A8" s="16" t="s">
        <v>15</v>
      </c>
      <c r="B8" s="19"/>
      <c r="C8" s="19">
        <v>50000</v>
      </c>
      <c r="D8" s="19">
        <v>50000</v>
      </c>
    </row>
    <row r="9" spans="1:4" ht="15.75">
      <c r="A9" s="5" t="s">
        <v>16</v>
      </c>
      <c r="B9" s="19"/>
      <c r="C9" s="19">
        <v>14845</v>
      </c>
      <c r="D9" s="19">
        <v>14746</v>
      </c>
    </row>
    <row r="10" spans="1:4" ht="16.5" thickBot="1">
      <c r="A10" s="5" t="s">
        <v>22</v>
      </c>
      <c r="B10" s="20"/>
      <c r="C10" s="19">
        <v>3027</v>
      </c>
      <c r="D10" s="19">
        <v>3027</v>
      </c>
    </row>
    <row r="11" spans="1:4" ht="16.5" thickBot="1">
      <c r="A11" s="30" t="s">
        <v>4</v>
      </c>
      <c r="B11" s="22">
        <f>SUM(B14:B16)</f>
        <v>39260</v>
      </c>
      <c r="C11" s="22">
        <f>SUM(C12:C16)</f>
        <v>188347</v>
      </c>
      <c r="D11" s="22">
        <f t="shared" ref="D11" si="0">SUM(D12:D16)</f>
        <v>188248</v>
      </c>
    </row>
    <row r="12" spans="1:4" ht="15.75">
      <c r="A12" s="5" t="s">
        <v>18</v>
      </c>
      <c r="B12" s="37"/>
      <c r="C12" s="38">
        <v>122206</v>
      </c>
      <c r="D12" s="38">
        <v>122107</v>
      </c>
    </row>
    <row r="13" spans="1:4" ht="15.75">
      <c r="A13" s="35" t="s">
        <v>17</v>
      </c>
      <c r="B13" s="37"/>
      <c r="C13" s="38">
        <v>26881</v>
      </c>
      <c r="D13" s="38">
        <v>26881</v>
      </c>
    </row>
    <row r="14" spans="1:4" ht="15.75">
      <c r="A14" s="5" t="s">
        <v>11</v>
      </c>
      <c r="B14" s="19">
        <v>37260</v>
      </c>
      <c r="C14" s="38">
        <v>37260</v>
      </c>
      <c r="D14" s="38">
        <v>37260</v>
      </c>
    </row>
    <row r="15" spans="1:4" ht="15.75">
      <c r="A15" s="5" t="s">
        <v>12</v>
      </c>
      <c r="B15" s="19">
        <v>2000</v>
      </c>
      <c r="C15" s="38">
        <v>2000</v>
      </c>
      <c r="D15" s="38">
        <v>2000</v>
      </c>
    </row>
    <row r="16" spans="1:4" ht="16.5" thickBot="1">
      <c r="A16" s="31"/>
      <c r="B16" s="19"/>
      <c r="C16" s="38"/>
      <c r="D16" s="38"/>
    </row>
    <row r="17" spans="1:4" ht="16.5" thickBot="1">
      <c r="A17" s="30" t="s">
        <v>5</v>
      </c>
      <c r="B17" s="22">
        <f>+B4-B11</f>
        <v>9968</v>
      </c>
      <c r="C17" s="22">
        <f>+C4-C11</f>
        <v>12995</v>
      </c>
      <c r="D17" s="22">
        <f>+D4-D11</f>
        <v>12995</v>
      </c>
    </row>
    <row r="18" spans="1:4" ht="15.75">
      <c r="A18" s="32"/>
      <c r="B18" s="33"/>
      <c r="C18" s="15"/>
      <c r="D18" s="34"/>
    </row>
    <row r="19" spans="1:4" ht="15.75">
      <c r="A19" s="39" t="s">
        <v>21</v>
      </c>
    </row>
    <row r="20" spans="1:4" ht="15.75">
      <c r="A20" s="36"/>
    </row>
    <row r="21" spans="1:4" ht="15.75">
      <c r="A21" s="36"/>
    </row>
    <row r="25" spans="1:4" ht="15.75">
      <c r="A25" s="36"/>
    </row>
    <row r="26" spans="1:4" ht="15.75">
      <c r="A26" s="36"/>
    </row>
    <row r="28" spans="1:4" ht="16.5" thickBot="1">
      <c r="A28" s="9"/>
      <c r="B28" s="2"/>
      <c r="C28" s="1"/>
      <c r="D28" s="1" t="s">
        <v>0</v>
      </c>
    </row>
    <row r="29" spans="1:4" ht="14.25">
      <c r="A29" s="10" t="s">
        <v>6</v>
      </c>
      <c r="B29" s="27" t="s">
        <v>2</v>
      </c>
      <c r="C29" s="27" t="s">
        <v>8</v>
      </c>
      <c r="D29" s="41" t="s">
        <v>19</v>
      </c>
    </row>
    <row r="30" spans="1:4" ht="15" thickBot="1">
      <c r="A30" s="11" t="s">
        <v>7</v>
      </c>
      <c r="B30" s="29">
        <v>2012</v>
      </c>
      <c r="C30" s="29" t="s">
        <v>20</v>
      </c>
      <c r="D30" s="40" t="s">
        <v>23</v>
      </c>
    </row>
    <row r="31" spans="1:4" ht="16.5" thickBot="1">
      <c r="A31" s="3" t="s">
        <v>3</v>
      </c>
      <c r="B31" s="4">
        <f>SUM(B32:B35)</f>
        <v>100000</v>
      </c>
      <c r="C31" s="4">
        <f>SUM(C32:C35)</f>
        <v>100000</v>
      </c>
      <c r="D31" s="4">
        <f>SUM(D32:D35)</f>
        <v>100000</v>
      </c>
    </row>
    <row r="32" spans="1:4" ht="15.75">
      <c r="A32" s="5" t="s">
        <v>10</v>
      </c>
      <c r="B32" s="6">
        <v>100000</v>
      </c>
      <c r="C32" s="6">
        <v>100000</v>
      </c>
      <c r="D32" s="18">
        <v>100000</v>
      </c>
    </row>
    <row r="33" spans="1:4" ht="15.75">
      <c r="A33" s="5"/>
      <c r="B33" s="6"/>
      <c r="C33" s="6"/>
      <c r="D33" s="6"/>
    </row>
    <row r="34" spans="1:4" ht="15.75">
      <c r="A34" s="5"/>
      <c r="B34" s="6"/>
      <c r="C34" s="6"/>
      <c r="D34" s="6"/>
    </row>
    <row r="35" spans="1:4" ht="16.5" thickBot="1">
      <c r="A35" s="5"/>
      <c r="B35" s="6"/>
      <c r="C35" s="6"/>
      <c r="D35" s="6"/>
    </row>
    <row r="36" spans="1:4" ht="16.5" thickBot="1">
      <c r="A36" s="3" t="s">
        <v>4</v>
      </c>
      <c r="B36" s="8"/>
      <c r="C36" s="8"/>
      <c r="D36" s="8"/>
    </row>
    <row r="37" spans="1:4" ht="15.75">
      <c r="A37" s="12"/>
      <c r="B37" s="13"/>
      <c r="C37" s="13"/>
      <c r="D37" s="13"/>
    </row>
    <row r="38" spans="1:4" ht="15.75">
      <c r="A38" s="5"/>
      <c r="B38" s="7"/>
      <c r="C38" s="7"/>
      <c r="D38" s="7"/>
    </row>
    <row r="39" spans="1:4" ht="15.75">
      <c r="A39" s="5"/>
      <c r="B39" s="6"/>
      <c r="C39" s="6"/>
      <c r="D39" s="6"/>
    </row>
    <row r="40" spans="1:4" ht="16.5" thickBot="1">
      <c r="A40" s="5"/>
      <c r="B40" s="6"/>
      <c r="C40" s="6"/>
      <c r="D40" s="6"/>
    </row>
    <row r="41" spans="1:4" ht="16.5" thickBot="1">
      <c r="A41" s="3" t="s">
        <v>5</v>
      </c>
      <c r="B41" s="8">
        <f>+B31-B36</f>
        <v>100000</v>
      </c>
      <c r="C41" s="8">
        <f>+C31-C36</f>
        <v>100000</v>
      </c>
      <c r="D41" s="8">
        <f>+D31-D36</f>
        <v>100000</v>
      </c>
    </row>
    <row r="43" spans="1:4" ht="15.75">
      <c r="A43" s="14"/>
    </row>
    <row r="44" spans="1:4" ht="15.75">
      <c r="A44" s="14"/>
    </row>
  </sheetData>
  <printOptions horizontalCentered="1"/>
  <pageMargins left="0.47244094488188981" right="0.35433070866141736" top="1.0629921259842521" bottom="0.98425196850393704" header="0.51181102362204722" footer="0.51181102362204722"/>
  <pageSetup paperSize="9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207"/>
  <sheetViews>
    <sheetView showZeros="0" zoomScale="75" zoomScaleNormal="75" zoomScaleSheetLayoutView="75" workbookViewId="0"/>
  </sheetViews>
  <sheetFormatPr defaultRowHeight="16.5"/>
  <cols>
    <col min="1" max="1" width="12.28515625" style="93" bestFit="1" customWidth="1"/>
    <col min="2" max="2" width="67.28515625" style="97" customWidth="1"/>
    <col min="3" max="3" width="22.28515625" style="93" customWidth="1"/>
    <col min="4" max="4" width="21.7109375" style="93" customWidth="1"/>
    <col min="5" max="5" width="21.28515625" style="93" hidden="1" customWidth="1"/>
    <col min="6" max="6" width="22.85546875" style="93" customWidth="1"/>
    <col min="7" max="7" width="22.140625" style="93" customWidth="1"/>
    <col min="8" max="247" width="9.140625" style="97"/>
    <col min="248" max="248" width="12.28515625" style="97" bestFit="1" customWidth="1"/>
    <col min="249" max="249" width="67.28515625" style="97" customWidth="1"/>
    <col min="250" max="250" width="22.28515625" style="97" customWidth="1"/>
    <col min="251" max="251" width="21.7109375" style="97" customWidth="1"/>
    <col min="252" max="252" width="0" style="97" hidden="1" customWidth="1"/>
    <col min="253" max="253" width="22.85546875" style="97" customWidth="1"/>
    <col min="254" max="254" width="22.140625" style="97" customWidth="1"/>
    <col min="255" max="255" width="21.5703125" style="97" customWidth="1"/>
    <col min="256" max="256" width="19.42578125" style="97" customWidth="1"/>
    <col min="257" max="257" width="21.85546875" style="97" customWidth="1"/>
    <col min="258" max="258" width="20.5703125" style="97" customWidth="1"/>
    <col min="259" max="259" width="23" style="97" customWidth="1"/>
    <col min="260" max="503" width="9.140625" style="97"/>
    <col min="504" max="504" width="12.28515625" style="97" bestFit="1" customWidth="1"/>
    <col min="505" max="505" width="67.28515625" style="97" customWidth="1"/>
    <col min="506" max="506" width="22.28515625" style="97" customWidth="1"/>
    <col min="507" max="507" width="21.7109375" style="97" customWidth="1"/>
    <col min="508" max="508" width="0" style="97" hidden="1" customWidth="1"/>
    <col min="509" max="509" width="22.85546875" style="97" customWidth="1"/>
    <col min="510" max="510" width="22.140625" style="97" customWidth="1"/>
    <col min="511" max="511" width="21.5703125" style="97" customWidth="1"/>
    <col min="512" max="512" width="19.42578125" style="97" customWidth="1"/>
    <col min="513" max="513" width="21.85546875" style="97" customWidth="1"/>
    <col min="514" max="514" width="20.5703125" style="97" customWidth="1"/>
    <col min="515" max="515" width="23" style="97" customWidth="1"/>
    <col min="516" max="759" width="9.140625" style="97"/>
    <col min="760" max="760" width="12.28515625" style="97" bestFit="1" customWidth="1"/>
    <col min="761" max="761" width="67.28515625" style="97" customWidth="1"/>
    <col min="762" max="762" width="22.28515625" style="97" customWidth="1"/>
    <col min="763" max="763" width="21.7109375" style="97" customWidth="1"/>
    <col min="764" max="764" width="0" style="97" hidden="1" customWidth="1"/>
    <col min="765" max="765" width="22.85546875" style="97" customWidth="1"/>
    <col min="766" max="766" width="22.140625" style="97" customWidth="1"/>
    <col min="767" max="767" width="21.5703125" style="97" customWidth="1"/>
    <col min="768" max="768" width="19.42578125" style="97" customWidth="1"/>
    <col min="769" max="769" width="21.85546875" style="97" customWidth="1"/>
    <col min="770" max="770" width="20.5703125" style="97" customWidth="1"/>
    <col min="771" max="771" width="23" style="97" customWidth="1"/>
    <col min="772" max="1015" width="9.140625" style="97"/>
    <col min="1016" max="1016" width="12.28515625" style="97" bestFit="1" customWidth="1"/>
    <col min="1017" max="1017" width="67.28515625" style="97" customWidth="1"/>
    <col min="1018" max="1018" width="22.28515625" style="97" customWidth="1"/>
    <col min="1019" max="1019" width="21.7109375" style="97" customWidth="1"/>
    <col min="1020" max="1020" width="0" style="97" hidden="1" customWidth="1"/>
    <col min="1021" max="1021" width="22.85546875" style="97" customWidth="1"/>
    <col min="1022" max="1022" width="22.140625" style="97" customWidth="1"/>
    <col min="1023" max="1023" width="21.5703125" style="97" customWidth="1"/>
    <col min="1024" max="1024" width="19.42578125" style="97" customWidth="1"/>
    <col min="1025" max="1025" width="21.85546875" style="97" customWidth="1"/>
    <col min="1026" max="1026" width="20.5703125" style="97" customWidth="1"/>
    <col min="1027" max="1027" width="23" style="97" customWidth="1"/>
    <col min="1028" max="1271" width="9.140625" style="97"/>
    <col min="1272" max="1272" width="12.28515625" style="97" bestFit="1" customWidth="1"/>
    <col min="1273" max="1273" width="67.28515625" style="97" customWidth="1"/>
    <col min="1274" max="1274" width="22.28515625" style="97" customWidth="1"/>
    <col min="1275" max="1275" width="21.7109375" style="97" customWidth="1"/>
    <col min="1276" max="1276" width="0" style="97" hidden="1" customWidth="1"/>
    <col min="1277" max="1277" width="22.85546875" style="97" customWidth="1"/>
    <col min="1278" max="1278" width="22.140625" style="97" customWidth="1"/>
    <col min="1279" max="1279" width="21.5703125" style="97" customWidth="1"/>
    <col min="1280" max="1280" width="19.42578125" style="97" customWidth="1"/>
    <col min="1281" max="1281" width="21.85546875" style="97" customWidth="1"/>
    <col min="1282" max="1282" width="20.5703125" style="97" customWidth="1"/>
    <col min="1283" max="1283" width="23" style="97" customWidth="1"/>
    <col min="1284" max="1527" width="9.140625" style="97"/>
    <col min="1528" max="1528" width="12.28515625" style="97" bestFit="1" customWidth="1"/>
    <col min="1529" max="1529" width="67.28515625" style="97" customWidth="1"/>
    <col min="1530" max="1530" width="22.28515625" style="97" customWidth="1"/>
    <col min="1531" max="1531" width="21.7109375" style="97" customWidth="1"/>
    <col min="1532" max="1532" width="0" style="97" hidden="1" customWidth="1"/>
    <col min="1533" max="1533" width="22.85546875" style="97" customWidth="1"/>
    <col min="1534" max="1534" width="22.140625" style="97" customWidth="1"/>
    <col min="1535" max="1535" width="21.5703125" style="97" customWidth="1"/>
    <col min="1536" max="1536" width="19.42578125" style="97" customWidth="1"/>
    <col min="1537" max="1537" width="21.85546875" style="97" customWidth="1"/>
    <col min="1538" max="1538" width="20.5703125" style="97" customWidth="1"/>
    <col min="1539" max="1539" width="23" style="97" customWidth="1"/>
    <col min="1540" max="1783" width="9.140625" style="97"/>
    <col min="1784" max="1784" width="12.28515625" style="97" bestFit="1" customWidth="1"/>
    <col min="1785" max="1785" width="67.28515625" style="97" customWidth="1"/>
    <col min="1786" max="1786" width="22.28515625" style="97" customWidth="1"/>
    <col min="1787" max="1787" width="21.7109375" style="97" customWidth="1"/>
    <col min="1788" max="1788" width="0" style="97" hidden="1" customWidth="1"/>
    <col min="1789" max="1789" width="22.85546875" style="97" customWidth="1"/>
    <col min="1790" max="1790" width="22.140625" style="97" customWidth="1"/>
    <col min="1791" max="1791" width="21.5703125" style="97" customWidth="1"/>
    <col min="1792" max="1792" width="19.42578125" style="97" customWidth="1"/>
    <col min="1793" max="1793" width="21.85546875" style="97" customWidth="1"/>
    <col min="1794" max="1794" width="20.5703125" style="97" customWidth="1"/>
    <col min="1795" max="1795" width="23" style="97" customWidth="1"/>
    <col min="1796" max="2039" width="9.140625" style="97"/>
    <col min="2040" max="2040" width="12.28515625" style="97" bestFit="1" customWidth="1"/>
    <col min="2041" max="2041" width="67.28515625" style="97" customWidth="1"/>
    <col min="2042" max="2042" width="22.28515625" style="97" customWidth="1"/>
    <col min="2043" max="2043" width="21.7109375" style="97" customWidth="1"/>
    <col min="2044" max="2044" width="0" style="97" hidden="1" customWidth="1"/>
    <col min="2045" max="2045" width="22.85546875" style="97" customWidth="1"/>
    <col min="2046" max="2046" width="22.140625" style="97" customWidth="1"/>
    <col min="2047" max="2047" width="21.5703125" style="97" customWidth="1"/>
    <col min="2048" max="2048" width="19.42578125" style="97" customWidth="1"/>
    <col min="2049" max="2049" width="21.85546875" style="97" customWidth="1"/>
    <col min="2050" max="2050" width="20.5703125" style="97" customWidth="1"/>
    <col min="2051" max="2051" width="23" style="97" customWidth="1"/>
    <col min="2052" max="2295" width="9.140625" style="97"/>
    <col min="2296" max="2296" width="12.28515625" style="97" bestFit="1" customWidth="1"/>
    <col min="2297" max="2297" width="67.28515625" style="97" customWidth="1"/>
    <col min="2298" max="2298" width="22.28515625" style="97" customWidth="1"/>
    <col min="2299" max="2299" width="21.7109375" style="97" customWidth="1"/>
    <col min="2300" max="2300" width="0" style="97" hidden="1" customWidth="1"/>
    <col min="2301" max="2301" width="22.85546875" style="97" customWidth="1"/>
    <col min="2302" max="2302" width="22.140625" style="97" customWidth="1"/>
    <col min="2303" max="2303" width="21.5703125" style="97" customWidth="1"/>
    <col min="2304" max="2304" width="19.42578125" style="97" customWidth="1"/>
    <col min="2305" max="2305" width="21.85546875" style="97" customWidth="1"/>
    <col min="2306" max="2306" width="20.5703125" style="97" customWidth="1"/>
    <col min="2307" max="2307" width="23" style="97" customWidth="1"/>
    <col min="2308" max="2551" width="9.140625" style="97"/>
    <col min="2552" max="2552" width="12.28515625" style="97" bestFit="1" customWidth="1"/>
    <col min="2553" max="2553" width="67.28515625" style="97" customWidth="1"/>
    <col min="2554" max="2554" width="22.28515625" style="97" customWidth="1"/>
    <col min="2555" max="2555" width="21.7109375" style="97" customWidth="1"/>
    <col min="2556" max="2556" width="0" style="97" hidden="1" customWidth="1"/>
    <col min="2557" max="2557" width="22.85546875" style="97" customWidth="1"/>
    <col min="2558" max="2558" width="22.140625" style="97" customWidth="1"/>
    <col min="2559" max="2559" width="21.5703125" style="97" customWidth="1"/>
    <col min="2560" max="2560" width="19.42578125" style="97" customWidth="1"/>
    <col min="2561" max="2561" width="21.85546875" style="97" customWidth="1"/>
    <col min="2562" max="2562" width="20.5703125" style="97" customWidth="1"/>
    <col min="2563" max="2563" width="23" style="97" customWidth="1"/>
    <col min="2564" max="2807" width="9.140625" style="97"/>
    <col min="2808" max="2808" width="12.28515625" style="97" bestFit="1" customWidth="1"/>
    <col min="2809" max="2809" width="67.28515625" style="97" customWidth="1"/>
    <col min="2810" max="2810" width="22.28515625" style="97" customWidth="1"/>
    <col min="2811" max="2811" width="21.7109375" style="97" customWidth="1"/>
    <col min="2812" max="2812" width="0" style="97" hidden="1" customWidth="1"/>
    <col min="2813" max="2813" width="22.85546875" style="97" customWidth="1"/>
    <col min="2814" max="2814" width="22.140625" style="97" customWidth="1"/>
    <col min="2815" max="2815" width="21.5703125" style="97" customWidth="1"/>
    <col min="2816" max="2816" width="19.42578125" style="97" customWidth="1"/>
    <col min="2817" max="2817" width="21.85546875" style="97" customWidth="1"/>
    <col min="2818" max="2818" width="20.5703125" style="97" customWidth="1"/>
    <col min="2819" max="2819" width="23" style="97" customWidth="1"/>
    <col min="2820" max="3063" width="9.140625" style="97"/>
    <col min="3064" max="3064" width="12.28515625" style="97" bestFit="1" customWidth="1"/>
    <col min="3065" max="3065" width="67.28515625" style="97" customWidth="1"/>
    <col min="3066" max="3066" width="22.28515625" style="97" customWidth="1"/>
    <col min="3067" max="3067" width="21.7109375" style="97" customWidth="1"/>
    <col min="3068" max="3068" width="0" style="97" hidden="1" customWidth="1"/>
    <col min="3069" max="3069" width="22.85546875" style="97" customWidth="1"/>
    <col min="3070" max="3070" width="22.140625" style="97" customWidth="1"/>
    <col min="3071" max="3071" width="21.5703125" style="97" customWidth="1"/>
    <col min="3072" max="3072" width="19.42578125" style="97" customWidth="1"/>
    <col min="3073" max="3073" width="21.85546875" style="97" customWidth="1"/>
    <col min="3074" max="3074" width="20.5703125" style="97" customWidth="1"/>
    <col min="3075" max="3075" width="23" style="97" customWidth="1"/>
    <col min="3076" max="3319" width="9.140625" style="97"/>
    <col min="3320" max="3320" width="12.28515625" style="97" bestFit="1" customWidth="1"/>
    <col min="3321" max="3321" width="67.28515625" style="97" customWidth="1"/>
    <col min="3322" max="3322" width="22.28515625" style="97" customWidth="1"/>
    <col min="3323" max="3323" width="21.7109375" style="97" customWidth="1"/>
    <col min="3324" max="3324" width="0" style="97" hidden="1" customWidth="1"/>
    <col min="3325" max="3325" width="22.85546875" style="97" customWidth="1"/>
    <col min="3326" max="3326" width="22.140625" style="97" customWidth="1"/>
    <col min="3327" max="3327" width="21.5703125" style="97" customWidth="1"/>
    <col min="3328" max="3328" width="19.42578125" style="97" customWidth="1"/>
    <col min="3329" max="3329" width="21.85546875" style="97" customWidth="1"/>
    <col min="3330" max="3330" width="20.5703125" style="97" customWidth="1"/>
    <col min="3331" max="3331" width="23" style="97" customWidth="1"/>
    <col min="3332" max="3575" width="9.140625" style="97"/>
    <col min="3576" max="3576" width="12.28515625" style="97" bestFit="1" customWidth="1"/>
    <col min="3577" max="3577" width="67.28515625" style="97" customWidth="1"/>
    <col min="3578" max="3578" width="22.28515625" style="97" customWidth="1"/>
    <col min="3579" max="3579" width="21.7109375" style="97" customWidth="1"/>
    <col min="3580" max="3580" width="0" style="97" hidden="1" customWidth="1"/>
    <col min="3581" max="3581" width="22.85546875" style="97" customWidth="1"/>
    <col min="3582" max="3582" width="22.140625" style="97" customWidth="1"/>
    <col min="3583" max="3583" width="21.5703125" style="97" customWidth="1"/>
    <col min="3584" max="3584" width="19.42578125" style="97" customWidth="1"/>
    <col min="3585" max="3585" width="21.85546875" style="97" customWidth="1"/>
    <col min="3586" max="3586" width="20.5703125" style="97" customWidth="1"/>
    <col min="3587" max="3587" width="23" style="97" customWidth="1"/>
    <col min="3588" max="3831" width="9.140625" style="97"/>
    <col min="3832" max="3832" width="12.28515625" style="97" bestFit="1" customWidth="1"/>
    <col min="3833" max="3833" width="67.28515625" style="97" customWidth="1"/>
    <col min="3834" max="3834" width="22.28515625" style="97" customWidth="1"/>
    <col min="3835" max="3835" width="21.7109375" style="97" customWidth="1"/>
    <col min="3836" max="3836" width="0" style="97" hidden="1" customWidth="1"/>
    <col min="3837" max="3837" width="22.85546875" style="97" customWidth="1"/>
    <col min="3838" max="3838" width="22.140625" style="97" customWidth="1"/>
    <col min="3839" max="3839" width="21.5703125" style="97" customWidth="1"/>
    <col min="3840" max="3840" width="19.42578125" style="97" customWidth="1"/>
    <col min="3841" max="3841" width="21.85546875" style="97" customWidth="1"/>
    <col min="3842" max="3842" width="20.5703125" style="97" customWidth="1"/>
    <col min="3843" max="3843" width="23" style="97" customWidth="1"/>
    <col min="3844" max="4087" width="9.140625" style="97"/>
    <col min="4088" max="4088" width="12.28515625" style="97" bestFit="1" customWidth="1"/>
    <col min="4089" max="4089" width="67.28515625" style="97" customWidth="1"/>
    <col min="4090" max="4090" width="22.28515625" style="97" customWidth="1"/>
    <col min="4091" max="4091" width="21.7109375" style="97" customWidth="1"/>
    <col min="4092" max="4092" width="0" style="97" hidden="1" customWidth="1"/>
    <col min="4093" max="4093" width="22.85546875" style="97" customWidth="1"/>
    <col min="4094" max="4094" width="22.140625" style="97" customWidth="1"/>
    <col min="4095" max="4095" width="21.5703125" style="97" customWidth="1"/>
    <col min="4096" max="4096" width="19.42578125" style="97" customWidth="1"/>
    <col min="4097" max="4097" width="21.85546875" style="97" customWidth="1"/>
    <col min="4098" max="4098" width="20.5703125" style="97" customWidth="1"/>
    <col min="4099" max="4099" width="23" style="97" customWidth="1"/>
    <col min="4100" max="4343" width="9.140625" style="97"/>
    <col min="4344" max="4344" width="12.28515625" style="97" bestFit="1" customWidth="1"/>
    <col min="4345" max="4345" width="67.28515625" style="97" customWidth="1"/>
    <col min="4346" max="4346" width="22.28515625" style="97" customWidth="1"/>
    <col min="4347" max="4347" width="21.7109375" style="97" customWidth="1"/>
    <col min="4348" max="4348" width="0" style="97" hidden="1" customWidth="1"/>
    <col min="4349" max="4349" width="22.85546875" style="97" customWidth="1"/>
    <col min="4350" max="4350" width="22.140625" style="97" customWidth="1"/>
    <col min="4351" max="4351" width="21.5703125" style="97" customWidth="1"/>
    <col min="4352" max="4352" width="19.42578125" style="97" customWidth="1"/>
    <col min="4353" max="4353" width="21.85546875" style="97" customWidth="1"/>
    <col min="4354" max="4354" width="20.5703125" style="97" customWidth="1"/>
    <col min="4355" max="4355" width="23" style="97" customWidth="1"/>
    <col min="4356" max="4599" width="9.140625" style="97"/>
    <col min="4600" max="4600" width="12.28515625" style="97" bestFit="1" customWidth="1"/>
    <col min="4601" max="4601" width="67.28515625" style="97" customWidth="1"/>
    <col min="4602" max="4602" width="22.28515625" style="97" customWidth="1"/>
    <col min="4603" max="4603" width="21.7109375" style="97" customWidth="1"/>
    <col min="4604" max="4604" width="0" style="97" hidden="1" customWidth="1"/>
    <col min="4605" max="4605" width="22.85546875" style="97" customWidth="1"/>
    <col min="4606" max="4606" width="22.140625" style="97" customWidth="1"/>
    <col min="4607" max="4607" width="21.5703125" style="97" customWidth="1"/>
    <col min="4608" max="4608" width="19.42578125" style="97" customWidth="1"/>
    <col min="4609" max="4609" width="21.85546875" style="97" customWidth="1"/>
    <col min="4610" max="4610" width="20.5703125" style="97" customWidth="1"/>
    <col min="4611" max="4611" width="23" style="97" customWidth="1"/>
    <col min="4612" max="4855" width="9.140625" style="97"/>
    <col min="4856" max="4856" width="12.28515625" style="97" bestFit="1" customWidth="1"/>
    <col min="4857" max="4857" width="67.28515625" style="97" customWidth="1"/>
    <col min="4858" max="4858" width="22.28515625" style="97" customWidth="1"/>
    <col min="4859" max="4859" width="21.7109375" style="97" customWidth="1"/>
    <col min="4860" max="4860" width="0" style="97" hidden="1" customWidth="1"/>
    <col min="4861" max="4861" width="22.85546875" style="97" customWidth="1"/>
    <col min="4862" max="4862" width="22.140625" style="97" customWidth="1"/>
    <col min="4863" max="4863" width="21.5703125" style="97" customWidth="1"/>
    <col min="4864" max="4864" width="19.42578125" style="97" customWidth="1"/>
    <col min="4865" max="4865" width="21.85546875" style="97" customWidth="1"/>
    <col min="4866" max="4866" width="20.5703125" style="97" customWidth="1"/>
    <col min="4867" max="4867" width="23" style="97" customWidth="1"/>
    <col min="4868" max="5111" width="9.140625" style="97"/>
    <col min="5112" max="5112" width="12.28515625" style="97" bestFit="1" customWidth="1"/>
    <col min="5113" max="5113" width="67.28515625" style="97" customWidth="1"/>
    <col min="5114" max="5114" width="22.28515625" style="97" customWidth="1"/>
    <col min="5115" max="5115" width="21.7109375" style="97" customWidth="1"/>
    <col min="5116" max="5116" width="0" style="97" hidden="1" customWidth="1"/>
    <col min="5117" max="5117" width="22.85546875" style="97" customWidth="1"/>
    <col min="5118" max="5118" width="22.140625" style="97" customWidth="1"/>
    <col min="5119" max="5119" width="21.5703125" style="97" customWidth="1"/>
    <col min="5120" max="5120" width="19.42578125" style="97" customWidth="1"/>
    <col min="5121" max="5121" width="21.85546875" style="97" customWidth="1"/>
    <col min="5122" max="5122" width="20.5703125" style="97" customWidth="1"/>
    <col min="5123" max="5123" width="23" style="97" customWidth="1"/>
    <col min="5124" max="5367" width="9.140625" style="97"/>
    <col min="5368" max="5368" width="12.28515625" style="97" bestFit="1" customWidth="1"/>
    <col min="5369" max="5369" width="67.28515625" style="97" customWidth="1"/>
    <col min="5370" max="5370" width="22.28515625" style="97" customWidth="1"/>
    <col min="5371" max="5371" width="21.7109375" style="97" customWidth="1"/>
    <col min="5372" max="5372" width="0" style="97" hidden="1" customWidth="1"/>
    <col min="5373" max="5373" width="22.85546875" style="97" customWidth="1"/>
    <col min="5374" max="5374" width="22.140625" style="97" customWidth="1"/>
    <col min="5375" max="5375" width="21.5703125" style="97" customWidth="1"/>
    <col min="5376" max="5376" width="19.42578125" style="97" customWidth="1"/>
    <col min="5377" max="5377" width="21.85546875" style="97" customWidth="1"/>
    <col min="5378" max="5378" width="20.5703125" style="97" customWidth="1"/>
    <col min="5379" max="5379" width="23" style="97" customWidth="1"/>
    <col min="5380" max="5623" width="9.140625" style="97"/>
    <col min="5624" max="5624" width="12.28515625" style="97" bestFit="1" customWidth="1"/>
    <col min="5625" max="5625" width="67.28515625" style="97" customWidth="1"/>
    <col min="5626" max="5626" width="22.28515625" style="97" customWidth="1"/>
    <col min="5627" max="5627" width="21.7109375" style="97" customWidth="1"/>
    <col min="5628" max="5628" width="0" style="97" hidden="1" customWidth="1"/>
    <col min="5629" max="5629" width="22.85546875" style="97" customWidth="1"/>
    <col min="5630" max="5630" width="22.140625" style="97" customWidth="1"/>
    <col min="5631" max="5631" width="21.5703125" style="97" customWidth="1"/>
    <col min="5632" max="5632" width="19.42578125" style="97" customWidth="1"/>
    <col min="5633" max="5633" width="21.85546875" style="97" customWidth="1"/>
    <col min="5634" max="5634" width="20.5703125" style="97" customWidth="1"/>
    <col min="5635" max="5635" width="23" style="97" customWidth="1"/>
    <col min="5636" max="5879" width="9.140625" style="97"/>
    <col min="5880" max="5880" width="12.28515625" style="97" bestFit="1" customWidth="1"/>
    <col min="5881" max="5881" width="67.28515625" style="97" customWidth="1"/>
    <col min="5882" max="5882" width="22.28515625" style="97" customWidth="1"/>
    <col min="5883" max="5883" width="21.7109375" style="97" customWidth="1"/>
    <col min="5884" max="5884" width="0" style="97" hidden="1" customWidth="1"/>
    <col min="5885" max="5885" width="22.85546875" style="97" customWidth="1"/>
    <col min="5886" max="5886" width="22.140625" style="97" customWidth="1"/>
    <col min="5887" max="5887" width="21.5703125" style="97" customWidth="1"/>
    <col min="5888" max="5888" width="19.42578125" style="97" customWidth="1"/>
    <col min="5889" max="5889" width="21.85546875" style="97" customWidth="1"/>
    <col min="5890" max="5890" width="20.5703125" style="97" customWidth="1"/>
    <col min="5891" max="5891" width="23" style="97" customWidth="1"/>
    <col min="5892" max="6135" width="9.140625" style="97"/>
    <col min="6136" max="6136" width="12.28515625" style="97" bestFit="1" customWidth="1"/>
    <col min="6137" max="6137" width="67.28515625" style="97" customWidth="1"/>
    <col min="6138" max="6138" width="22.28515625" style="97" customWidth="1"/>
    <col min="6139" max="6139" width="21.7109375" style="97" customWidth="1"/>
    <col min="6140" max="6140" width="0" style="97" hidden="1" customWidth="1"/>
    <col min="6141" max="6141" width="22.85546875" style="97" customWidth="1"/>
    <col min="6142" max="6142" width="22.140625" style="97" customWidth="1"/>
    <col min="6143" max="6143" width="21.5703125" style="97" customWidth="1"/>
    <col min="6144" max="6144" width="19.42578125" style="97" customWidth="1"/>
    <col min="6145" max="6145" width="21.85546875" style="97" customWidth="1"/>
    <col min="6146" max="6146" width="20.5703125" style="97" customWidth="1"/>
    <col min="6147" max="6147" width="23" style="97" customWidth="1"/>
    <col min="6148" max="6391" width="9.140625" style="97"/>
    <col min="6392" max="6392" width="12.28515625" style="97" bestFit="1" customWidth="1"/>
    <col min="6393" max="6393" width="67.28515625" style="97" customWidth="1"/>
    <col min="6394" max="6394" width="22.28515625" style="97" customWidth="1"/>
    <col min="6395" max="6395" width="21.7109375" style="97" customWidth="1"/>
    <col min="6396" max="6396" width="0" style="97" hidden="1" customWidth="1"/>
    <col min="6397" max="6397" width="22.85546875" style="97" customWidth="1"/>
    <col min="6398" max="6398" width="22.140625" style="97" customWidth="1"/>
    <col min="6399" max="6399" width="21.5703125" style="97" customWidth="1"/>
    <col min="6400" max="6400" width="19.42578125" style="97" customWidth="1"/>
    <col min="6401" max="6401" width="21.85546875" style="97" customWidth="1"/>
    <col min="6402" max="6402" width="20.5703125" style="97" customWidth="1"/>
    <col min="6403" max="6403" width="23" style="97" customWidth="1"/>
    <col min="6404" max="6647" width="9.140625" style="97"/>
    <col min="6648" max="6648" width="12.28515625" style="97" bestFit="1" customWidth="1"/>
    <col min="6649" max="6649" width="67.28515625" style="97" customWidth="1"/>
    <col min="6650" max="6650" width="22.28515625" style="97" customWidth="1"/>
    <col min="6651" max="6651" width="21.7109375" style="97" customWidth="1"/>
    <col min="6652" max="6652" width="0" style="97" hidden="1" customWidth="1"/>
    <col min="6653" max="6653" width="22.85546875" style="97" customWidth="1"/>
    <col min="6654" max="6654" width="22.140625" style="97" customWidth="1"/>
    <col min="6655" max="6655" width="21.5703125" style="97" customWidth="1"/>
    <col min="6656" max="6656" width="19.42578125" style="97" customWidth="1"/>
    <col min="6657" max="6657" width="21.85546875" style="97" customWidth="1"/>
    <col min="6658" max="6658" width="20.5703125" style="97" customWidth="1"/>
    <col min="6659" max="6659" width="23" style="97" customWidth="1"/>
    <col min="6660" max="6903" width="9.140625" style="97"/>
    <col min="6904" max="6904" width="12.28515625" style="97" bestFit="1" customWidth="1"/>
    <col min="6905" max="6905" width="67.28515625" style="97" customWidth="1"/>
    <col min="6906" max="6906" width="22.28515625" style="97" customWidth="1"/>
    <col min="6907" max="6907" width="21.7109375" style="97" customWidth="1"/>
    <col min="6908" max="6908" width="0" style="97" hidden="1" customWidth="1"/>
    <col min="6909" max="6909" width="22.85546875" style="97" customWidth="1"/>
    <col min="6910" max="6910" width="22.140625" style="97" customWidth="1"/>
    <col min="6911" max="6911" width="21.5703125" style="97" customWidth="1"/>
    <col min="6912" max="6912" width="19.42578125" style="97" customWidth="1"/>
    <col min="6913" max="6913" width="21.85546875" style="97" customWidth="1"/>
    <col min="6914" max="6914" width="20.5703125" style="97" customWidth="1"/>
    <col min="6915" max="6915" width="23" style="97" customWidth="1"/>
    <col min="6916" max="7159" width="9.140625" style="97"/>
    <col min="7160" max="7160" width="12.28515625" style="97" bestFit="1" customWidth="1"/>
    <col min="7161" max="7161" width="67.28515625" style="97" customWidth="1"/>
    <col min="7162" max="7162" width="22.28515625" style="97" customWidth="1"/>
    <col min="7163" max="7163" width="21.7109375" style="97" customWidth="1"/>
    <col min="7164" max="7164" width="0" style="97" hidden="1" customWidth="1"/>
    <col min="7165" max="7165" width="22.85546875" style="97" customWidth="1"/>
    <col min="7166" max="7166" width="22.140625" style="97" customWidth="1"/>
    <col min="7167" max="7167" width="21.5703125" style="97" customWidth="1"/>
    <col min="7168" max="7168" width="19.42578125" style="97" customWidth="1"/>
    <col min="7169" max="7169" width="21.85546875" style="97" customWidth="1"/>
    <col min="7170" max="7170" width="20.5703125" style="97" customWidth="1"/>
    <col min="7171" max="7171" width="23" style="97" customWidth="1"/>
    <col min="7172" max="7415" width="9.140625" style="97"/>
    <col min="7416" max="7416" width="12.28515625" style="97" bestFit="1" customWidth="1"/>
    <col min="7417" max="7417" width="67.28515625" style="97" customWidth="1"/>
    <col min="7418" max="7418" width="22.28515625" style="97" customWidth="1"/>
    <col min="7419" max="7419" width="21.7109375" style="97" customWidth="1"/>
    <col min="7420" max="7420" width="0" style="97" hidden="1" customWidth="1"/>
    <col min="7421" max="7421" width="22.85546875" style="97" customWidth="1"/>
    <col min="7422" max="7422" width="22.140625" style="97" customWidth="1"/>
    <col min="7423" max="7423" width="21.5703125" style="97" customWidth="1"/>
    <col min="7424" max="7424" width="19.42578125" style="97" customWidth="1"/>
    <col min="7425" max="7425" width="21.85546875" style="97" customWidth="1"/>
    <col min="7426" max="7426" width="20.5703125" style="97" customWidth="1"/>
    <col min="7427" max="7427" width="23" style="97" customWidth="1"/>
    <col min="7428" max="7671" width="9.140625" style="97"/>
    <col min="7672" max="7672" width="12.28515625" style="97" bestFit="1" customWidth="1"/>
    <col min="7673" max="7673" width="67.28515625" style="97" customWidth="1"/>
    <col min="7674" max="7674" width="22.28515625" style="97" customWidth="1"/>
    <col min="7675" max="7675" width="21.7109375" style="97" customWidth="1"/>
    <col min="7676" max="7676" width="0" style="97" hidden="1" customWidth="1"/>
    <col min="7677" max="7677" width="22.85546875" style="97" customWidth="1"/>
    <col min="7678" max="7678" width="22.140625" style="97" customWidth="1"/>
    <col min="7679" max="7679" width="21.5703125" style="97" customWidth="1"/>
    <col min="7680" max="7680" width="19.42578125" style="97" customWidth="1"/>
    <col min="7681" max="7681" width="21.85546875" style="97" customWidth="1"/>
    <col min="7682" max="7682" width="20.5703125" style="97" customWidth="1"/>
    <col min="7683" max="7683" width="23" style="97" customWidth="1"/>
    <col min="7684" max="7927" width="9.140625" style="97"/>
    <col min="7928" max="7928" width="12.28515625" style="97" bestFit="1" customWidth="1"/>
    <col min="7929" max="7929" width="67.28515625" style="97" customWidth="1"/>
    <col min="7930" max="7930" width="22.28515625" style="97" customWidth="1"/>
    <col min="7931" max="7931" width="21.7109375" style="97" customWidth="1"/>
    <col min="7932" max="7932" width="0" style="97" hidden="1" customWidth="1"/>
    <col min="7933" max="7933" width="22.85546875" style="97" customWidth="1"/>
    <col min="7934" max="7934" width="22.140625" style="97" customWidth="1"/>
    <col min="7935" max="7935" width="21.5703125" style="97" customWidth="1"/>
    <col min="7936" max="7936" width="19.42578125" style="97" customWidth="1"/>
    <col min="7937" max="7937" width="21.85546875" style="97" customWidth="1"/>
    <col min="7938" max="7938" width="20.5703125" style="97" customWidth="1"/>
    <col min="7939" max="7939" width="23" style="97" customWidth="1"/>
    <col min="7940" max="8183" width="9.140625" style="97"/>
    <col min="8184" max="8184" width="12.28515625" style="97" bestFit="1" customWidth="1"/>
    <col min="8185" max="8185" width="67.28515625" style="97" customWidth="1"/>
    <col min="8186" max="8186" width="22.28515625" style="97" customWidth="1"/>
    <col min="8187" max="8187" width="21.7109375" style="97" customWidth="1"/>
    <col min="8188" max="8188" width="0" style="97" hidden="1" customWidth="1"/>
    <col min="8189" max="8189" width="22.85546875" style="97" customWidth="1"/>
    <col min="8190" max="8190" width="22.140625" style="97" customWidth="1"/>
    <col min="8191" max="8191" width="21.5703125" style="97" customWidth="1"/>
    <col min="8192" max="8192" width="19.42578125" style="97" customWidth="1"/>
    <col min="8193" max="8193" width="21.85546875" style="97" customWidth="1"/>
    <col min="8194" max="8194" width="20.5703125" style="97" customWidth="1"/>
    <col min="8195" max="8195" width="23" style="97" customWidth="1"/>
    <col min="8196" max="8439" width="9.140625" style="97"/>
    <col min="8440" max="8440" width="12.28515625" style="97" bestFit="1" customWidth="1"/>
    <col min="8441" max="8441" width="67.28515625" style="97" customWidth="1"/>
    <col min="8442" max="8442" width="22.28515625" style="97" customWidth="1"/>
    <col min="8443" max="8443" width="21.7109375" style="97" customWidth="1"/>
    <col min="8444" max="8444" width="0" style="97" hidden="1" customWidth="1"/>
    <col min="8445" max="8445" width="22.85546875" style="97" customWidth="1"/>
    <col min="8446" max="8446" width="22.140625" style="97" customWidth="1"/>
    <col min="8447" max="8447" width="21.5703125" style="97" customWidth="1"/>
    <col min="8448" max="8448" width="19.42578125" style="97" customWidth="1"/>
    <col min="8449" max="8449" width="21.85546875" style="97" customWidth="1"/>
    <col min="8450" max="8450" width="20.5703125" style="97" customWidth="1"/>
    <col min="8451" max="8451" width="23" style="97" customWidth="1"/>
    <col min="8452" max="8695" width="9.140625" style="97"/>
    <col min="8696" max="8696" width="12.28515625" style="97" bestFit="1" customWidth="1"/>
    <col min="8697" max="8697" width="67.28515625" style="97" customWidth="1"/>
    <col min="8698" max="8698" width="22.28515625" style="97" customWidth="1"/>
    <col min="8699" max="8699" width="21.7109375" style="97" customWidth="1"/>
    <col min="8700" max="8700" width="0" style="97" hidden="1" customWidth="1"/>
    <col min="8701" max="8701" width="22.85546875" style="97" customWidth="1"/>
    <col min="8702" max="8702" width="22.140625" style="97" customWidth="1"/>
    <col min="8703" max="8703" width="21.5703125" style="97" customWidth="1"/>
    <col min="8704" max="8704" width="19.42578125" style="97" customWidth="1"/>
    <col min="8705" max="8705" width="21.85546875" style="97" customWidth="1"/>
    <col min="8706" max="8706" width="20.5703125" style="97" customWidth="1"/>
    <col min="8707" max="8707" width="23" style="97" customWidth="1"/>
    <col min="8708" max="8951" width="9.140625" style="97"/>
    <col min="8952" max="8952" width="12.28515625" style="97" bestFit="1" customWidth="1"/>
    <col min="8953" max="8953" width="67.28515625" style="97" customWidth="1"/>
    <col min="8954" max="8954" width="22.28515625" style="97" customWidth="1"/>
    <col min="8955" max="8955" width="21.7109375" style="97" customWidth="1"/>
    <col min="8956" max="8956" width="0" style="97" hidden="1" customWidth="1"/>
    <col min="8957" max="8957" width="22.85546875" style="97" customWidth="1"/>
    <col min="8958" max="8958" width="22.140625" style="97" customWidth="1"/>
    <col min="8959" max="8959" width="21.5703125" style="97" customWidth="1"/>
    <col min="8960" max="8960" width="19.42578125" style="97" customWidth="1"/>
    <col min="8961" max="8961" width="21.85546875" style="97" customWidth="1"/>
    <col min="8962" max="8962" width="20.5703125" style="97" customWidth="1"/>
    <col min="8963" max="8963" width="23" style="97" customWidth="1"/>
    <col min="8964" max="9207" width="9.140625" style="97"/>
    <col min="9208" max="9208" width="12.28515625" style="97" bestFit="1" customWidth="1"/>
    <col min="9209" max="9209" width="67.28515625" style="97" customWidth="1"/>
    <col min="9210" max="9210" width="22.28515625" style="97" customWidth="1"/>
    <col min="9211" max="9211" width="21.7109375" style="97" customWidth="1"/>
    <col min="9212" max="9212" width="0" style="97" hidden="1" customWidth="1"/>
    <col min="9213" max="9213" width="22.85546875" style="97" customWidth="1"/>
    <col min="9214" max="9214" width="22.140625" style="97" customWidth="1"/>
    <col min="9215" max="9215" width="21.5703125" style="97" customWidth="1"/>
    <col min="9216" max="9216" width="19.42578125" style="97" customWidth="1"/>
    <col min="9217" max="9217" width="21.85546875" style="97" customWidth="1"/>
    <col min="9218" max="9218" width="20.5703125" style="97" customWidth="1"/>
    <col min="9219" max="9219" width="23" style="97" customWidth="1"/>
    <col min="9220" max="9463" width="9.140625" style="97"/>
    <col min="9464" max="9464" width="12.28515625" style="97" bestFit="1" customWidth="1"/>
    <col min="9465" max="9465" width="67.28515625" style="97" customWidth="1"/>
    <col min="9466" max="9466" width="22.28515625" style="97" customWidth="1"/>
    <col min="9467" max="9467" width="21.7109375" style="97" customWidth="1"/>
    <col min="9468" max="9468" width="0" style="97" hidden="1" customWidth="1"/>
    <col min="9469" max="9469" width="22.85546875" style="97" customWidth="1"/>
    <col min="9470" max="9470" width="22.140625" style="97" customWidth="1"/>
    <col min="9471" max="9471" width="21.5703125" style="97" customWidth="1"/>
    <col min="9472" max="9472" width="19.42578125" style="97" customWidth="1"/>
    <col min="9473" max="9473" width="21.85546875" style="97" customWidth="1"/>
    <col min="9474" max="9474" width="20.5703125" style="97" customWidth="1"/>
    <col min="9475" max="9475" width="23" style="97" customWidth="1"/>
    <col min="9476" max="9719" width="9.140625" style="97"/>
    <col min="9720" max="9720" width="12.28515625" style="97" bestFit="1" customWidth="1"/>
    <col min="9721" max="9721" width="67.28515625" style="97" customWidth="1"/>
    <col min="9722" max="9722" width="22.28515625" style="97" customWidth="1"/>
    <col min="9723" max="9723" width="21.7109375" style="97" customWidth="1"/>
    <col min="9724" max="9724" width="0" style="97" hidden="1" customWidth="1"/>
    <col min="9725" max="9725" width="22.85546875" style="97" customWidth="1"/>
    <col min="9726" max="9726" width="22.140625" style="97" customWidth="1"/>
    <col min="9727" max="9727" width="21.5703125" style="97" customWidth="1"/>
    <col min="9728" max="9728" width="19.42578125" style="97" customWidth="1"/>
    <col min="9729" max="9729" width="21.85546875" style="97" customWidth="1"/>
    <col min="9730" max="9730" width="20.5703125" style="97" customWidth="1"/>
    <col min="9731" max="9731" width="23" style="97" customWidth="1"/>
    <col min="9732" max="9975" width="9.140625" style="97"/>
    <col min="9976" max="9976" width="12.28515625" style="97" bestFit="1" customWidth="1"/>
    <col min="9977" max="9977" width="67.28515625" style="97" customWidth="1"/>
    <col min="9978" max="9978" width="22.28515625" style="97" customWidth="1"/>
    <col min="9979" max="9979" width="21.7109375" style="97" customWidth="1"/>
    <col min="9980" max="9980" width="0" style="97" hidden="1" customWidth="1"/>
    <col min="9981" max="9981" width="22.85546875" style="97" customWidth="1"/>
    <col min="9982" max="9982" width="22.140625" style="97" customWidth="1"/>
    <col min="9983" max="9983" width="21.5703125" style="97" customWidth="1"/>
    <col min="9984" max="9984" width="19.42578125" style="97" customWidth="1"/>
    <col min="9985" max="9985" width="21.85546875" style="97" customWidth="1"/>
    <col min="9986" max="9986" width="20.5703125" style="97" customWidth="1"/>
    <col min="9987" max="9987" width="23" style="97" customWidth="1"/>
    <col min="9988" max="10231" width="9.140625" style="97"/>
    <col min="10232" max="10232" width="12.28515625" style="97" bestFit="1" customWidth="1"/>
    <col min="10233" max="10233" width="67.28515625" style="97" customWidth="1"/>
    <col min="10234" max="10234" width="22.28515625" style="97" customWidth="1"/>
    <col min="10235" max="10235" width="21.7109375" style="97" customWidth="1"/>
    <col min="10236" max="10236" width="0" style="97" hidden="1" customWidth="1"/>
    <col min="10237" max="10237" width="22.85546875" style="97" customWidth="1"/>
    <col min="10238" max="10238" width="22.140625" style="97" customWidth="1"/>
    <col min="10239" max="10239" width="21.5703125" style="97" customWidth="1"/>
    <col min="10240" max="10240" width="19.42578125" style="97" customWidth="1"/>
    <col min="10241" max="10241" width="21.85546875" style="97" customWidth="1"/>
    <col min="10242" max="10242" width="20.5703125" style="97" customWidth="1"/>
    <col min="10243" max="10243" width="23" style="97" customWidth="1"/>
    <col min="10244" max="10487" width="9.140625" style="97"/>
    <col min="10488" max="10488" width="12.28515625" style="97" bestFit="1" customWidth="1"/>
    <col min="10489" max="10489" width="67.28515625" style="97" customWidth="1"/>
    <col min="10490" max="10490" width="22.28515625" style="97" customWidth="1"/>
    <col min="10491" max="10491" width="21.7109375" style="97" customWidth="1"/>
    <col min="10492" max="10492" width="0" style="97" hidden="1" customWidth="1"/>
    <col min="10493" max="10493" width="22.85546875" style="97" customWidth="1"/>
    <col min="10494" max="10494" width="22.140625" style="97" customWidth="1"/>
    <col min="10495" max="10495" width="21.5703125" style="97" customWidth="1"/>
    <col min="10496" max="10496" width="19.42578125" style="97" customWidth="1"/>
    <col min="10497" max="10497" width="21.85546875" style="97" customWidth="1"/>
    <col min="10498" max="10498" width="20.5703125" style="97" customWidth="1"/>
    <col min="10499" max="10499" width="23" style="97" customWidth="1"/>
    <col min="10500" max="10743" width="9.140625" style="97"/>
    <col min="10744" max="10744" width="12.28515625" style="97" bestFit="1" customWidth="1"/>
    <col min="10745" max="10745" width="67.28515625" style="97" customWidth="1"/>
    <col min="10746" max="10746" width="22.28515625" style="97" customWidth="1"/>
    <col min="10747" max="10747" width="21.7109375" style="97" customWidth="1"/>
    <col min="10748" max="10748" width="0" style="97" hidden="1" customWidth="1"/>
    <col min="10749" max="10749" width="22.85546875" style="97" customWidth="1"/>
    <col min="10750" max="10750" width="22.140625" style="97" customWidth="1"/>
    <col min="10751" max="10751" width="21.5703125" style="97" customWidth="1"/>
    <col min="10752" max="10752" width="19.42578125" style="97" customWidth="1"/>
    <col min="10753" max="10753" width="21.85546875" style="97" customWidth="1"/>
    <col min="10754" max="10754" width="20.5703125" style="97" customWidth="1"/>
    <col min="10755" max="10755" width="23" style="97" customWidth="1"/>
    <col min="10756" max="10999" width="9.140625" style="97"/>
    <col min="11000" max="11000" width="12.28515625" style="97" bestFit="1" customWidth="1"/>
    <col min="11001" max="11001" width="67.28515625" style="97" customWidth="1"/>
    <col min="11002" max="11002" width="22.28515625" style="97" customWidth="1"/>
    <col min="11003" max="11003" width="21.7109375" style="97" customWidth="1"/>
    <col min="11004" max="11004" width="0" style="97" hidden="1" customWidth="1"/>
    <col min="11005" max="11005" width="22.85546875" style="97" customWidth="1"/>
    <col min="11006" max="11006" width="22.140625" style="97" customWidth="1"/>
    <col min="11007" max="11007" width="21.5703125" style="97" customWidth="1"/>
    <col min="11008" max="11008" width="19.42578125" style="97" customWidth="1"/>
    <col min="11009" max="11009" width="21.85546875" style="97" customWidth="1"/>
    <col min="11010" max="11010" width="20.5703125" style="97" customWidth="1"/>
    <col min="11011" max="11011" width="23" style="97" customWidth="1"/>
    <col min="11012" max="11255" width="9.140625" style="97"/>
    <col min="11256" max="11256" width="12.28515625" style="97" bestFit="1" customWidth="1"/>
    <col min="11257" max="11257" width="67.28515625" style="97" customWidth="1"/>
    <col min="11258" max="11258" width="22.28515625" style="97" customWidth="1"/>
    <col min="11259" max="11259" width="21.7109375" style="97" customWidth="1"/>
    <col min="11260" max="11260" width="0" style="97" hidden="1" customWidth="1"/>
    <col min="11261" max="11261" width="22.85546875" style="97" customWidth="1"/>
    <col min="11262" max="11262" width="22.140625" style="97" customWidth="1"/>
    <col min="11263" max="11263" width="21.5703125" style="97" customWidth="1"/>
    <col min="11264" max="11264" width="19.42578125" style="97" customWidth="1"/>
    <col min="11265" max="11265" width="21.85546875" style="97" customWidth="1"/>
    <col min="11266" max="11266" width="20.5703125" style="97" customWidth="1"/>
    <col min="11267" max="11267" width="23" style="97" customWidth="1"/>
    <col min="11268" max="11511" width="9.140625" style="97"/>
    <col min="11512" max="11512" width="12.28515625" style="97" bestFit="1" customWidth="1"/>
    <col min="11513" max="11513" width="67.28515625" style="97" customWidth="1"/>
    <col min="11514" max="11514" width="22.28515625" style="97" customWidth="1"/>
    <col min="11515" max="11515" width="21.7109375" style="97" customWidth="1"/>
    <col min="11516" max="11516" width="0" style="97" hidden="1" customWidth="1"/>
    <col min="11517" max="11517" width="22.85546875" style="97" customWidth="1"/>
    <col min="11518" max="11518" width="22.140625" style="97" customWidth="1"/>
    <col min="11519" max="11519" width="21.5703125" style="97" customWidth="1"/>
    <col min="11520" max="11520" width="19.42578125" style="97" customWidth="1"/>
    <col min="11521" max="11521" width="21.85546875" style="97" customWidth="1"/>
    <col min="11522" max="11522" width="20.5703125" style="97" customWidth="1"/>
    <col min="11523" max="11523" width="23" style="97" customWidth="1"/>
    <col min="11524" max="11767" width="9.140625" style="97"/>
    <col min="11768" max="11768" width="12.28515625" style="97" bestFit="1" customWidth="1"/>
    <col min="11769" max="11769" width="67.28515625" style="97" customWidth="1"/>
    <col min="11770" max="11770" width="22.28515625" style="97" customWidth="1"/>
    <col min="11771" max="11771" width="21.7109375" style="97" customWidth="1"/>
    <col min="11772" max="11772" width="0" style="97" hidden="1" customWidth="1"/>
    <col min="11773" max="11773" width="22.85546875" style="97" customWidth="1"/>
    <col min="11774" max="11774" width="22.140625" style="97" customWidth="1"/>
    <col min="11775" max="11775" width="21.5703125" style="97" customWidth="1"/>
    <col min="11776" max="11776" width="19.42578125" style="97" customWidth="1"/>
    <col min="11777" max="11777" width="21.85546875" style="97" customWidth="1"/>
    <col min="11778" max="11778" width="20.5703125" style="97" customWidth="1"/>
    <col min="11779" max="11779" width="23" style="97" customWidth="1"/>
    <col min="11780" max="12023" width="9.140625" style="97"/>
    <col min="12024" max="12024" width="12.28515625" style="97" bestFit="1" customWidth="1"/>
    <col min="12025" max="12025" width="67.28515625" style="97" customWidth="1"/>
    <col min="12026" max="12026" width="22.28515625" style="97" customWidth="1"/>
    <col min="12027" max="12027" width="21.7109375" style="97" customWidth="1"/>
    <col min="12028" max="12028" width="0" style="97" hidden="1" customWidth="1"/>
    <col min="12029" max="12029" width="22.85546875" style="97" customWidth="1"/>
    <col min="12030" max="12030" width="22.140625" style="97" customWidth="1"/>
    <col min="12031" max="12031" width="21.5703125" style="97" customWidth="1"/>
    <col min="12032" max="12032" width="19.42578125" style="97" customWidth="1"/>
    <col min="12033" max="12033" width="21.85546875" style="97" customWidth="1"/>
    <col min="12034" max="12034" width="20.5703125" style="97" customWidth="1"/>
    <col min="12035" max="12035" width="23" style="97" customWidth="1"/>
    <col min="12036" max="12279" width="9.140625" style="97"/>
    <col min="12280" max="12280" width="12.28515625" style="97" bestFit="1" customWidth="1"/>
    <col min="12281" max="12281" width="67.28515625" style="97" customWidth="1"/>
    <col min="12282" max="12282" width="22.28515625" style="97" customWidth="1"/>
    <col min="12283" max="12283" width="21.7109375" style="97" customWidth="1"/>
    <col min="12284" max="12284" width="0" style="97" hidden="1" customWidth="1"/>
    <col min="12285" max="12285" width="22.85546875" style="97" customWidth="1"/>
    <col min="12286" max="12286" width="22.140625" style="97" customWidth="1"/>
    <col min="12287" max="12287" width="21.5703125" style="97" customWidth="1"/>
    <col min="12288" max="12288" width="19.42578125" style="97" customWidth="1"/>
    <col min="12289" max="12289" width="21.85546875" style="97" customWidth="1"/>
    <col min="12290" max="12290" width="20.5703125" style="97" customWidth="1"/>
    <col min="12291" max="12291" width="23" style="97" customWidth="1"/>
    <col min="12292" max="12535" width="9.140625" style="97"/>
    <col min="12536" max="12536" width="12.28515625" style="97" bestFit="1" customWidth="1"/>
    <col min="12537" max="12537" width="67.28515625" style="97" customWidth="1"/>
    <col min="12538" max="12538" width="22.28515625" style="97" customWidth="1"/>
    <col min="12539" max="12539" width="21.7109375" style="97" customWidth="1"/>
    <col min="12540" max="12540" width="0" style="97" hidden="1" customWidth="1"/>
    <col min="12541" max="12541" width="22.85546875" style="97" customWidth="1"/>
    <col min="12542" max="12542" width="22.140625" style="97" customWidth="1"/>
    <col min="12543" max="12543" width="21.5703125" style="97" customWidth="1"/>
    <col min="12544" max="12544" width="19.42578125" style="97" customWidth="1"/>
    <col min="12545" max="12545" width="21.85546875" style="97" customWidth="1"/>
    <col min="12546" max="12546" width="20.5703125" style="97" customWidth="1"/>
    <col min="12547" max="12547" width="23" style="97" customWidth="1"/>
    <col min="12548" max="12791" width="9.140625" style="97"/>
    <col min="12792" max="12792" width="12.28515625" style="97" bestFit="1" customWidth="1"/>
    <col min="12793" max="12793" width="67.28515625" style="97" customWidth="1"/>
    <col min="12794" max="12794" width="22.28515625" style="97" customWidth="1"/>
    <col min="12795" max="12795" width="21.7109375" style="97" customWidth="1"/>
    <col min="12796" max="12796" width="0" style="97" hidden="1" customWidth="1"/>
    <col min="12797" max="12797" width="22.85546875" style="97" customWidth="1"/>
    <col min="12798" max="12798" width="22.140625" style="97" customWidth="1"/>
    <col min="12799" max="12799" width="21.5703125" style="97" customWidth="1"/>
    <col min="12800" max="12800" width="19.42578125" style="97" customWidth="1"/>
    <col min="12801" max="12801" width="21.85546875" style="97" customWidth="1"/>
    <col min="12802" max="12802" width="20.5703125" style="97" customWidth="1"/>
    <col min="12803" max="12803" width="23" style="97" customWidth="1"/>
    <col min="12804" max="13047" width="9.140625" style="97"/>
    <col min="13048" max="13048" width="12.28515625" style="97" bestFit="1" customWidth="1"/>
    <col min="13049" max="13049" width="67.28515625" style="97" customWidth="1"/>
    <col min="13050" max="13050" width="22.28515625" style="97" customWidth="1"/>
    <col min="13051" max="13051" width="21.7109375" style="97" customWidth="1"/>
    <col min="13052" max="13052" width="0" style="97" hidden="1" customWidth="1"/>
    <col min="13053" max="13053" width="22.85546875" style="97" customWidth="1"/>
    <col min="13054" max="13054" width="22.140625" style="97" customWidth="1"/>
    <col min="13055" max="13055" width="21.5703125" style="97" customWidth="1"/>
    <col min="13056" max="13056" width="19.42578125" style="97" customWidth="1"/>
    <col min="13057" max="13057" width="21.85546875" style="97" customWidth="1"/>
    <col min="13058" max="13058" width="20.5703125" style="97" customWidth="1"/>
    <col min="13059" max="13059" width="23" style="97" customWidth="1"/>
    <col min="13060" max="13303" width="9.140625" style="97"/>
    <col min="13304" max="13304" width="12.28515625" style="97" bestFit="1" customWidth="1"/>
    <col min="13305" max="13305" width="67.28515625" style="97" customWidth="1"/>
    <col min="13306" max="13306" width="22.28515625" style="97" customWidth="1"/>
    <col min="13307" max="13307" width="21.7109375" style="97" customWidth="1"/>
    <col min="13308" max="13308" width="0" style="97" hidden="1" customWidth="1"/>
    <col min="13309" max="13309" width="22.85546875" style="97" customWidth="1"/>
    <col min="13310" max="13310" width="22.140625" style="97" customWidth="1"/>
    <col min="13311" max="13311" width="21.5703125" style="97" customWidth="1"/>
    <col min="13312" max="13312" width="19.42578125" style="97" customWidth="1"/>
    <col min="13313" max="13313" width="21.85546875" style="97" customWidth="1"/>
    <col min="13314" max="13314" width="20.5703125" style="97" customWidth="1"/>
    <col min="13315" max="13315" width="23" style="97" customWidth="1"/>
    <col min="13316" max="13559" width="9.140625" style="97"/>
    <col min="13560" max="13560" width="12.28515625" style="97" bestFit="1" customWidth="1"/>
    <col min="13561" max="13561" width="67.28515625" style="97" customWidth="1"/>
    <col min="13562" max="13562" width="22.28515625" style="97" customWidth="1"/>
    <col min="13563" max="13563" width="21.7109375" style="97" customWidth="1"/>
    <col min="13564" max="13564" width="0" style="97" hidden="1" customWidth="1"/>
    <col min="13565" max="13565" width="22.85546875" style="97" customWidth="1"/>
    <col min="13566" max="13566" width="22.140625" style="97" customWidth="1"/>
    <col min="13567" max="13567" width="21.5703125" style="97" customWidth="1"/>
    <col min="13568" max="13568" width="19.42578125" style="97" customWidth="1"/>
    <col min="13569" max="13569" width="21.85546875" style="97" customWidth="1"/>
    <col min="13570" max="13570" width="20.5703125" style="97" customWidth="1"/>
    <col min="13571" max="13571" width="23" style="97" customWidth="1"/>
    <col min="13572" max="13815" width="9.140625" style="97"/>
    <col min="13816" max="13816" width="12.28515625" style="97" bestFit="1" customWidth="1"/>
    <col min="13817" max="13817" width="67.28515625" style="97" customWidth="1"/>
    <col min="13818" max="13818" width="22.28515625" style="97" customWidth="1"/>
    <col min="13819" max="13819" width="21.7109375" style="97" customWidth="1"/>
    <col min="13820" max="13820" width="0" style="97" hidden="1" customWidth="1"/>
    <col min="13821" max="13821" width="22.85546875" style="97" customWidth="1"/>
    <col min="13822" max="13822" width="22.140625" style="97" customWidth="1"/>
    <col min="13823" max="13823" width="21.5703125" style="97" customWidth="1"/>
    <col min="13824" max="13824" width="19.42578125" style="97" customWidth="1"/>
    <col min="13825" max="13825" width="21.85546875" style="97" customWidth="1"/>
    <col min="13826" max="13826" width="20.5703125" style="97" customWidth="1"/>
    <col min="13827" max="13827" width="23" style="97" customWidth="1"/>
    <col min="13828" max="14071" width="9.140625" style="97"/>
    <col min="14072" max="14072" width="12.28515625" style="97" bestFit="1" customWidth="1"/>
    <col min="14073" max="14073" width="67.28515625" style="97" customWidth="1"/>
    <col min="14074" max="14074" width="22.28515625" style="97" customWidth="1"/>
    <col min="14075" max="14075" width="21.7109375" style="97" customWidth="1"/>
    <col min="14076" max="14076" width="0" style="97" hidden="1" customWidth="1"/>
    <col min="14077" max="14077" width="22.85546875" style="97" customWidth="1"/>
    <col min="14078" max="14078" width="22.140625" style="97" customWidth="1"/>
    <col min="14079" max="14079" width="21.5703125" style="97" customWidth="1"/>
    <col min="14080" max="14080" width="19.42578125" style="97" customWidth="1"/>
    <col min="14081" max="14081" width="21.85546875" style="97" customWidth="1"/>
    <col min="14082" max="14082" width="20.5703125" style="97" customWidth="1"/>
    <col min="14083" max="14083" width="23" style="97" customWidth="1"/>
    <col min="14084" max="14327" width="9.140625" style="97"/>
    <col min="14328" max="14328" width="12.28515625" style="97" bestFit="1" customWidth="1"/>
    <col min="14329" max="14329" width="67.28515625" style="97" customWidth="1"/>
    <col min="14330" max="14330" width="22.28515625" style="97" customWidth="1"/>
    <col min="14331" max="14331" width="21.7109375" style="97" customWidth="1"/>
    <col min="14332" max="14332" width="0" style="97" hidden="1" customWidth="1"/>
    <col min="14333" max="14333" width="22.85546875" style="97" customWidth="1"/>
    <col min="14334" max="14334" width="22.140625" style="97" customWidth="1"/>
    <col min="14335" max="14335" width="21.5703125" style="97" customWidth="1"/>
    <col min="14336" max="14336" width="19.42578125" style="97" customWidth="1"/>
    <col min="14337" max="14337" width="21.85546875" style="97" customWidth="1"/>
    <col min="14338" max="14338" width="20.5703125" style="97" customWidth="1"/>
    <col min="14339" max="14339" width="23" style="97" customWidth="1"/>
    <col min="14340" max="14583" width="9.140625" style="97"/>
    <col min="14584" max="14584" width="12.28515625" style="97" bestFit="1" customWidth="1"/>
    <col min="14585" max="14585" width="67.28515625" style="97" customWidth="1"/>
    <col min="14586" max="14586" width="22.28515625" style="97" customWidth="1"/>
    <col min="14587" max="14587" width="21.7109375" style="97" customWidth="1"/>
    <col min="14588" max="14588" width="0" style="97" hidden="1" customWidth="1"/>
    <col min="14589" max="14589" width="22.85546875" style="97" customWidth="1"/>
    <col min="14590" max="14590" width="22.140625" style="97" customWidth="1"/>
    <col min="14591" max="14591" width="21.5703125" style="97" customWidth="1"/>
    <col min="14592" max="14592" width="19.42578125" style="97" customWidth="1"/>
    <col min="14593" max="14593" width="21.85546875" style="97" customWidth="1"/>
    <col min="14594" max="14594" width="20.5703125" style="97" customWidth="1"/>
    <col min="14595" max="14595" width="23" style="97" customWidth="1"/>
    <col min="14596" max="14839" width="9.140625" style="97"/>
    <col min="14840" max="14840" width="12.28515625" style="97" bestFit="1" customWidth="1"/>
    <col min="14841" max="14841" width="67.28515625" style="97" customWidth="1"/>
    <col min="14842" max="14842" width="22.28515625" style="97" customWidth="1"/>
    <col min="14843" max="14843" width="21.7109375" style="97" customWidth="1"/>
    <col min="14844" max="14844" width="0" style="97" hidden="1" customWidth="1"/>
    <col min="14845" max="14845" width="22.85546875" style="97" customWidth="1"/>
    <col min="14846" max="14846" width="22.140625" style="97" customWidth="1"/>
    <col min="14847" max="14847" width="21.5703125" style="97" customWidth="1"/>
    <col min="14848" max="14848" width="19.42578125" style="97" customWidth="1"/>
    <col min="14849" max="14849" width="21.85546875" style="97" customWidth="1"/>
    <col min="14850" max="14850" width="20.5703125" style="97" customWidth="1"/>
    <col min="14851" max="14851" width="23" style="97" customWidth="1"/>
    <col min="14852" max="15095" width="9.140625" style="97"/>
    <col min="15096" max="15096" width="12.28515625" style="97" bestFit="1" customWidth="1"/>
    <col min="15097" max="15097" width="67.28515625" style="97" customWidth="1"/>
    <col min="15098" max="15098" width="22.28515625" style="97" customWidth="1"/>
    <col min="15099" max="15099" width="21.7109375" style="97" customWidth="1"/>
    <col min="15100" max="15100" width="0" style="97" hidden="1" customWidth="1"/>
    <col min="15101" max="15101" width="22.85546875" style="97" customWidth="1"/>
    <col min="15102" max="15102" width="22.140625" style="97" customWidth="1"/>
    <col min="15103" max="15103" width="21.5703125" style="97" customWidth="1"/>
    <col min="15104" max="15104" width="19.42578125" style="97" customWidth="1"/>
    <col min="15105" max="15105" width="21.85546875" style="97" customWidth="1"/>
    <col min="15106" max="15106" width="20.5703125" style="97" customWidth="1"/>
    <col min="15107" max="15107" width="23" style="97" customWidth="1"/>
    <col min="15108" max="15351" width="9.140625" style="97"/>
    <col min="15352" max="15352" width="12.28515625" style="97" bestFit="1" customWidth="1"/>
    <col min="15353" max="15353" width="67.28515625" style="97" customWidth="1"/>
    <col min="15354" max="15354" width="22.28515625" style="97" customWidth="1"/>
    <col min="15355" max="15355" width="21.7109375" style="97" customWidth="1"/>
    <col min="15356" max="15356" width="0" style="97" hidden="1" customWidth="1"/>
    <col min="15357" max="15357" width="22.85546875" style="97" customWidth="1"/>
    <col min="15358" max="15358" width="22.140625" style="97" customWidth="1"/>
    <col min="15359" max="15359" width="21.5703125" style="97" customWidth="1"/>
    <col min="15360" max="15360" width="19.42578125" style="97" customWidth="1"/>
    <col min="15361" max="15361" width="21.85546875" style="97" customWidth="1"/>
    <col min="15362" max="15362" width="20.5703125" style="97" customWidth="1"/>
    <col min="15363" max="15363" width="23" style="97" customWidth="1"/>
    <col min="15364" max="15607" width="9.140625" style="97"/>
    <col min="15608" max="15608" width="12.28515625" style="97" bestFit="1" customWidth="1"/>
    <col min="15609" max="15609" width="67.28515625" style="97" customWidth="1"/>
    <col min="15610" max="15610" width="22.28515625" style="97" customWidth="1"/>
    <col min="15611" max="15611" width="21.7109375" style="97" customWidth="1"/>
    <col min="15612" max="15612" width="0" style="97" hidden="1" customWidth="1"/>
    <col min="15613" max="15613" width="22.85546875" style="97" customWidth="1"/>
    <col min="15614" max="15614" width="22.140625" style="97" customWidth="1"/>
    <col min="15615" max="15615" width="21.5703125" style="97" customWidth="1"/>
    <col min="15616" max="15616" width="19.42578125" style="97" customWidth="1"/>
    <col min="15617" max="15617" width="21.85546875" style="97" customWidth="1"/>
    <col min="15618" max="15618" width="20.5703125" style="97" customWidth="1"/>
    <col min="15619" max="15619" width="23" style="97" customWidth="1"/>
    <col min="15620" max="15863" width="9.140625" style="97"/>
    <col min="15864" max="15864" width="12.28515625" style="97" bestFit="1" customWidth="1"/>
    <col min="15865" max="15865" width="67.28515625" style="97" customWidth="1"/>
    <col min="15866" max="15866" width="22.28515625" style="97" customWidth="1"/>
    <col min="15867" max="15867" width="21.7109375" style="97" customWidth="1"/>
    <col min="15868" max="15868" width="0" style="97" hidden="1" customWidth="1"/>
    <col min="15869" max="15869" width="22.85546875" style="97" customWidth="1"/>
    <col min="15870" max="15870" width="22.140625" style="97" customWidth="1"/>
    <col min="15871" max="15871" width="21.5703125" style="97" customWidth="1"/>
    <col min="15872" max="15872" width="19.42578125" style="97" customWidth="1"/>
    <col min="15873" max="15873" width="21.85546875" style="97" customWidth="1"/>
    <col min="15874" max="15874" width="20.5703125" style="97" customWidth="1"/>
    <col min="15875" max="15875" width="23" style="97" customWidth="1"/>
    <col min="15876" max="16119" width="9.140625" style="97"/>
    <col min="16120" max="16120" width="12.28515625" style="97" bestFit="1" customWidth="1"/>
    <col min="16121" max="16121" width="67.28515625" style="97" customWidth="1"/>
    <col min="16122" max="16122" width="22.28515625" style="97" customWidth="1"/>
    <col min="16123" max="16123" width="21.7109375" style="97" customWidth="1"/>
    <col min="16124" max="16124" width="0" style="97" hidden="1" customWidth="1"/>
    <col min="16125" max="16125" width="22.85546875" style="97" customWidth="1"/>
    <col min="16126" max="16126" width="22.140625" style="97" customWidth="1"/>
    <col min="16127" max="16127" width="21.5703125" style="97" customWidth="1"/>
    <col min="16128" max="16128" width="19.42578125" style="97" customWidth="1"/>
    <col min="16129" max="16129" width="21.85546875" style="97" customWidth="1"/>
    <col min="16130" max="16130" width="20.5703125" style="97" customWidth="1"/>
    <col min="16131" max="16131" width="23" style="97" customWidth="1"/>
    <col min="16132" max="16384" width="9.140625" style="97"/>
  </cols>
  <sheetData>
    <row r="1" spans="1:27" ht="17.25" thickBot="1">
      <c r="C1" s="96"/>
      <c r="D1" s="96"/>
      <c r="E1" s="96"/>
      <c r="F1" s="96"/>
      <c r="G1" s="171" t="s">
        <v>0</v>
      </c>
    </row>
    <row r="2" spans="1:27" ht="18" customHeight="1" thickBot="1">
      <c r="A2" s="172"/>
      <c r="B2" s="173" t="s">
        <v>130</v>
      </c>
      <c r="C2" s="41" t="s">
        <v>131</v>
      </c>
      <c r="D2" s="41" t="s">
        <v>132</v>
      </c>
      <c r="E2" s="41" t="s">
        <v>133</v>
      </c>
      <c r="F2" s="174" t="s">
        <v>134</v>
      </c>
      <c r="G2" s="175"/>
    </row>
    <row r="3" spans="1:27" ht="18" customHeight="1" thickBot="1">
      <c r="A3" s="176"/>
      <c r="B3" s="105" t="s">
        <v>135</v>
      </c>
      <c r="C3" s="40" t="s">
        <v>100</v>
      </c>
      <c r="D3" s="40" t="s">
        <v>100</v>
      </c>
      <c r="E3" s="40" t="s">
        <v>20</v>
      </c>
      <c r="F3" s="177" t="s">
        <v>136</v>
      </c>
      <c r="G3" s="177" t="s">
        <v>137</v>
      </c>
    </row>
    <row r="4" spans="1:27" ht="18" customHeight="1" thickBot="1">
      <c r="A4" s="176"/>
      <c r="B4" s="109" t="s">
        <v>3</v>
      </c>
      <c r="C4" s="178">
        <f>SUM(C5:C14)</f>
        <v>469059</v>
      </c>
      <c r="D4" s="178">
        <f>SUM(D5:D14)</f>
        <v>933660</v>
      </c>
      <c r="E4" s="178">
        <f>SUM(E5:E14)</f>
        <v>925583</v>
      </c>
      <c r="F4" s="178">
        <f>SUM(F5:F14)</f>
        <v>852406</v>
      </c>
      <c r="G4" s="178">
        <f>SUM(G5:G14)</f>
        <v>652406</v>
      </c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</row>
    <row r="5" spans="1:27">
      <c r="A5" s="176"/>
      <c r="B5" s="113" t="s">
        <v>9</v>
      </c>
      <c r="C5" s="180">
        <v>262576</v>
      </c>
      <c r="D5" s="180">
        <v>224461</v>
      </c>
      <c r="E5" s="180">
        <v>224461</v>
      </c>
      <c r="F5" s="180">
        <v>224461</v>
      </c>
      <c r="G5" s="180">
        <v>-125539</v>
      </c>
    </row>
    <row r="6" spans="1:27">
      <c r="A6" s="176"/>
      <c r="B6" s="113" t="s">
        <v>138</v>
      </c>
      <c r="C6" s="180"/>
      <c r="D6" s="180">
        <v>3877</v>
      </c>
      <c r="E6" s="180">
        <v>3877</v>
      </c>
      <c r="F6" s="180">
        <v>3877</v>
      </c>
      <c r="G6" s="180">
        <v>3877</v>
      </c>
    </row>
    <row r="7" spans="1:27">
      <c r="A7" s="176"/>
      <c r="B7" s="113" t="s">
        <v>139</v>
      </c>
      <c r="C7" s="180">
        <v>250000</v>
      </c>
      <c r="D7" s="180">
        <v>244465</v>
      </c>
      <c r="E7" s="180">
        <v>244465</v>
      </c>
      <c r="F7" s="180">
        <v>244465</v>
      </c>
      <c r="G7" s="180">
        <v>244465</v>
      </c>
    </row>
    <row r="8" spans="1:27">
      <c r="A8" s="176"/>
      <c r="B8" s="113" t="s">
        <v>140</v>
      </c>
      <c r="C8" s="180">
        <v>11483</v>
      </c>
      <c r="D8" s="180">
        <v>11483</v>
      </c>
      <c r="E8" s="180">
        <v>11483</v>
      </c>
      <c r="F8" s="180">
        <v>11483</v>
      </c>
      <c r="G8" s="180">
        <v>11483</v>
      </c>
    </row>
    <row r="9" spans="1:27">
      <c r="A9" s="176"/>
      <c r="B9" s="113" t="s">
        <v>141</v>
      </c>
      <c r="C9" s="180"/>
      <c r="D9" s="180">
        <v>935</v>
      </c>
      <c r="E9" s="180">
        <v>935</v>
      </c>
      <c r="F9" s="180">
        <v>235</v>
      </c>
      <c r="G9" s="180">
        <v>235</v>
      </c>
    </row>
    <row r="10" spans="1:27" ht="16.5" customHeight="1">
      <c r="A10" s="176"/>
      <c r="B10" s="113" t="s">
        <v>142</v>
      </c>
      <c r="C10" s="180"/>
      <c r="D10" s="180">
        <v>510839</v>
      </c>
      <c r="E10" s="180">
        <f>483256+27584-209</f>
        <v>510631</v>
      </c>
      <c r="F10" s="180">
        <v>438154</v>
      </c>
      <c r="G10" s="180">
        <v>438154</v>
      </c>
    </row>
    <row r="11" spans="1:27" ht="16.5" customHeight="1">
      <c r="A11" s="176"/>
      <c r="B11" s="113" t="s">
        <v>143</v>
      </c>
      <c r="C11" s="180">
        <v>40000</v>
      </c>
      <c r="D11" s="180">
        <v>82600</v>
      </c>
      <c r="E11" s="180">
        <v>78384</v>
      </c>
      <c r="F11" s="180">
        <v>78384</v>
      </c>
      <c r="G11" s="180">
        <v>78384</v>
      </c>
    </row>
    <row r="12" spans="1:27">
      <c r="A12" s="176"/>
      <c r="B12" s="113" t="s">
        <v>144</v>
      </c>
      <c r="C12" s="180">
        <v>250000</v>
      </c>
      <c r="D12" s="180">
        <v>200000</v>
      </c>
      <c r="E12" s="180">
        <v>200000</v>
      </c>
      <c r="F12" s="180">
        <v>200000</v>
      </c>
      <c r="G12" s="180"/>
    </row>
    <row r="13" spans="1:27">
      <c r="A13" s="176"/>
      <c r="B13" s="113" t="s">
        <v>145</v>
      </c>
      <c r="C13" s="180">
        <v>-350000</v>
      </c>
      <c r="D13" s="180">
        <v>-350000</v>
      </c>
      <c r="E13" s="180">
        <v>-350000</v>
      </c>
      <c r="F13" s="180">
        <v>-350000</v>
      </c>
      <c r="G13" s="180"/>
    </row>
    <row r="14" spans="1:27" ht="18" customHeight="1" thickBot="1">
      <c r="A14" s="181"/>
      <c r="B14" s="113" t="s">
        <v>146</v>
      </c>
      <c r="C14" s="180">
        <v>5000</v>
      </c>
      <c r="D14" s="180">
        <v>5000</v>
      </c>
      <c r="E14" s="180">
        <v>1347</v>
      </c>
      <c r="F14" s="180">
        <v>1347</v>
      </c>
      <c r="G14" s="180">
        <v>1347</v>
      </c>
    </row>
    <row r="15" spans="1:27" ht="17.25" thickBot="1">
      <c r="A15" s="182"/>
      <c r="B15" s="183" t="s">
        <v>4</v>
      </c>
      <c r="C15" s="184">
        <f>C17+C105</f>
        <v>441187</v>
      </c>
      <c r="D15" s="184">
        <f>D17+D105</f>
        <v>832523</v>
      </c>
      <c r="E15" s="184">
        <f>E17+E105</f>
        <v>698586</v>
      </c>
      <c r="F15" s="184">
        <f>F17+F105</f>
        <v>666912</v>
      </c>
      <c r="G15" s="184">
        <f>G17+G105</f>
        <v>666912</v>
      </c>
    </row>
    <row r="16" spans="1:27">
      <c r="A16" s="172"/>
      <c r="B16" s="185"/>
      <c r="C16" s="186"/>
      <c r="D16" s="186"/>
      <c r="E16" s="118"/>
      <c r="F16" s="118"/>
      <c r="G16" s="186"/>
    </row>
    <row r="17" spans="1:7" ht="17.25" thickBot="1">
      <c r="A17" s="187" t="s">
        <v>147</v>
      </c>
      <c r="B17" s="188" t="s">
        <v>49</v>
      </c>
      <c r="C17" s="189">
        <f>SUM(C18:C103)</f>
        <v>391187</v>
      </c>
      <c r="D17" s="189">
        <f>SUM(D18:D103)</f>
        <v>760912</v>
      </c>
      <c r="E17" s="189">
        <f>SUM(E18:E103)</f>
        <v>636931</v>
      </c>
      <c r="F17" s="189">
        <f>SUM(F18:F103)</f>
        <v>605564</v>
      </c>
      <c r="G17" s="189">
        <f>SUM(G18:G103)</f>
        <v>605564</v>
      </c>
    </row>
    <row r="18" spans="1:7">
      <c r="A18" s="190">
        <v>5005</v>
      </c>
      <c r="B18" s="191" t="s">
        <v>148</v>
      </c>
      <c r="C18" s="192"/>
      <c r="D18" s="192">
        <v>1700</v>
      </c>
      <c r="E18" s="193">
        <v>612</v>
      </c>
      <c r="F18" s="193">
        <v>612</v>
      </c>
      <c r="G18" s="194">
        <v>612</v>
      </c>
    </row>
    <row r="19" spans="1:7">
      <c r="A19" s="195" t="s">
        <v>149</v>
      </c>
      <c r="B19" s="191" t="s">
        <v>150</v>
      </c>
      <c r="C19" s="180">
        <v>4500</v>
      </c>
      <c r="D19" s="180"/>
      <c r="E19" s="114">
        <v>0</v>
      </c>
      <c r="F19" s="114"/>
      <c r="G19" s="180"/>
    </row>
    <row r="20" spans="1:7">
      <c r="A20" s="195" t="s">
        <v>151</v>
      </c>
      <c r="B20" s="191" t="s">
        <v>152</v>
      </c>
      <c r="C20" s="180">
        <v>17000</v>
      </c>
      <c r="D20" s="180">
        <v>18000</v>
      </c>
      <c r="E20" s="114">
        <v>17711</v>
      </c>
      <c r="F20" s="114">
        <v>17675</v>
      </c>
      <c r="G20" s="180">
        <v>17675</v>
      </c>
    </row>
    <row r="21" spans="1:7">
      <c r="A21" s="195" t="s">
        <v>153</v>
      </c>
      <c r="B21" s="191" t="s">
        <v>154</v>
      </c>
      <c r="C21" s="180">
        <v>2300</v>
      </c>
      <c r="D21" s="180">
        <v>2300</v>
      </c>
      <c r="E21" s="114">
        <v>1068</v>
      </c>
      <c r="F21" s="114">
        <v>1068</v>
      </c>
      <c r="G21" s="180">
        <v>1068</v>
      </c>
    </row>
    <row r="22" spans="1:7">
      <c r="A22" s="195" t="s">
        <v>155</v>
      </c>
      <c r="B22" s="191" t="s">
        <v>156</v>
      </c>
      <c r="C22" s="180">
        <v>15000</v>
      </c>
      <c r="D22" s="180">
        <v>37000</v>
      </c>
      <c r="E22" s="114">
        <v>34722</v>
      </c>
      <c r="F22" s="114">
        <v>34722</v>
      </c>
      <c r="G22" s="180">
        <v>34722</v>
      </c>
    </row>
    <row r="23" spans="1:7">
      <c r="A23" s="195" t="s">
        <v>157</v>
      </c>
      <c r="B23" s="191" t="s">
        <v>158</v>
      </c>
      <c r="C23" s="180">
        <v>9000</v>
      </c>
      <c r="D23" s="180">
        <v>12340</v>
      </c>
      <c r="E23" s="114">
        <v>12019</v>
      </c>
      <c r="F23" s="114">
        <v>12019</v>
      </c>
      <c r="G23" s="180">
        <v>12019</v>
      </c>
    </row>
    <row r="24" spans="1:7">
      <c r="A24" s="195" t="s">
        <v>159</v>
      </c>
      <c r="B24" s="191" t="s">
        <v>160</v>
      </c>
      <c r="C24" s="180">
        <v>1500</v>
      </c>
      <c r="D24" s="180">
        <v>1500</v>
      </c>
      <c r="E24" s="114">
        <v>648</v>
      </c>
      <c r="F24" s="114">
        <v>648</v>
      </c>
      <c r="G24" s="180">
        <v>648</v>
      </c>
    </row>
    <row r="25" spans="1:7">
      <c r="A25" s="196" t="s">
        <v>161</v>
      </c>
      <c r="B25" s="197" t="s">
        <v>162</v>
      </c>
      <c r="C25" s="180">
        <v>72000</v>
      </c>
      <c r="D25" s="180">
        <v>72000</v>
      </c>
      <c r="E25" s="114">
        <v>71160</v>
      </c>
      <c r="F25" s="114">
        <v>71160</v>
      </c>
      <c r="G25" s="180">
        <v>71160</v>
      </c>
    </row>
    <row r="26" spans="1:7">
      <c r="A26" s="195" t="s">
        <v>163</v>
      </c>
      <c r="B26" s="191" t="s">
        <v>164</v>
      </c>
      <c r="C26" s="180">
        <v>33000</v>
      </c>
      <c r="D26" s="180">
        <v>34631</v>
      </c>
      <c r="E26" s="114">
        <v>34576</v>
      </c>
      <c r="F26" s="114">
        <v>34576</v>
      </c>
      <c r="G26" s="180">
        <v>34576</v>
      </c>
    </row>
    <row r="27" spans="1:7">
      <c r="A27" s="195" t="s">
        <v>165</v>
      </c>
      <c r="B27" s="191" t="s">
        <v>166</v>
      </c>
      <c r="C27" s="180">
        <v>4800</v>
      </c>
      <c r="D27" s="180">
        <v>800</v>
      </c>
      <c r="E27" s="114">
        <v>24</v>
      </c>
      <c r="F27" s="114">
        <v>24</v>
      </c>
      <c r="G27" s="180">
        <v>24</v>
      </c>
    </row>
    <row r="28" spans="1:7">
      <c r="A28" s="195" t="s">
        <v>167</v>
      </c>
      <c r="B28" s="191" t="s">
        <v>168</v>
      </c>
      <c r="C28" s="180">
        <v>3500</v>
      </c>
      <c r="D28" s="180">
        <v>4892</v>
      </c>
      <c r="E28" s="114">
        <v>2173</v>
      </c>
      <c r="F28" s="114">
        <v>2173</v>
      </c>
      <c r="G28" s="180">
        <v>2173</v>
      </c>
    </row>
    <row r="29" spans="1:7">
      <c r="A29" s="195" t="s">
        <v>169</v>
      </c>
      <c r="B29" s="191" t="s">
        <v>170</v>
      </c>
      <c r="C29" s="180"/>
      <c r="D29" s="180">
        <v>5600</v>
      </c>
      <c r="E29" s="114">
        <v>5274</v>
      </c>
      <c r="F29" s="114">
        <v>5274</v>
      </c>
      <c r="G29" s="180">
        <v>5274</v>
      </c>
    </row>
    <row r="30" spans="1:7">
      <c r="A30" s="195" t="s">
        <v>171</v>
      </c>
      <c r="B30" s="191" t="s">
        <v>172</v>
      </c>
      <c r="C30" s="180">
        <v>10820</v>
      </c>
      <c r="D30" s="180">
        <v>7820</v>
      </c>
      <c r="E30" s="114">
        <v>7452</v>
      </c>
      <c r="F30" s="114">
        <v>7452</v>
      </c>
      <c r="G30" s="180">
        <v>7452</v>
      </c>
    </row>
    <row r="31" spans="1:7">
      <c r="A31" s="195" t="s">
        <v>173</v>
      </c>
      <c r="B31" s="191" t="s">
        <v>174</v>
      </c>
      <c r="C31" s="180">
        <v>21411</v>
      </c>
      <c r="D31" s="180">
        <v>21411</v>
      </c>
      <c r="E31" s="114">
        <v>20878</v>
      </c>
      <c r="F31" s="114">
        <v>20878</v>
      </c>
      <c r="G31" s="180">
        <v>20878</v>
      </c>
    </row>
    <row r="32" spans="1:7">
      <c r="A32" s="195" t="s">
        <v>175</v>
      </c>
      <c r="B32" s="191" t="s">
        <v>176</v>
      </c>
      <c r="C32" s="180">
        <v>9800</v>
      </c>
      <c r="D32" s="180">
        <v>21600</v>
      </c>
      <c r="E32" s="114">
        <v>20015</v>
      </c>
      <c r="F32" s="114">
        <v>19775</v>
      </c>
      <c r="G32" s="180">
        <v>19775</v>
      </c>
    </row>
    <row r="33" spans="1:7">
      <c r="A33" s="195" t="s">
        <v>177</v>
      </c>
      <c r="B33" s="191" t="s">
        <v>178</v>
      </c>
      <c r="C33" s="180"/>
      <c r="D33" s="180">
        <v>27</v>
      </c>
      <c r="E33" s="114">
        <v>25</v>
      </c>
      <c r="F33" s="114">
        <v>25</v>
      </c>
      <c r="G33" s="180">
        <v>25</v>
      </c>
    </row>
    <row r="34" spans="1:7">
      <c r="A34" s="195" t="s">
        <v>179</v>
      </c>
      <c r="B34" s="191" t="s">
        <v>180</v>
      </c>
      <c r="C34" s="180">
        <v>5000</v>
      </c>
      <c r="D34" s="180">
        <v>17000</v>
      </c>
      <c r="E34" s="114">
        <v>16793</v>
      </c>
      <c r="F34" s="114">
        <v>16793</v>
      </c>
      <c r="G34" s="180">
        <v>16793</v>
      </c>
    </row>
    <row r="35" spans="1:7">
      <c r="A35" s="195" t="s">
        <v>181</v>
      </c>
      <c r="B35" s="191" t="s">
        <v>182</v>
      </c>
      <c r="C35" s="180"/>
      <c r="D35" s="180">
        <v>3</v>
      </c>
      <c r="E35" s="114"/>
      <c r="F35" s="114"/>
      <c r="G35" s="180"/>
    </row>
    <row r="36" spans="1:7">
      <c r="A36" s="195" t="s">
        <v>183</v>
      </c>
      <c r="B36" s="191" t="s">
        <v>184</v>
      </c>
      <c r="C36" s="180">
        <v>6181</v>
      </c>
      <c r="D36" s="180">
        <v>6791</v>
      </c>
      <c r="E36" s="114">
        <v>5060</v>
      </c>
      <c r="F36" s="114">
        <v>5060</v>
      </c>
      <c r="G36" s="180">
        <v>5060</v>
      </c>
    </row>
    <row r="37" spans="1:7">
      <c r="A37" s="195" t="s">
        <v>185</v>
      </c>
      <c r="B37" s="191" t="s">
        <v>186</v>
      </c>
      <c r="C37" s="180">
        <v>21813</v>
      </c>
      <c r="D37" s="180">
        <v>21813</v>
      </c>
      <c r="E37" s="114">
        <v>19255</v>
      </c>
      <c r="F37" s="114">
        <v>19255</v>
      </c>
      <c r="G37" s="180">
        <v>19255</v>
      </c>
    </row>
    <row r="38" spans="1:7">
      <c r="A38" s="195" t="s">
        <v>187</v>
      </c>
      <c r="B38" s="191" t="s">
        <v>188</v>
      </c>
      <c r="C38" s="180">
        <v>6000</v>
      </c>
      <c r="D38" s="180">
        <v>5500</v>
      </c>
      <c r="E38" s="114">
        <v>3836</v>
      </c>
      <c r="F38" s="114">
        <v>3836</v>
      </c>
      <c r="G38" s="180">
        <v>3836</v>
      </c>
    </row>
    <row r="39" spans="1:7">
      <c r="A39" s="195" t="s">
        <v>189</v>
      </c>
      <c r="B39" s="191" t="s">
        <v>190</v>
      </c>
      <c r="C39" s="180">
        <v>7500</v>
      </c>
      <c r="D39" s="180">
        <v>7500</v>
      </c>
      <c r="E39" s="114">
        <v>7125</v>
      </c>
      <c r="F39" s="114">
        <v>7125</v>
      </c>
      <c r="G39" s="180">
        <v>7125</v>
      </c>
    </row>
    <row r="40" spans="1:7">
      <c r="A40" s="195" t="s">
        <v>191</v>
      </c>
      <c r="B40" s="191" t="s">
        <v>192</v>
      </c>
      <c r="C40" s="180">
        <v>10000</v>
      </c>
      <c r="D40" s="180">
        <v>14000</v>
      </c>
      <c r="E40" s="114">
        <v>13585</v>
      </c>
      <c r="F40" s="114">
        <v>13585</v>
      </c>
      <c r="G40" s="180">
        <v>13585</v>
      </c>
    </row>
    <row r="41" spans="1:7">
      <c r="A41" s="195" t="s">
        <v>193</v>
      </c>
      <c r="B41" s="191" t="s">
        <v>194</v>
      </c>
      <c r="C41" s="180">
        <v>6513</v>
      </c>
      <c r="D41" s="180">
        <v>30297</v>
      </c>
      <c r="E41" s="114">
        <v>29818</v>
      </c>
      <c r="F41" s="114">
        <v>29818</v>
      </c>
      <c r="G41" s="180">
        <v>29818</v>
      </c>
    </row>
    <row r="42" spans="1:7">
      <c r="A42" s="195" t="s">
        <v>195</v>
      </c>
      <c r="B42" s="191" t="s">
        <v>196</v>
      </c>
      <c r="C42" s="180">
        <v>2000</v>
      </c>
      <c r="D42" s="180">
        <v>30000</v>
      </c>
      <c r="E42" s="114">
        <v>28218</v>
      </c>
      <c r="F42" s="114">
        <v>28218</v>
      </c>
      <c r="G42" s="180">
        <v>28218</v>
      </c>
    </row>
    <row r="43" spans="1:7">
      <c r="A43" s="195" t="s">
        <v>197</v>
      </c>
      <c r="B43" s="191" t="s">
        <v>198</v>
      </c>
      <c r="C43" s="180">
        <v>3000</v>
      </c>
      <c r="D43" s="180">
        <v>2000</v>
      </c>
      <c r="E43" s="114">
        <v>1715</v>
      </c>
      <c r="F43" s="114">
        <v>1715</v>
      </c>
      <c r="G43" s="180">
        <v>1715</v>
      </c>
    </row>
    <row r="44" spans="1:7">
      <c r="A44" s="195" t="s">
        <v>199</v>
      </c>
      <c r="B44" s="191" t="s">
        <v>200</v>
      </c>
      <c r="C44" s="180">
        <v>4000</v>
      </c>
      <c r="D44" s="180">
        <v>20500</v>
      </c>
      <c r="E44" s="114">
        <v>20325</v>
      </c>
      <c r="F44" s="114">
        <v>20325</v>
      </c>
      <c r="G44" s="180">
        <v>20325</v>
      </c>
    </row>
    <row r="45" spans="1:7">
      <c r="A45" s="195" t="s">
        <v>201</v>
      </c>
      <c r="B45" s="191" t="s">
        <v>202</v>
      </c>
      <c r="C45" s="180">
        <v>1500</v>
      </c>
      <c r="D45" s="180">
        <v>2600</v>
      </c>
      <c r="E45" s="114">
        <v>2422</v>
      </c>
      <c r="F45" s="114">
        <v>2422</v>
      </c>
      <c r="G45" s="180">
        <v>2422</v>
      </c>
    </row>
    <row r="46" spans="1:7">
      <c r="A46" s="195" t="s">
        <v>203</v>
      </c>
      <c r="B46" s="191" t="s">
        <v>204</v>
      </c>
      <c r="C46" s="180">
        <v>1500</v>
      </c>
      <c r="D46" s="180">
        <v>1500</v>
      </c>
      <c r="E46" s="114">
        <v>1110</v>
      </c>
      <c r="F46" s="114">
        <v>1110</v>
      </c>
      <c r="G46" s="180">
        <v>1110</v>
      </c>
    </row>
    <row r="47" spans="1:7">
      <c r="A47" s="195" t="s">
        <v>205</v>
      </c>
      <c r="B47" s="191" t="s">
        <v>206</v>
      </c>
      <c r="C47" s="180">
        <v>1500</v>
      </c>
      <c r="D47" s="180">
        <v>800</v>
      </c>
      <c r="E47" s="114">
        <v>599</v>
      </c>
      <c r="F47" s="114">
        <v>599</v>
      </c>
      <c r="G47" s="180">
        <v>599</v>
      </c>
    </row>
    <row r="48" spans="1:7" ht="18" customHeight="1">
      <c r="A48" s="195" t="s">
        <v>207</v>
      </c>
      <c r="B48" s="191" t="s">
        <v>208</v>
      </c>
      <c r="C48" s="180">
        <v>5000</v>
      </c>
      <c r="D48" s="180">
        <v>5500</v>
      </c>
      <c r="E48" s="114">
        <v>5474</v>
      </c>
      <c r="F48" s="114">
        <v>5474</v>
      </c>
      <c r="G48" s="180">
        <v>5474</v>
      </c>
    </row>
    <row r="49" spans="1:7">
      <c r="A49" s="195" t="s">
        <v>209</v>
      </c>
      <c r="B49" s="191" t="s">
        <v>210</v>
      </c>
      <c r="C49" s="180">
        <v>15168</v>
      </c>
      <c r="D49" s="180">
        <v>59685</v>
      </c>
      <c r="E49" s="114">
        <v>59319</v>
      </c>
      <c r="F49" s="114">
        <v>31944</v>
      </c>
      <c r="G49" s="180">
        <v>31944</v>
      </c>
    </row>
    <row r="50" spans="1:7">
      <c r="A50" s="195" t="s">
        <v>211</v>
      </c>
      <c r="B50" s="191" t="s">
        <v>212</v>
      </c>
      <c r="C50" s="180">
        <v>1975</v>
      </c>
      <c r="D50" s="180">
        <v>1975</v>
      </c>
      <c r="E50" s="114">
        <v>1431</v>
      </c>
      <c r="F50" s="114">
        <v>1431</v>
      </c>
      <c r="G50" s="180">
        <v>1431</v>
      </c>
    </row>
    <row r="51" spans="1:7">
      <c r="A51" s="195" t="s">
        <v>213</v>
      </c>
      <c r="B51" s="191" t="s">
        <v>214</v>
      </c>
      <c r="C51" s="180">
        <v>10000</v>
      </c>
      <c r="D51" s="180">
        <v>94000</v>
      </c>
      <c r="E51" s="114">
        <v>83423</v>
      </c>
      <c r="F51" s="114">
        <v>80110</v>
      </c>
      <c r="G51" s="180">
        <v>80110</v>
      </c>
    </row>
    <row r="52" spans="1:7">
      <c r="A52" s="195" t="s">
        <v>215</v>
      </c>
      <c r="B52" s="191" t="s">
        <v>216</v>
      </c>
      <c r="C52" s="180"/>
      <c r="D52" s="180">
        <v>10</v>
      </c>
      <c r="E52" s="114">
        <v>9</v>
      </c>
      <c r="F52" s="114">
        <v>9</v>
      </c>
      <c r="G52" s="180">
        <v>9</v>
      </c>
    </row>
    <row r="53" spans="1:7">
      <c r="A53" s="195" t="s">
        <v>217</v>
      </c>
      <c r="B53" s="191" t="s">
        <v>218</v>
      </c>
      <c r="C53" s="180">
        <v>5000</v>
      </c>
      <c r="D53" s="180">
        <v>100</v>
      </c>
      <c r="E53" s="114">
        <v>50</v>
      </c>
      <c r="F53" s="114">
        <v>50</v>
      </c>
      <c r="G53" s="180">
        <v>50</v>
      </c>
    </row>
    <row r="54" spans="1:7" ht="33">
      <c r="A54" s="195" t="s">
        <v>219</v>
      </c>
      <c r="B54" s="191" t="s">
        <v>220</v>
      </c>
      <c r="C54" s="180">
        <v>1300</v>
      </c>
      <c r="D54" s="180">
        <v>1300</v>
      </c>
      <c r="E54" s="114"/>
      <c r="F54" s="114"/>
      <c r="G54" s="180"/>
    </row>
    <row r="55" spans="1:7">
      <c r="A55" s="195" t="s">
        <v>221</v>
      </c>
      <c r="B55" s="191" t="s">
        <v>222</v>
      </c>
      <c r="C55" s="180"/>
      <c r="D55" s="180">
        <v>91</v>
      </c>
      <c r="E55" s="114">
        <v>86</v>
      </c>
      <c r="F55" s="114">
        <v>86</v>
      </c>
      <c r="G55" s="180">
        <v>86</v>
      </c>
    </row>
    <row r="56" spans="1:7">
      <c r="A56" s="195" t="s">
        <v>223</v>
      </c>
      <c r="B56" s="191" t="s">
        <v>224</v>
      </c>
      <c r="C56" s="180">
        <v>5000</v>
      </c>
      <c r="D56" s="180">
        <v>10000</v>
      </c>
      <c r="E56" s="114">
        <v>3367</v>
      </c>
      <c r="F56" s="114">
        <v>3367</v>
      </c>
      <c r="G56" s="180">
        <v>3367</v>
      </c>
    </row>
    <row r="57" spans="1:7">
      <c r="A57" s="195" t="s">
        <v>225</v>
      </c>
      <c r="B57" s="191" t="s">
        <v>226</v>
      </c>
      <c r="C57" s="180">
        <v>5000</v>
      </c>
      <c r="D57" s="180">
        <v>6000</v>
      </c>
      <c r="E57" s="114">
        <v>3906</v>
      </c>
      <c r="F57" s="114">
        <v>3664</v>
      </c>
      <c r="G57" s="180">
        <v>3664</v>
      </c>
    </row>
    <row r="58" spans="1:7">
      <c r="A58" s="195" t="s">
        <v>227</v>
      </c>
      <c r="B58" s="191" t="s">
        <v>228</v>
      </c>
      <c r="C58" s="180">
        <v>1000</v>
      </c>
      <c r="D58" s="180">
        <v>1000</v>
      </c>
      <c r="E58" s="114">
        <v>421</v>
      </c>
      <c r="F58" s="114">
        <v>421</v>
      </c>
      <c r="G58" s="180">
        <v>421</v>
      </c>
    </row>
    <row r="59" spans="1:7" ht="33">
      <c r="A59" s="196" t="s">
        <v>229</v>
      </c>
      <c r="B59" s="198" t="s">
        <v>230</v>
      </c>
      <c r="C59" s="180">
        <v>1070</v>
      </c>
      <c r="D59" s="116">
        <v>1119</v>
      </c>
      <c r="E59" s="180">
        <v>990</v>
      </c>
      <c r="F59" s="180">
        <v>990</v>
      </c>
      <c r="G59" s="180">
        <v>990</v>
      </c>
    </row>
    <row r="60" spans="1:7">
      <c r="A60" s="195" t="s">
        <v>231</v>
      </c>
      <c r="B60" s="191" t="s">
        <v>232</v>
      </c>
      <c r="C60" s="180">
        <v>3000</v>
      </c>
      <c r="D60" s="180">
        <v>3000</v>
      </c>
      <c r="E60" s="114">
        <v>1</v>
      </c>
      <c r="F60" s="114">
        <v>1</v>
      </c>
      <c r="G60" s="180">
        <v>1</v>
      </c>
    </row>
    <row r="61" spans="1:7">
      <c r="A61" s="195" t="s">
        <v>233</v>
      </c>
      <c r="B61" s="191" t="s">
        <v>234</v>
      </c>
      <c r="C61" s="180">
        <v>7342</v>
      </c>
      <c r="D61" s="180">
        <v>8842</v>
      </c>
      <c r="E61" s="114">
        <v>8433</v>
      </c>
      <c r="F61" s="114">
        <v>8433</v>
      </c>
      <c r="G61" s="180">
        <v>8433</v>
      </c>
    </row>
    <row r="62" spans="1:7">
      <c r="A62" s="195" t="s">
        <v>235</v>
      </c>
      <c r="B62" s="191" t="s">
        <v>236</v>
      </c>
      <c r="C62" s="180">
        <v>1858</v>
      </c>
      <c r="D62" s="180">
        <v>1637</v>
      </c>
      <c r="E62" s="114">
        <v>61</v>
      </c>
      <c r="F62" s="114">
        <v>61</v>
      </c>
      <c r="G62" s="180">
        <v>61</v>
      </c>
    </row>
    <row r="63" spans="1:7">
      <c r="A63" s="195" t="s">
        <v>237</v>
      </c>
      <c r="B63" s="191" t="s">
        <v>238</v>
      </c>
      <c r="C63" s="180"/>
      <c r="D63" s="180">
        <v>155</v>
      </c>
      <c r="E63" s="114">
        <v>144</v>
      </c>
      <c r="F63" s="114">
        <v>144</v>
      </c>
      <c r="G63" s="180">
        <v>144</v>
      </c>
    </row>
    <row r="64" spans="1:7">
      <c r="A64" s="195" t="s">
        <v>239</v>
      </c>
      <c r="B64" s="191" t="s">
        <v>240</v>
      </c>
      <c r="C64" s="180"/>
      <c r="D64" s="180">
        <v>25190</v>
      </c>
      <c r="E64" s="114">
        <v>24955</v>
      </c>
      <c r="F64" s="114">
        <v>24955</v>
      </c>
      <c r="G64" s="180">
        <v>24955</v>
      </c>
    </row>
    <row r="65" spans="1:7">
      <c r="A65" s="195" t="s">
        <v>241</v>
      </c>
      <c r="B65" s="191" t="s">
        <v>242</v>
      </c>
      <c r="C65" s="180">
        <v>16000</v>
      </c>
      <c r="D65" s="180">
        <v>28200</v>
      </c>
      <c r="E65" s="114">
        <v>26334</v>
      </c>
      <c r="F65" s="114">
        <v>26334</v>
      </c>
      <c r="G65" s="180">
        <v>26334</v>
      </c>
    </row>
    <row r="66" spans="1:7">
      <c r="A66" s="195" t="s">
        <v>243</v>
      </c>
      <c r="B66" s="191" t="s">
        <v>244</v>
      </c>
      <c r="C66" s="180"/>
      <c r="D66" s="180">
        <v>700</v>
      </c>
      <c r="E66" s="114">
        <v>696</v>
      </c>
      <c r="F66" s="114">
        <v>696</v>
      </c>
      <c r="G66" s="180">
        <v>696</v>
      </c>
    </row>
    <row r="67" spans="1:7">
      <c r="A67" s="195" t="s">
        <v>245</v>
      </c>
      <c r="B67" s="191" t="s">
        <v>246</v>
      </c>
      <c r="C67" s="180"/>
      <c r="D67" s="180">
        <v>993</v>
      </c>
      <c r="E67" s="114">
        <v>992</v>
      </c>
      <c r="F67" s="114">
        <v>992</v>
      </c>
      <c r="G67" s="180">
        <v>992</v>
      </c>
    </row>
    <row r="68" spans="1:7">
      <c r="A68" s="195" t="s">
        <v>247</v>
      </c>
      <c r="B68" s="191" t="s">
        <v>248</v>
      </c>
      <c r="C68" s="180">
        <v>700</v>
      </c>
      <c r="D68" s="180">
        <v>900</v>
      </c>
      <c r="E68" s="114">
        <v>494</v>
      </c>
      <c r="F68" s="114">
        <v>494</v>
      </c>
      <c r="G68" s="180">
        <v>494</v>
      </c>
    </row>
    <row r="69" spans="1:7">
      <c r="A69" s="195" t="s">
        <v>249</v>
      </c>
      <c r="B69" s="191" t="s">
        <v>250</v>
      </c>
      <c r="C69" s="180"/>
      <c r="D69" s="180">
        <v>45020</v>
      </c>
      <c r="E69" s="114">
        <v>265</v>
      </c>
      <c r="F69" s="114">
        <v>265</v>
      </c>
      <c r="G69" s="180">
        <v>265</v>
      </c>
    </row>
    <row r="70" spans="1:7" ht="33">
      <c r="A70" s="195" t="s">
        <v>251</v>
      </c>
      <c r="B70" s="191" t="s">
        <v>252</v>
      </c>
      <c r="C70" s="180">
        <v>700</v>
      </c>
      <c r="D70" s="180">
        <v>700</v>
      </c>
      <c r="E70" s="114"/>
      <c r="F70" s="114"/>
      <c r="G70" s="180"/>
    </row>
    <row r="71" spans="1:7" ht="33">
      <c r="A71" s="195" t="s">
        <v>253</v>
      </c>
      <c r="B71" s="191" t="s">
        <v>254</v>
      </c>
      <c r="C71" s="180">
        <v>800</v>
      </c>
      <c r="D71" s="180">
        <v>1600</v>
      </c>
      <c r="E71" s="114">
        <v>715</v>
      </c>
      <c r="F71" s="114">
        <v>715</v>
      </c>
      <c r="G71" s="180">
        <v>715</v>
      </c>
    </row>
    <row r="72" spans="1:7">
      <c r="A72" s="195" t="s">
        <v>255</v>
      </c>
      <c r="B72" s="191" t="s">
        <v>256</v>
      </c>
      <c r="C72" s="180">
        <v>200</v>
      </c>
      <c r="D72" s="180">
        <v>200</v>
      </c>
      <c r="E72" s="114"/>
      <c r="F72" s="114"/>
      <c r="G72" s="180"/>
    </row>
    <row r="73" spans="1:7">
      <c r="A73" s="195" t="s">
        <v>257</v>
      </c>
      <c r="B73" s="191" t="s">
        <v>258</v>
      </c>
      <c r="C73" s="180">
        <v>336</v>
      </c>
      <c r="D73" s="180">
        <v>407</v>
      </c>
      <c r="E73" s="114">
        <v>192</v>
      </c>
      <c r="F73" s="114">
        <v>192</v>
      </c>
      <c r="G73" s="180">
        <v>192</v>
      </c>
    </row>
    <row r="74" spans="1:7" ht="15.75" customHeight="1">
      <c r="A74" s="195" t="s">
        <v>259</v>
      </c>
      <c r="B74" s="191" t="s">
        <v>260</v>
      </c>
      <c r="C74" s="180"/>
      <c r="D74" s="180">
        <v>300</v>
      </c>
      <c r="E74" s="114">
        <v>192</v>
      </c>
      <c r="F74" s="114">
        <v>192</v>
      </c>
      <c r="G74" s="180">
        <v>192</v>
      </c>
    </row>
    <row r="75" spans="1:7" ht="33">
      <c r="A75" s="195" t="s">
        <v>261</v>
      </c>
      <c r="B75" s="191" t="s">
        <v>262</v>
      </c>
      <c r="C75" s="180"/>
      <c r="D75" s="180">
        <v>260</v>
      </c>
      <c r="E75" s="114">
        <v>204</v>
      </c>
      <c r="F75" s="114">
        <v>204</v>
      </c>
      <c r="G75" s="180">
        <v>204</v>
      </c>
    </row>
    <row r="76" spans="1:7" ht="33">
      <c r="A76" s="195" t="s">
        <v>263</v>
      </c>
      <c r="B76" s="191" t="s">
        <v>264</v>
      </c>
      <c r="C76" s="180"/>
      <c r="D76" s="180">
        <v>340</v>
      </c>
      <c r="E76" s="114">
        <v>36</v>
      </c>
      <c r="F76" s="114">
        <v>36</v>
      </c>
      <c r="G76" s="180">
        <v>36</v>
      </c>
    </row>
    <row r="77" spans="1:7">
      <c r="A77" s="195" t="s">
        <v>265</v>
      </c>
      <c r="B77" s="191" t="s">
        <v>266</v>
      </c>
      <c r="C77" s="180">
        <v>1150</v>
      </c>
      <c r="D77" s="180">
        <v>2150</v>
      </c>
      <c r="E77" s="114">
        <v>333</v>
      </c>
      <c r="F77" s="114">
        <v>333</v>
      </c>
      <c r="G77" s="180">
        <v>333</v>
      </c>
    </row>
    <row r="78" spans="1:7">
      <c r="A78" s="195" t="s">
        <v>267</v>
      </c>
      <c r="B78" s="191" t="s">
        <v>268</v>
      </c>
      <c r="C78" s="180">
        <v>9350</v>
      </c>
      <c r="D78" s="180">
        <v>9350</v>
      </c>
      <c r="E78" s="114">
        <v>5583</v>
      </c>
      <c r="F78" s="114">
        <v>5422</v>
      </c>
      <c r="G78" s="180">
        <v>5422</v>
      </c>
    </row>
    <row r="79" spans="1:7">
      <c r="A79" s="195" t="s">
        <v>269</v>
      </c>
      <c r="B79" s="191" t="s">
        <v>270</v>
      </c>
      <c r="C79" s="180"/>
      <c r="D79" s="180">
        <v>550</v>
      </c>
      <c r="E79" s="114">
        <v>230</v>
      </c>
      <c r="F79" s="114">
        <v>230</v>
      </c>
      <c r="G79" s="180">
        <v>230</v>
      </c>
    </row>
    <row r="80" spans="1:7">
      <c r="A80" s="195" t="s">
        <v>271</v>
      </c>
      <c r="B80" s="191" t="s">
        <v>272</v>
      </c>
      <c r="C80" s="180">
        <v>3500</v>
      </c>
      <c r="D80" s="180">
        <v>11173</v>
      </c>
      <c r="E80" s="114">
        <v>10826</v>
      </c>
      <c r="F80" s="114">
        <v>10826</v>
      </c>
      <c r="G80" s="180">
        <v>10826</v>
      </c>
    </row>
    <row r="81" spans="1:7">
      <c r="A81" s="195" t="s">
        <v>273</v>
      </c>
      <c r="B81" s="191" t="s">
        <v>274</v>
      </c>
      <c r="C81" s="180"/>
      <c r="D81" s="180">
        <v>34</v>
      </c>
      <c r="E81" s="114">
        <v>34</v>
      </c>
      <c r="F81" s="114">
        <v>34</v>
      </c>
      <c r="G81" s="180">
        <v>34</v>
      </c>
    </row>
    <row r="82" spans="1:7">
      <c r="A82" s="195" t="s">
        <v>275</v>
      </c>
      <c r="B82" s="191" t="s">
        <v>276</v>
      </c>
      <c r="C82" s="180"/>
      <c r="D82" s="180">
        <v>100</v>
      </c>
      <c r="E82" s="116">
        <v>1</v>
      </c>
      <c r="F82" s="114">
        <v>1</v>
      </c>
      <c r="G82" s="180">
        <v>1</v>
      </c>
    </row>
    <row r="83" spans="1:7">
      <c r="A83" s="195" t="s">
        <v>277</v>
      </c>
      <c r="B83" s="191" t="s">
        <v>278</v>
      </c>
      <c r="C83" s="180">
        <v>100</v>
      </c>
      <c r="D83" s="180">
        <v>100</v>
      </c>
      <c r="E83" s="116">
        <v>17</v>
      </c>
      <c r="F83" s="114">
        <v>17</v>
      </c>
      <c r="G83" s="180">
        <v>17</v>
      </c>
    </row>
    <row r="84" spans="1:7" ht="33">
      <c r="A84" s="195" t="s">
        <v>279</v>
      </c>
      <c r="B84" s="191" t="s">
        <v>280</v>
      </c>
      <c r="C84" s="180">
        <v>5000</v>
      </c>
      <c r="D84" s="180">
        <v>1000</v>
      </c>
      <c r="E84" s="116">
        <v>1</v>
      </c>
      <c r="F84" s="113">
        <v>1</v>
      </c>
      <c r="G84" s="176">
        <v>1</v>
      </c>
    </row>
    <row r="85" spans="1:7">
      <c r="A85" s="195" t="s">
        <v>281</v>
      </c>
      <c r="B85" s="198" t="s">
        <v>282</v>
      </c>
      <c r="C85" s="180">
        <v>5000</v>
      </c>
      <c r="D85" s="180">
        <v>16500</v>
      </c>
      <c r="E85" s="115">
        <v>15891</v>
      </c>
      <c r="F85" s="199">
        <v>15891</v>
      </c>
      <c r="G85" s="199">
        <v>15891</v>
      </c>
    </row>
    <row r="86" spans="1:7" ht="17.25" thickBot="1">
      <c r="A86" s="200" t="s">
        <v>283</v>
      </c>
      <c r="B86" s="201" t="s">
        <v>284</v>
      </c>
      <c r="C86" s="202">
        <v>1000</v>
      </c>
      <c r="D86" s="202">
        <v>1000</v>
      </c>
      <c r="E86" s="203">
        <v>185</v>
      </c>
      <c r="F86" s="181">
        <v>185</v>
      </c>
      <c r="G86" s="181">
        <v>185</v>
      </c>
    </row>
    <row r="87" spans="1:7">
      <c r="A87" s="204" t="s">
        <v>285</v>
      </c>
      <c r="B87" s="205" t="s">
        <v>286</v>
      </c>
      <c r="C87" s="186">
        <v>1000</v>
      </c>
      <c r="D87" s="186">
        <v>2000</v>
      </c>
      <c r="E87" s="206">
        <v>11</v>
      </c>
      <c r="F87" s="172">
        <v>11</v>
      </c>
      <c r="G87" s="172">
        <v>11</v>
      </c>
    </row>
    <row r="88" spans="1:7">
      <c r="A88" s="195" t="s">
        <v>287</v>
      </c>
      <c r="B88" s="198" t="s">
        <v>288</v>
      </c>
      <c r="C88" s="180">
        <v>1000</v>
      </c>
      <c r="D88" s="180">
        <v>3000</v>
      </c>
      <c r="E88" s="180">
        <v>726</v>
      </c>
      <c r="F88" s="176">
        <v>726</v>
      </c>
      <c r="G88" s="176">
        <v>726</v>
      </c>
    </row>
    <row r="89" spans="1:7">
      <c r="A89" s="195" t="s">
        <v>289</v>
      </c>
      <c r="B89" s="198" t="s">
        <v>290</v>
      </c>
      <c r="C89" s="180">
        <v>1500</v>
      </c>
      <c r="D89" s="180">
        <v>500</v>
      </c>
      <c r="E89" s="180">
        <v>252</v>
      </c>
      <c r="F89" s="176">
        <v>252</v>
      </c>
      <c r="G89" s="176">
        <v>252</v>
      </c>
    </row>
    <row r="90" spans="1:7">
      <c r="A90" s="195" t="s">
        <v>291</v>
      </c>
      <c r="B90" s="198" t="s">
        <v>292</v>
      </c>
      <c r="C90" s="180"/>
      <c r="D90" s="180">
        <v>8500</v>
      </c>
      <c r="E90" s="180">
        <v>2300</v>
      </c>
      <c r="F90" s="199">
        <v>2300</v>
      </c>
      <c r="G90" s="199">
        <v>2300</v>
      </c>
    </row>
    <row r="91" spans="1:7">
      <c r="A91" s="195" t="s">
        <v>293</v>
      </c>
      <c r="B91" s="191" t="s">
        <v>294</v>
      </c>
      <c r="C91" s="180"/>
      <c r="D91" s="115">
        <v>1200</v>
      </c>
      <c r="E91" s="180">
        <v>132</v>
      </c>
      <c r="F91" s="176">
        <v>132</v>
      </c>
      <c r="G91" s="176">
        <v>132</v>
      </c>
    </row>
    <row r="92" spans="1:7">
      <c r="A92" s="195" t="s">
        <v>295</v>
      </c>
      <c r="B92" s="198" t="s">
        <v>296</v>
      </c>
      <c r="C92" s="180"/>
      <c r="D92" s="115">
        <v>500</v>
      </c>
      <c r="E92" s="115"/>
      <c r="F92" s="207"/>
      <c r="G92" s="176"/>
    </row>
    <row r="93" spans="1:7">
      <c r="A93" s="195" t="s">
        <v>297</v>
      </c>
      <c r="B93" s="198" t="s">
        <v>298</v>
      </c>
      <c r="C93" s="180"/>
      <c r="D93" s="115">
        <v>500</v>
      </c>
      <c r="E93" s="115"/>
      <c r="F93" s="207"/>
      <c r="G93" s="176"/>
    </row>
    <row r="94" spans="1:7">
      <c r="A94" s="195" t="s">
        <v>299</v>
      </c>
      <c r="B94" s="198" t="s">
        <v>300</v>
      </c>
      <c r="C94" s="180"/>
      <c r="D94" s="115">
        <v>3</v>
      </c>
      <c r="E94" s="115"/>
      <c r="F94" s="207"/>
      <c r="G94" s="176"/>
    </row>
    <row r="95" spans="1:7" ht="33">
      <c r="A95" s="195" t="s">
        <v>301</v>
      </c>
      <c r="B95" s="198" t="s">
        <v>302</v>
      </c>
      <c r="C95" s="180"/>
      <c r="D95" s="115">
        <v>3</v>
      </c>
      <c r="E95" s="115">
        <v>1</v>
      </c>
      <c r="F95" s="207">
        <v>1</v>
      </c>
      <c r="G95" s="176">
        <v>1</v>
      </c>
    </row>
    <row r="96" spans="1:7">
      <c r="A96" s="195" t="s">
        <v>303</v>
      </c>
      <c r="B96" s="198" t="s">
        <v>304</v>
      </c>
      <c r="C96" s="180"/>
      <c r="D96" s="115">
        <v>200</v>
      </c>
      <c r="E96" s="115"/>
      <c r="F96" s="207"/>
      <c r="G96" s="176"/>
    </row>
    <row r="97" spans="1:7">
      <c r="A97" s="195" t="s">
        <v>305</v>
      </c>
      <c r="B97" s="198" t="s">
        <v>306</v>
      </c>
      <c r="C97" s="180"/>
      <c r="D97" s="115">
        <v>200</v>
      </c>
      <c r="E97" s="115"/>
      <c r="F97" s="207"/>
      <c r="G97" s="176"/>
    </row>
    <row r="98" spans="1:7">
      <c r="A98" s="195" t="s">
        <v>307</v>
      </c>
      <c r="B98" s="198" t="s">
        <v>308</v>
      </c>
      <c r="C98" s="180"/>
      <c r="D98" s="115">
        <v>200</v>
      </c>
      <c r="E98" s="115"/>
      <c r="F98" s="207"/>
      <c r="G98" s="176"/>
    </row>
    <row r="99" spans="1:7">
      <c r="A99" s="195" t="s">
        <v>309</v>
      </c>
      <c r="B99" s="198" t="s">
        <v>310</v>
      </c>
      <c r="C99" s="180"/>
      <c r="D99" s="115">
        <v>200</v>
      </c>
      <c r="E99" s="115"/>
      <c r="F99" s="207"/>
      <c r="G99" s="176"/>
    </row>
    <row r="100" spans="1:7">
      <c r="A100" s="195" t="s">
        <v>311</v>
      </c>
      <c r="B100" s="198" t="s">
        <v>312</v>
      </c>
      <c r="C100" s="180"/>
      <c r="D100" s="115">
        <v>200</v>
      </c>
      <c r="E100" s="115"/>
      <c r="F100" s="207"/>
      <c r="G100" s="176"/>
    </row>
    <row r="101" spans="1:7">
      <c r="A101" s="195" t="s">
        <v>313</v>
      </c>
      <c r="B101" s="198" t="s">
        <v>314</v>
      </c>
      <c r="C101" s="180"/>
      <c r="D101" s="115">
        <v>200</v>
      </c>
      <c r="E101" s="115"/>
      <c r="F101" s="207"/>
      <c r="G101" s="176"/>
    </row>
    <row r="102" spans="1:7">
      <c r="A102" s="195" t="s">
        <v>315</v>
      </c>
      <c r="B102" s="198" t="s">
        <v>316</v>
      </c>
      <c r="C102" s="180"/>
      <c r="D102" s="115">
        <v>200</v>
      </c>
      <c r="E102" s="115"/>
      <c r="F102" s="207"/>
      <c r="G102" s="176"/>
    </row>
    <row r="103" spans="1:7" ht="17.25" thickBot="1">
      <c r="A103" s="200" t="s">
        <v>317</v>
      </c>
      <c r="B103" s="198" t="s">
        <v>318</v>
      </c>
      <c r="C103" s="202"/>
      <c r="D103" s="208">
        <v>200</v>
      </c>
      <c r="E103" s="208"/>
      <c r="F103" s="181"/>
      <c r="G103" s="181"/>
    </row>
    <row r="104" spans="1:7" ht="13.5" customHeight="1">
      <c r="A104" s="195"/>
      <c r="B104" s="205"/>
      <c r="C104" s="115"/>
      <c r="D104" s="115"/>
      <c r="E104" s="180"/>
      <c r="F104" s="180"/>
      <c r="G104" s="180"/>
    </row>
    <row r="105" spans="1:7">
      <c r="A105" s="209" t="s">
        <v>147</v>
      </c>
      <c r="B105" s="210" t="s">
        <v>71</v>
      </c>
      <c r="C105" s="126">
        <f>SUM(C106:C161)</f>
        <v>50000</v>
      </c>
      <c r="D105" s="126">
        <f>SUM(D106:D161)</f>
        <v>71611</v>
      </c>
      <c r="E105" s="126">
        <f>SUM(E106:E161)</f>
        <v>61655</v>
      </c>
      <c r="F105" s="126">
        <f>SUM(F106:F161)</f>
        <v>61348</v>
      </c>
      <c r="G105" s="211">
        <f>SUM(G106:G161)</f>
        <v>61348</v>
      </c>
    </row>
    <row r="106" spans="1:7">
      <c r="A106" s="212" t="s">
        <v>319</v>
      </c>
      <c r="B106" s="213" t="s">
        <v>320</v>
      </c>
      <c r="C106" s="115">
        <v>100</v>
      </c>
      <c r="D106" s="114">
        <v>135</v>
      </c>
      <c r="E106" s="180"/>
      <c r="F106" s="180"/>
      <c r="G106" s="180"/>
    </row>
    <row r="107" spans="1:7" ht="33">
      <c r="A107" s="195" t="s">
        <v>321</v>
      </c>
      <c r="B107" s="198" t="s">
        <v>322</v>
      </c>
      <c r="C107" s="115">
        <v>100</v>
      </c>
      <c r="D107" s="114">
        <v>100</v>
      </c>
      <c r="E107" s="180"/>
      <c r="F107" s="180"/>
      <c r="G107" s="180"/>
    </row>
    <row r="108" spans="1:7" ht="33">
      <c r="A108" s="195" t="s">
        <v>323</v>
      </c>
      <c r="B108" s="198" t="s">
        <v>324</v>
      </c>
      <c r="C108" s="115">
        <v>400</v>
      </c>
      <c r="D108" s="114">
        <v>450</v>
      </c>
      <c r="E108" s="180">
        <v>399</v>
      </c>
      <c r="F108" s="180">
        <v>399</v>
      </c>
      <c r="G108" s="180">
        <v>399</v>
      </c>
    </row>
    <row r="109" spans="1:7">
      <c r="A109" s="195" t="s">
        <v>325</v>
      </c>
      <c r="B109" s="198" t="s">
        <v>326</v>
      </c>
      <c r="C109" s="115">
        <v>5500</v>
      </c>
      <c r="D109" s="114">
        <v>7500</v>
      </c>
      <c r="E109" s="180">
        <v>7463</v>
      </c>
      <c r="F109" s="180">
        <v>7463</v>
      </c>
      <c r="G109" s="180">
        <v>7463</v>
      </c>
    </row>
    <row r="110" spans="1:7" ht="33">
      <c r="A110" s="195" t="s">
        <v>327</v>
      </c>
      <c r="B110" s="198" t="s">
        <v>328</v>
      </c>
      <c r="C110" s="115">
        <v>240</v>
      </c>
      <c r="D110" s="114">
        <v>540</v>
      </c>
      <c r="E110" s="180">
        <v>267</v>
      </c>
      <c r="F110" s="180">
        <v>267</v>
      </c>
      <c r="G110" s="180">
        <v>267</v>
      </c>
    </row>
    <row r="111" spans="1:7">
      <c r="A111" s="195" t="s">
        <v>153</v>
      </c>
      <c r="B111" s="198" t="s">
        <v>154</v>
      </c>
      <c r="C111" s="115"/>
      <c r="D111" s="114">
        <v>17</v>
      </c>
      <c r="E111" s="180">
        <v>16</v>
      </c>
      <c r="F111" s="180">
        <v>16</v>
      </c>
      <c r="G111" s="180">
        <v>16</v>
      </c>
    </row>
    <row r="112" spans="1:7">
      <c r="A112" s="195" t="s">
        <v>155</v>
      </c>
      <c r="B112" s="198" t="s">
        <v>156</v>
      </c>
      <c r="C112" s="115"/>
      <c r="D112" s="114">
        <v>180</v>
      </c>
      <c r="E112" s="180"/>
      <c r="F112" s="180"/>
      <c r="G112" s="180"/>
    </row>
    <row r="113" spans="1:7">
      <c r="A113" s="195" t="s">
        <v>329</v>
      </c>
      <c r="B113" s="198" t="s">
        <v>330</v>
      </c>
      <c r="C113" s="115"/>
      <c r="D113" s="114">
        <v>303</v>
      </c>
      <c r="E113" s="180">
        <v>280</v>
      </c>
      <c r="F113" s="180">
        <v>280</v>
      </c>
      <c r="G113" s="180">
        <v>280</v>
      </c>
    </row>
    <row r="114" spans="1:7">
      <c r="A114" s="195" t="s">
        <v>157</v>
      </c>
      <c r="B114" s="198" t="s">
        <v>158</v>
      </c>
      <c r="C114" s="115">
        <v>150</v>
      </c>
      <c r="D114" s="114">
        <v>202</v>
      </c>
      <c r="E114" s="180">
        <v>201</v>
      </c>
      <c r="F114" s="180">
        <v>201</v>
      </c>
      <c r="G114" s="180">
        <v>201</v>
      </c>
    </row>
    <row r="115" spans="1:7">
      <c r="A115" s="195" t="s">
        <v>331</v>
      </c>
      <c r="B115" s="198" t="s">
        <v>332</v>
      </c>
      <c r="C115" s="115">
        <v>50</v>
      </c>
      <c r="D115" s="114">
        <v>182</v>
      </c>
      <c r="E115" s="180">
        <v>181</v>
      </c>
      <c r="F115" s="180">
        <v>181</v>
      </c>
      <c r="G115" s="180">
        <v>181</v>
      </c>
    </row>
    <row r="116" spans="1:7">
      <c r="A116" s="195" t="s">
        <v>333</v>
      </c>
      <c r="B116" s="198" t="s">
        <v>334</v>
      </c>
      <c r="C116" s="115">
        <v>50</v>
      </c>
      <c r="D116" s="114">
        <v>144</v>
      </c>
      <c r="E116" s="180">
        <v>141</v>
      </c>
      <c r="F116" s="180">
        <v>141</v>
      </c>
      <c r="G116" s="180">
        <v>141</v>
      </c>
    </row>
    <row r="117" spans="1:7">
      <c r="A117" s="195" t="s">
        <v>159</v>
      </c>
      <c r="B117" s="198" t="s">
        <v>160</v>
      </c>
      <c r="C117" s="115">
        <v>150</v>
      </c>
      <c r="D117" s="114">
        <v>150</v>
      </c>
      <c r="E117" s="180"/>
      <c r="F117" s="180"/>
      <c r="G117" s="180"/>
    </row>
    <row r="118" spans="1:7">
      <c r="A118" s="195" t="s">
        <v>335</v>
      </c>
      <c r="B118" s="198" t="s">
        <v>336</v>
      </c>
      <c r="C118" s="115"/>
      <c r="D118" s="114">
        <v>177</v>
      </c>
      <c r="E118" s="180">
        <v>176</v>
      </c>
      <c r="F118" s="180">
        <v>176</v>
      </c>
      <c r="G118" s="180">
        <v>176</v>
      </c>
    </row>
    <row r="119" spans="1:7">
      <c r="A119" s="195" t="s">
        <v>337</v>
      </c>
      <c r="B119" s="198" t="s">
        <v>338</v>
      </c>
      <c r="C119" s="115">
        <v>4084</v>
      </c>
      <c r="D119" s="114">
        <v>4407</v>
      </c>
      <c r="E119" s="180">
        <v>4008</v>
      </c>
      <c r="F119" s="180">
        <v>3836</v>
      </c>
      <c r="G119" s="180">
        <v>3836</v>
      </c>
    </row>
    <row r="120" spans="1:7">
      <c r="A120" s="195" t="s">
        <v>339</v>
      </c>
      <c r="B120" s="198" t="s">
        <v>340</v>
      </c>
      <c r="C120" s="115">
        <v>1056</v>
      </c>
      <c r="D120" s="114">
        <v>1281</v>
      </c>
      <c r="E120" s="180">
        <v>809</v>
      </c>
      <c r="F120" s="180">
        <v>809</v>
      </c>
      <c r="G120" s="180">
        <v>809</v>
      </c>
    </row>
    <row r="121" spans="1:7">
      <c r="A121" s="195" t="s">
        <v>341</v>
      </c>
      <c r="B121" s="198" t="s">
        <v>342</v>
      </c>
      <c r="C121" s="115">
        <v>3250</v>
      </c>
      <c r="D121" s="114">
        <v>3250</v>
      </c>
      <c r="E121" s="180">
        <v>3216</v>
      </c>
      <c r="F121" s="180">
        <f>3304-49-38-1</f>
        <v>3216</v>
      </c>
      <c r="G121" s="180">
        <f>3304-49-38-1</f>
        <v>3216</v>
      </c>
    </row>
    <row r="122" spans="1:7">
      <c r="A122" s="195" t="s">
        <v>161</v>
      </c>
      <c r="B122" s="198" t="s">
        <v>162</v>
      </c>
      <c r="C122" s="115">
        <v>500</v>
      </c>
      <c r="D122" s="114">
        <v>500</v>
      </c>
      <c r="E122" s="180"/>
      <c r="F122" s="180"/>
      <c r="G122" s="180"/>
    </row>
    <row r="123" spans="1:7">
      <c r="A123" s="195" t="s">
        <v>163</v>
      </c>
      <c r="B123" s="198" t="s">
        <v>164</v>
      </c>
      <c r="C123" s="115">
        <v>200</v>
      </c>
      <c r="D123" s="180">
        <v>4726</v>
      </c>
      <c r="E123" s="180">
        <v>4707</v>
      </c>
      <c r="F123" s="180">
        <v>4707</v>
      </c>
      <c r="G123" s="180">
        <v>4707</v>
      </c>
    </row>
    <row r="124" spans="1:7" hidden="1">
      <c r="A124" s="195" t="s">
        <v>343</v>
      </c>
      <c r="B124" s="198" t="s">
        <v>344</v>
      </c>
      <c r="C124" s="115"/>
      <c r="D124" s="180"/>
      <c r="E124" s="180"/>
      <c r="F124" s="180"/>
      <c r="G124" s="180"/>
    </row>
    <row r="125" spans="1:7" hidden="1">
      <c r="A125" s="195" t="s">
        <v>345</v>
      </c>
      <c r="B125" s="198" t="s">
        <v>346</v>
      </c>
      <c r="C125" s="115"/>
      <c r="D125" s="180"/>
      <c r="E125" s="180"/>
      <c r="F125" s="180"/>
      <c r="G125" s="180"/>
    </row>
    <row r="126" spans="1:7">
      <c r="A126" s="195" t="s">
        <v>167</v>
      </c>
      <c r="B126" s="198" t="s">
        <v>168</v>
      </c>
      <c r="C126" s="115"/>
      <c r="D126" s="180">
        <v>1908</v>
      </c>
      <c r="E126" s="180">
        <v>1908</v>
      </c>
      <c r="F126" s="180">
        <v>1908</v>
      </c>
      <c r="G126" s="180">
        <v>1908</v>
      </c>
    </row>
    <row r="127" spans="1:7">
      <c r="A127" s="195" t="s">
        <v>347</v>
      </c>
      <c r="B127" s="198" t="s">
        <v>348</v>
      </c>
      <c r="C127" s="115">
        <v>200</v>
      </c>
      <c r="D127" s="180">
        <v>200</v>
      </c>
      <c r="E127" s="180"/>
      <c r="F127" s="180"/>
      <c r="G127" s="180"/>
    </row>
    <row r="128" spans="1:7" ht="17.25" customHeight="1">
      <c r="A128" s="195" t="s">
        <v>179</v>
      </c>
      <c r="B128" s="198" t="s">
        <v>180</v>
      </c>
      <c r="C128" s="115">
        <v>150</v>
      </c>
      <c r="D128" s="180">
        <v>150</v>
      </c>
      <c r="E128" s="180"/>
      <c r="F128" s="180"/>
      <c r="G128" s="180"/>
    </row>
    <row r="129" spans="1:7" ht="17.25" customHeight="1">
      <c r="A129" s="195" t="s">
        <v>183</v>
      </c>
      <c r="B129" s="198" t="s">
        <v>184</v>
      </c>
      <c r="C129" s="115">
        <v>50</v>
      </c>
      <c r="D129" s="180">
        <v>50</v>
      </c>
      <c r="E129" s="180"/>
      <c r="F129" s="180"/>
      <c r="G129" s="180"/>
    </row>
    <row r="130" spans="1:7" ht="17.25" customHeight="1">
      <c r="A130" s="195" t="s">
        <v>349</v>
      </c>
      <c r="B130" s="198" t="s">
        <v>350</v>
      </c>
      <c r="C130" s="115">
        <v>1406</v>
      </c>
      <c r="D130" s="180">
        <v>1406</v>
      </c>
      <c r="E130" s="180">
        <v>1102</v>
      </c>
      <c r="F130" s="180">
        <v>1102</v>
      </c>
      <c r="G130" s="180">
        <v>1102</v>
      </c>
    </row>
    <row r="131" spans="1:7" ht="17.25" customHeight="1">
      <c r="A131" s="195" t="s">
        <v>207</v>
      </c>
      <c r="B131" s="198" t="s">
        <v>208</v>
      </c>
      <c r="C131" s="115">
        <v>300</v>
      </c>
      <c r="D131" s="180">
        <v>406</v>
      </c>
      <c r="E131" s="180">
        <v>405</v>
      </c>
      <c r="F131" s="180">
        <v>405</v>
      </c>
      <c r="G131" s="180">
        <v>405</v>
      </c>
    </row>
    <row r="132" spans="1:7">
      <c r="A132" s="195" t="s">
        <v>351</v>
      </c>
      <c r="B132" s="198" t="s">
        <v>352</v>
      </c>
      <c r="C132" s="115">
        <v>150</v>
      </c>
      <c r="D132" s="180">
        <v>150</v>
      </c>
      <c r="E132" s="180">
        <v>44</v>
      </c>
      <c r="F132" s="180">
        <v>44</v>
      </c>
      <c r="G132" s="180">
        <v>44</v>
      </c>
    </row>
    <row r="133" spans="1:7">
      <c r="A133" s="195" t="s">
        <v>209</v>
      </c>
      <c r="B133" s="198" t="s">
        <v>210</v>
      </c>
      <c r="C133" s="115">
        <v>800</v>
      </c>
      <c r="D133" s="180">
        <v>800</v>
      </c>
      <c r="E133" s="180">
        <v>761</v>
      </c>
      <c r="F133" s="180">
        <v>761</v>
      </c>
      <c r="G133" s="180">
        <v>761</v>
      </c>
    </row>
    <row r="134" spans="1:7">
      <c r="A134" s="195" t="s">
        <v>211</v>
      </c>
      <c r="B134" s="198" t="s">
        <v>212</v>
      </c>
      <c r="C134" s="115">
        <v>95</v>
      </c>
      <c r="D134" s="180">
        <v>95</v>
      </c>
      <c r="E134" s="180">
        <v>83</v>
      </c>
      <c r="F134" s="180">
        <v>83</v>
      </c>
      <c r="G134" s="180">
        <v>83</v>
      </c>
    </row>
    <row r="135" spans="1:7">
      <c r="A135" s="195" t="s">
        <v>353</v>
      </c>
      <c r="B135" s="198" t="s">
        <v>354</v>
      </c>
      <c r="C135" s="115">
        <v>134</v>
      </c>
      <c r="D135" s="180">
        <v>1344</v>
      </c>
      <c r="E135" s="180">
        <v>1319</v>
      </c>
      <c r="F135" s="180">
        <v>1319</v>
      </c>
      <c r="G135" s="180">
        <v>1319</v>
      </c>
    </row>
    <row r="136" spans="1:7">
      <c r="A136" s="195" t="s">
        <v>213</v>
      </c>
      <c r="B136" s="198" t="s">
        <v>214</v>
      </c>
      <c r="C136" s="115">
        <v>100</v>
      </c>
      <c r="D136" s="180">
        <v>100</v>
      </c>
      <c r="E136" s="180"/>
      <c r="F136" s="180"/>
      <c r="G136" s="180"/>
    </row>
    <row r="137" spans="1:7" s="179" customFormat="1" ht="33">
      <c r="A137" s="195" t="s">
        <v>219</v>
      </c>
      <c r="B137" s="198" t="s">
        <v>220</v>
      </c>
      <c r="C137" s="115">
        <v>754</v>
      </c>
      <c r="D137" s="180">
        <v>3527</v>
      </c>
      <c r="E137" s="180">
        <v>3021</v>
      </c>
      <c r="F137" s="180">
        <v>3021</v>
      </c>
      <c r="G137" s="180">
        <v>3021</v>
      </c>
    </row>
    <row r="138" spans="1:7" s="179" customFormat="1">
      <c r="A138" s="195" t="s">
        <v>355</v>
      </c>
      <c r="B138" s="198" t="s">
        <v>356</v>
      </c>
      <c r="C138" s="115">
        <v>1652</v>
      </c>
      <c r="D138" s="180">
        <v>1812</v>
      </c>
      <c r="E138" s="180">
        <v>1304</v>
      </c>
      <c r="F138" s="180">
        <f>1306-2</f>
        <v>1304</v>
      </c>
      <c r="G138" s="180">
        <f>1306-2</f>
        <v>1304</v>
      </c>
    </row>
    <row r="139" spans="1:7" s="179" customFormat="1">
      <c r="A139" s="195" t="s">
        <v>221</v>
      </c>
      <c r="B139" s="198" t="s">
        <v>222</v>
      </c>
      <c r="C139" s="115">
        <v>1796</v>
      </c>
      <c r="D139" s="180">
        <v>2484</v>
      </c>
      <c r="E139" s="180">
        <v>1686</v>
      </c>
      <c r="F139" s="180">
        <v>1686</v>
      </c>
      <c r="G139" s="180">
        <v>1686</v>
      </c>
    </row>
    <row r="140" spans="1:7" s="179" customFormat="1">
      <c r="A140" s="195" t="s">
        <v>357</v>
      </c>
      <c r="B140" s="198" t="s">
        <v>358</v>
      </c>
      <c r="C140" s="115">
        <v>2147</v>
      </c>
      <c r="D140" s="180">
        <v>2147</v>
      </c>
      <c r="E140" s="180">
        <v>1829</v>
      </c>
      <c r="F140" s="180">
        <v>1829</v>
      </c>
      <c r="G140" s="180">
        <v>1829</v>
      </c>
    </row>
    <row r="141" spans="1:7" s="179" customFormat="1" ht="33">
      <c r="A141" s="195" t="s">
        <v>229</v>
      </c>
      <c r="B141" s="198" t="s">
        <v>230</v>
      </c>
      <c r="C141" s="115">
        <v>485</v>
      </c>
      <c r="D141" s="180">
        <v>1956</v>
      </c>
      <c r="E141" s="180">
        <v>1783</v>
      </c>
      <c r="F141" s="180">
        <v>1783</v>
      </c>
      <c r="G141" s="180">
        <v>1783</v>
      </c>
    </row>
    <row r="142" spans="1:7" s="179" customFormat="1">
      <c r="A142" s="195" t="s">
        <v>231</v>
      </c>
      <c r="B142" s="198" t="s">
        <v>232</v>
      </c>
      <c r="C142" s="115">
        <v>200</v>
      </c>
      <c r="D142" s="180">
        <v>200</v>
      </c>
      <c r="E142" s="180">
        <v>162</v>
      </c>
      <c r="F142" s="180">
        <v>162</v>
      </c>
      <c r="G142" s="180">
        <v>162</v>
      </c>
    </row>
    <row r="143" spans="1:7" s="179" customFormat="1">
      <c r="A143" s="195" t="s">
        <v>359</v>
      </c>
      <c r="B143" s="198" t="s">
        <v>360</v>
      </c>
      <c r="C143" s="115">
        <v>705</v>
      </c>
      <c r="D143" s="180">
        <v>705</v>
      </c>
      <c r="E143" s="180">
        <v>571</v>
      </c>
      <c r="F143" s="180">
        <f>577-3</f>
        <v>574</v>
      </c>
      <c r="G143" s="180">
        <f>577-3</f>
        <v>574</v>
      </c>
    </row>
    <row r="144" spans="1:7" s="179" customFormat="1">
      <c r="A144" s="195" t="s">
        <v>233</v>
      </c>
      <c r="B144" s="198" t="s">
        <v>234</v>
      </c>
      <c r="C144" s="115"/>
      <c r="D144" s="180">
        <v>18</v>
      </c>
      <c r="E144" s="180">
        <v>11</v>
      </c>
      <c r="F144" s="180">
        <v>11</v>
      </c>
      <c r="G144" s="180">
        <v>11</v>
      </c>
    </row>
    <row r="145" spans="1:7" s="179" customFormat="1">
      <c r="A145" s="195" t="s">
        <v>361</v>
      </c>
      <c r="B145" s="198" t="s">
        <v>362</v>
      </c>
      <c r="C145" s="115">
        <v>2600</v>
      </c>
      <c r="D145" s="180">
        <v>4700</v>
      </c>
      <c r="E145" s="180">
        <v>4690</v>
      </c>
      <c r="F145" s="180">
        <v>4690</v>
      </c>
      <c r="G145" s="180">
        <v>4690</v>
      </c>
    </row>
    <row r="146" spans="1:7" s="179" customFormat="1">
      <c r="A146" s="195" t="s">
        <v>363</v>
      </c>
      <c r="B146" s="198" t="s">
        <v>364</v>
      </c>
      <c r="C146" s="115">
        <v>1000</v>
      </c>
      <c r="D146" s="180">
        <v>1000</v>
      </c>
      <c r="E146" s="180">
        <v>770</v>
      </c>
      <c r="F146" s="180">
        <v>770</v>
      </c>
      <c r="G146" s="180">
        <v>770</v>
      </c>
    </row>
    <row r="147" spans="1:7" s="179" customFormat="1">
      <c r="A147" s="195" t="s">
        <v>235</v>
      </c>
      <c r="B147" s="198" t="s">
        <v>236</v>
      </c>
      <c r="C147" s="115"/>
      <c r="D147" s="180">
        <v>110</v>
      </c>
      <c r="E147" s="180">
        <v>69</v>
      </c>
      <c r="F147" s="180">
        <v>69</v>
      </c>
      <c r="G147" s="180">
        <v>69</v>
      </c>
    </row>
    <row r="148" spans="1:7" s="179" customFormat="1">
      <c r="A148" s="195" t="s">
        <v>365</v>
      </c>
      <c r="B148" s="198" t="s">
        <v>366</v>
      </c>
      <c r="C148" s="115">
        <v>884</v>
      </c>
      <c r="D148" s="180">
        <v>5861</v>
      </c>
      <c r="E148" s="180">
        <v>5770</v>
      </c>
      <c r="F148" s="180">
        <v>5770</v>
      </c>
      <c r="G148" s="180">
        <v>5770</v>
      </c>
    </row>
    <row r="149" spans="1:7" s="179" customFormat="1">
      <c r="A149" s="195" t="s">
        <v>367</v>
      </c>
      <c r="B149" s="198" t="s">
        <v>368</v>
      </c>
      <c r="C149" s="115">
        <v>648</v>
      </c>
      <c r="D149" s="180">
        <v>1979</v>
      </c>
      <c r="E149" s="180">
        <v>1892</v>
      </c>
      <c r="F149" s="180">
        <v>1892</v>
      </c>
      <c r="G149" s="180">
        <v>1892</v>
      </c>
    </row>
    <row r="150" spans="1:7" s="179" customFormat="1">
      <c r="A150" s="195" t="s">
        <v>239</v>
      </c>
      <c r="B150" s="198" t="s">
        <v>240</v>
      </c>
      <c r="C150" s="115">
        <v>200</v>
      </c>
      <c r="D150" s="180">
        <v>2796</v>
      </c>
      <c r="E150" s="180">
        <v>1615</v>
      </c>
      <c r="F150" s="180">
        <v>1615</v>
      </c>
      <c r="G150" s="180">
        <v>1615</v>
      </c>
    </row>
    <row r="151" spans="1:7" s="179" customFormat="1">
      <c r="A151" s="195" t="s">
        <v>369</v>
      </c>
      <c r="B151" s="198" t="s">
        <v>370</v>
      </c>
      <c r="C151" s="115">
        <v>474</v>
      </c>
      <c r="D151" s="180">
        <v>2180</v>
      </c>
      <c r="E151" s="180">
        <v>1486</v>
      </c>
      <c r="F151" s="180">
        <v>1486</v>
      </c>
      <c r="G151" s="180">
        <v>1486</v>
      </c>
    </row>
    <row r="152" spans="1:7" s="179" customFormat="1">
      <c r="A152" s="195" t="s">
        <v>249</v>
      </c>
      <c r="B152" s="198" t="s">
        <v>250</v>
      </c>
      <c r="C152" s="115">
        <v>200</v>
      </c>
      <c r="D152" s="180">
        <v>505</v>
      </c>
      <c r="E152" s="180">
        <v>238</v>
      </c>
      <c r="F152" s="180">
        <v>228</v>
      </c>
      <c r="G152" s="180">
        <v>228</v>
      </c>
    </row>
    <row r="153" spans="1:7" s="179" customFormat="1">
      <c r="A153" s="195" t="s">
        <v>281</v>
      </c>
      <c r="B153" s="198" t="s">
        <v>282</v>
      </c>
      <c r="C153" s="115">
        <v>150</v>
      </c>
      <c r="D153" s="180">
        <v>170</v>
      </c>
      <c r="E153" s="180">
        <v>165</v>
      </c>
      <c r="F153" s="180">
        <v>165</v>
      </c>
      <c r="G153" s="180">
        <v>165</v>
      </c>
    </row>
    <row r="154" spans="1:7" s="179" customFormat="1" ht="33">
      <c r="A154" s="195" t="s">
        <v>371</v>
      </c>
      <c r="B154" s="198" t="s">
        <v>372</v>
      </c>
      <c r="C154" s="115">
        <v>4440</v>
      </c>
      <c r="D154" s="180">
        <v>4440</v>
      </c>
      <c r="E154" s="180">
        <v>4404</v>
      </c>
      <c r="F154" s="180">
        <v>4404</v>
      </c>
      <c r="G154" s="180">
        <v>4404</v>
      </c>
    </row>
    <row r="155" spans="1:7" s="179" customFormat="1">
      <c r="A155" s="195" t="s">
        <v>289</v>
      </c>
      <c r="B155" s="198" t="s">
        <v>290</v>
      </c>
      <c r="C155" s="115"/>
      <c r="D155" s="180"/>
      <c r="E155" s="180"/>
      <c r="F155" s="176">
        <v>69</v>
      </c>
      <c r="G155" s="176">
        <v>69</v>
      </c>
    </row>
    <row r="156" spans="1:7" s="179" customFormat="1">
      <c r="A156" s="195" t="s">
        <v>373</v>
      </c>
      <c r="B156" s="198" t="s">
        <v>374</v>
      </c>
      <c r="C156" s="115"/>
      <c r="D156" s="180">
        <v>100</v>
      </c>
      <c r="E156" s="180">
        <v>97</v>
      </c>
      <c r="F156" s="180">
        <v>97</v>
      </c>
      <c r="G156" s="180">
        <v>97</v>
      </c>
    </row>
    <row r="157" spans="1:7" s="179" customFormat="1">
      <c r="A157" s="195" t="s">
        <v>375</v>
      </c>
      <c r="B157" s="198" t="s">
        <v>376</v>
      </c>
      <c r="C157" s="115"/>
      <c r="D157" s="180">
        <v>20</v>
      </c>
      <c r="E157" s="180"/>
      <c r="F157" s="180"/>
      <c r="G157" s="180"/>
    </row>
    <row r="158" spans="1:7" s="179" customFormat="1">
      <c r="A158" s="195" t="s">
        <v>377</v>
      </c>
      <c r="B158" s="198" t="s">
        <v>378</v>
      </c>
      <c r="C158" s="115"/>
      <c r="D158" s="180">
        <v>20</v>
      </c>
      <c r="E158" s="180"/>
      <c r="F158" s="180"/>
      <c r="G158" s="180"/>
    </row>
    <row r="159" spans="1:7" s="179" customFormat="1">
      <c r="A159" s="195" t="s">
        <v>379</v>
      </c>
      <c r="B159" s="198" t="s">
        <v>380</v>
      </c>
      <c r="C159" s="115"/>
      <c r="D159" s="180">
        <v>20</v>
      </c>
      <c r="E159" s="180">
        <v>18</v>
      </c>
      <c r="F159" s="180">
        <v>18</v>
      </c>
      <c r="G159" s="180">
        <v>18</v>
      </c>
    </row>
    <row r="160" spans="1:7" s="179" customFormat="1">
      <c r="A160" s="195" t="s">
        <v>381</v>
      </c>
      <c r="B160" s="198" t="s">
        <v>382</v>
      </c>
      <c r="C160" s="115"/>
      <c r="D160" s="180">
        <v>215</v>
      </c>
      <c r="E160" s="180">
        <v>97</v>
      </c>
      <c r="F160" s="180">
        <v>97</v>
      </c>
      <c r="G160" s="180">
        <v>97</v>
      </c>
    </row>
    <row r="161" spans="1:7" s="215" customFormat="1" ht="18.75" customHeight="1" thickBot="1">
      <c r="A161" s="214" t="s">
        <v>383</v>
      </c>
      <c r="B161" s="201" t="s">
        <v>384</v>
      </c>
      <c r="C161" s="115">
        <v>12450</v>
      </c>
      <c r="D161" s="180">
        <v>3793</v>
      </c>
      <c r="E161" s="180">
        <v>2491</v>
      </c>
      <c r="F161" s="180">
        <f>757+1117+415+5</f>
        <v>2294</v>
      </c>
      <c r="G161" s="180">
        <f>757+1117+415+5</f>
        <v>2294</v>
      </c>
    </row>
    <row r="162" spans="1:7" s="215" customFormat="1" ht="18.75" customHeight="1" thickBot="1">
      <c r="A162" s="216"/>
      <c r="B162" s="216" t="s">
        <v>5</v>
      </c>
      <c r="C162" s="178">
        <f>C4-C15</f>
        <v>27872</v>
      </c>
      <c r="D162" s="178">
        <f>D4-D15</f>
        <v>101137</v>
      </c>
      <c r="E162" s="178">
        <f>E4-E15</f>
        <v>226997</v>
      </c>
      <c r="F162" s="178">
        <f>F4-F15</f>
        <v>185494</v>
      </c>
      <c r="G162" s="178">
        <f>G4-G15</f>
        <v>-14506</v>
      </c>
    </row>
    <row r="163" spans="1:7" s="215" customFormat="1" ht="15.75" customHeight="1" thickBot="1">
      <c r="A163" s="217"/>
      <c r="B163" s="217"/>
      <c r="C163" s="124"/>
      <c r="D163" s="124"/>
      <c r="E163" s="124"/>
      <c r="F163" s="218"/>
      <c r="G163" s="124"/>
    </row>
    <row r="164" spans="1:7" ht="17.25" thickBot="1">
      <c r="A164" s="219" t="s">
        <v>385</v>
      </c>
      <c r="B164" s="220"/>
      <c r="C164" s="220"/>
      <c r="D164" s="220"/>
      <c r="E164" s="220"/>
      <c r="F164" s="220"/>
      <c r="G164" s="221" t="s">
        <v>0</v>
      </c>
    </row>
    <row r="165" spans="1:7">
      <c r="A165" s="222" t="s">
        <v>93</v>
      </c>
      <c r="B165" s="223"/>
      <c r="C165" s="223"/>
      <c r="D165" s="223"/>
      <c r="E165" s="223"/>
      <c r="F165" s="224"/>
      <c r="G165" s="225">
        <f>G162</f>
        <v>-14506</v>
      </c>
    </row>
    <row r="166" spans="1:7">
      <c r="A166" s="226" t="s">
        <v>386</v>
      </c>
      <c r="B166" s="227"/>
      <c r="C166" s="227"/>
      <c r="D166" s="227"/>
      <c r="E166" s="227"/>
      <c r="F166" s="228"/>
      <c r="G166" s="229">
        <f>SUBTOTAL(9,G167:G171)</f>
        <v>1001</v>
      </c>
    </row>
    <row r="167" spans="1:7">
      <c r="A167" s="230" t="s">
        <v>387</v>
      </c>
      <c r="B167" s="231"/>
      <c r="C167" s="231"/>
      <c r="D167" s="231"/>
      <c r="E167" s="231"/>
      <c r="F167" s="232"/>
      <c r="G167" s="233">
        <v>190</v>
      </c>
    </row>
    <row r="168" spans="1:7">
      <c r="A168" s="230" t="s">
        <v>388</v>
      </c>
      <c r="B168" s="231"/>
      <c r="C168" s="231"/>
      <c r="D168" s="231"/>
      <c r="E168" s="231"/>
      <c r="F168" s="231"/>
      <c r="G168" s="234">
        <v>102</v>
      </c>
    </row>
    <row r="169" spans="1:7">
      <c r="A169" s="230" t="s">
        <v>389</v>
      </c>
      <c r="B169" s="231"/>
      <c r="C169" s="231"/>
      <c r="D169" s="231"/>
      <c r="E169" s="231"/>
      <c r="F169" s="231"/>
      <c r="G169" s="234">
        <v>700</v>
      </c>
    </row>
    <row r="170" spans="1:7">
      <c r="A170" s="230" t="s">
        <v>390</v>
      </c>
      <c r="B170" s="231"/>
      <c r="C170" s="231"/>
      <c r="D170" s="231"/>
      <c r="E170" s="231"/>
      <c r="F170" s="231"/>
      <c r="G170" s="234">
        <v>316</v>
      </c>
    </row>
    <row r="171" spans="1:7">
      <c r="A171" s="230" t="s">
        <v>391</v>
      </c>
      <c r="B171" s="231"/>
      <c r="C171" s="235"/>
      <c r="D171" s="235"/>
      <c r="E171" s="235"/>
      <c r="F171" s="235"/>
      <c r="G171" s="234">
        <v>-307</v>
      </c>
    </row>
    <row r="172" spans="1:7" ht="17.25" thickBot="1">
      <c r="A172" s="236" t="s">
        <v>392</v>
      </c>
      <c r="B172" s="237"/>
      <c r="C172" s="238"/>
      <c r="D172" s="238"/>
      <c r="E172" s="238"/>
      <c r="F172" s="238"/>
      <c r="G172" s="239">
        <f>SUBTOTAL(9,G165:G171)</f>
        <v>-13505</v>
      </c>
    </row>
    <row r="173" spans="1:7">
      <c r="B173" s="179"/>
      <c r="C173" s="95"/>
      <c r="D173" s="95"/>
      <c r="E173" s="95"/>
    </row>
    <row r="174" spans="1:7">
      <c r="B174" s="179"/>
      <c r="C174" s="95"/>
      <c r="D174" s="95"/>
      <c r="E174" s="95"/>
    </row>
    <row r="175" spans="1:7">
      <c r="B175" s="240"/>
      <c r="C175" s="95"/>
      <c r="D175" s="95"/>
      <c r="E175" s="95"/>
    </row>
    <row r="176" spans="1:7">
      <c r="B176" s="179"/>
      <c r="C176" s="95"/>
      <c r="D176" s="95"/>
      <c r="E176" s="95"/>
    </row>
    <row r="177" spans="2:5">
      <c r="B177" s="179"/>
      <c r="C177" s="95"/>
      <c r="D177" s="95"/>
      <c r="E177" s="95"/>
    </row>
    <row r="178" spans="2:5">
      <c r="B178" s="179"/>
      <c r="C178" s="95"/>
      <c r="D178" s="95"/>
      <c r="E178" s="95"/>
    </row>
    <row r="179" spans="2:5">
      <c r="B179" s="179"/>
      <c r="C179" s="95"/>
      <c r="D179" s="95"/>
      <c r="E179" s="95"/>
    </row>
    <row r="180" spans="2:5">
      <c r="B180" s="179"/>
      <c r="C180" s="95"/>
      <c r="D180" s="95"/>
      <c r="E180" s="95"/>
    </row>
    <row r="181" spans="2:5">
      <c r="B181" s="179"/>
      <c r="C181" s="95"/>
      <c r="D181" s="95"/>
      <c r="E181" s="95"/>
    </row>
    <row r="182" spans="2:5">
      <c r="B182" s="179"/>
      <c r="C182" s="95"/>
      <c r="D182" s="95"/>
      <c r="E182" s="95"/>
    </row>
    <row r="183" spans="2:5">
      <c r="B183" s="179"/>
      <c r="C183" s="95"/>
      <c r="D183" s="95"/>
      <c r="E183" s="95"/>
    </row>
    <row r="184" spans="2:5">
      <c r="B184" s="179"/>
      <c r="C184" s="95"/>
      <c r="D184" s="95"/>
      <c r="E184" s="95"/>
    </row>
    <row r="185" spans="2:5">
      <c r="B185" s="179"/>
      <c r="C185" s="95"/>
      <c r="D185" s="95"/>
      <c r="E185" s="95"/>
    </row>
    <row r="186" spans="2:5">
      <c r="B186" s="179"/>
      <c r="C186" s="95"/>
      <c r="D186" s="95"/>
      <c r="E186" s="95"/>
    </row>
    <row r="187" spans="2:5">
      <c r="B187" s="179"/>
      <c r="C187" s="95"/>
      <c r="D187" s="95"/>
      <c r="E187" s="95"/>
    </row>
    <row r="188" spans="2:5">
      <c r="B188" s="179"/>
      <c r="C188" s="95"/>
      <c r="D188" s="95"/>
      <c r="E188" s="95"/>
    </row>
    <row r="189" spans="2:5">
      <c r="B189" s="179"/>
      <c r="C189" s="95"/>
      <c r="D189" s="95"/>
      <c r="E189" s="95"/>
    </row>
    <row r="190" spans="2:5">
      <c r="B190" s="179"/>
      <c r="C190" s="95"/>
      <c r="D190" s="95"/>
      <c r="E190" s="95"/>
    </row>
    <row r="191" spans="2:5">
      <c r="B191" s="179"/>
      <c r="C191" s="95"/>
      <c r="D191" s="95"/>
      <c r="E191" s="95"/>
    </row>
    <row r="192" spans="2:5">
      <c r="B192" s="179"/>
      <c r="C192" s="95"/>
      <c r="D192" s="95"/>
      <c r="E192" s="95"/>
    </row>
    <row r="193" spans="2:5">
      <c r="B193" s="179"/>
      <c r="C193" s="95"/>
      <c r="D193" s="95"/>
      <c r="E193" s="95"/>
    </row>
    <row r="194" spans="2:5">
      <c r="B194" s="179"/>
      <c r="C194" s="95"/>
      <c r="D194" s="95"/>
      <c r="E194" s="95"/>
    </row>
    <row r="195" spans="2:5">
      <c r="B195" s="179"/>
      <c r="C195" s="95"/>
      <c r="D195" s="95"/>
      <c r="E195" s="95"/>
    </row>
    <row r="196" spans="2:5">
      <c r="B196" s="179"/>
      <c r="C196" s="95"/>
      <c r="D196" s="95"/>
      <c r="E196" s="95"/>
    </row>
    <row r="197" spans="2:5">
      <c r="B197" s="179"/>
      <c r="C197" s="95"/>
      <c r="D197" s="95"/>
      <c r="E197" s="95"/>
    </row>
    <row r="198" spans="2:5">
      <c r="B198" s="179"/>
      <c r="C198" s="95"/>
      <c r="D198" s="95"/>
      <c r="E198" s="95"/>
    </row>
    <row r="199" spans="2:5">
      <c r="B199" s="179"/>
      <c r="C199" s="95"/>
      <c r="D199" s="95"/>
      <c r="E199" s="95"/>
    </row>
    <row r="200" spans="2:5">
      <c r="B200" s="179"/>
      <c r="C200" s="95"/>
    </row>
    <row r="201" spans="2:5">
      <c r="B201" s="179"/>
      <c r="C201" s="95"/>
    </row>
    <row r="202" spans="2:5">
      <c r="B202" s="179"/>
      <c r="C202" s="95"/>
    </row>
    <row r="203" spans="2:5">
      <c r="B203" s="179"/>
      <c r="C203" s="95"/>
    </row>
    <row r="204" spans="2:5">
      <c r="B204" s="179"/>
      <c r="C204" s="95"/>
    </row>
    <row r="205" spans="2:5">
      <c r="B205" s="179"/>
      <c r="C205" s="95"/>
    </row>
    <row r="206" spans="2:5">
      <c r="B206" s="179"/>
      <c r="C206" s="95"/>
    </row>
    <row r="207" spans="2:5">
      <c r="B207" s="179"/>
      <c r="C207" s="95"/>
    </row>
  </sheetData>
  <mergeCells count="1">
    <mergeCell ref="F2:G2"/>
  </mergeCells>
  <printOptions horizontalCentered="1"/>
  <pageMargins left="0.62992125984251968" right="0.39370078740157483" top="0.62992125984251968" bottom="0.55000000000000004" header="0.51181102362204722" footer="0.41"/>
  <pageSetup paperSize="9" scale="50" orientation="portrait" r:id="rId1"/>
  <headerFooter alignWithMargins="0">
    <oddFooter>&amp;R&amp;P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9"/>
  <sheetViews>
    <sheetView showZeros="0" topLeftCell="A16" zoomScale="80" zoomScaleNormal="85" workbookViewId="0">
      <selection activeCell="P37" sqref="P37"/>
    </sheetView>
  </sheetViews>
  <sheetFormatPr defaultRowHeight="16.5"/>
  <cols>
    <col min="1" max="1" width="47.85546875" style="93" customWidth="1"/>
    <col min="2" max="8" width="10.7109375" style="93" customWidth="1"/>
    <col min="9" max="9" width="12.5703125" style="93" customWidth="1"/>
    <col min="10" max="10" width="10.85546875" style="97" customWidth="1"/>
    <col min="11" max="256" width="9.140625" style="97"/>
    <col min="257" max="257" width="47.85546875" style="97" customWidth="1"/>
    <col min="258" max="264" width="10.7109375" style="97" customWidth="1"/>
    <col min="265" max="265" width="12.5703125" style="97" customWidth="1"/>
    <col min="266" max="266" width="10.85546875" style="97" customWidth="1"/>
    <col min="267" max="512" width="9.140625" style="97"/>
    <col min="513" max="513" width="47.85546875" style="97" customWidth="1"/>
    <col min="514" max="520" width="10.7109375" style="97" customWidth="1"/>
    <col min="521" max="521" width="12.5703125" style="97" customWidth="1"/>
    <col min="522" max="522" width="10.85546875" style="97" customWidth="1"/>
    <col min="523" max="768" width="9.140625" style="97"/>
    <col min="769" max="769" width="47.85546875" style="97" customWidth="1"/>
    <col min="770" max="776" width="10.7109375" style="97" customWidth="1"/>
    <col min="777" max="777" width="12.5703125" style="97" customWidth="1"/>
    <col min="778" max="778" width="10.85546875" style="97" customWidth="1"/>
    <col min="779" max="1024" width="9.140625" style="97"/>
    <col min="1025" max="1025" width="47.85546875" style="97" customWidth="1"/>
    <col min="1026" max="1032" width="10.7109375" style="97" customWidth="1"/>
    <col min="1033" max="1033" width="12.5703125" style="97" customWidth="1"/>
    <col min="1034" max="1034" width="10.85546875" style="97" customWidth="1"/>
    <col min="1035" max="1280" width="9.140625" style="97"/>
    <col min="1281" max="1281" width="47.85546875" style="97" customWidth="1"/>
    <col min="1282" max="1288" width="10.7109375" style="97" customWidth="1"/>
    <col min="1289" max="1289" width="12.5703125" style="97" customWidth="1"/>
    <col min="1290" max="1290" width="10.85546875" style="97" customWidth="1"/>
    <col min="1291" max="1536" width="9.140625" style="97"/>
    <col min="1537" max="1537" width="47.85546875" style="97" customWidth="1"/>
    <col min="1538" max="1544" width="10.7109375" style="97" customWidth="1"/>
    <col min="1545" max="1545" width="12.5703125" style="97" customWidth="1"/>
    <col min="1546" max="1546" width="10.85546875" style="97" customWidth="1"/>
    <col min="1547" max="1792" width="9.140625" style="97"/>
    <col min="1793" max="1793" width="47.85546875" style="97" customWidth="1"/>
    <col min="1794" max="1800" width="10.7109375" style="97" customWidth="1"/>
    <col min="1801" max="1801" width="12.5703125" style="97" customWidth="1"/>
    <col min="1802" max="1802" width="10.85546875" style="97" customWidth="1"/>
    <col min="1803" max="2048" width="9.140625" style="97"/>
    <col min="2049" max="2049" width="47.85546875" style="97" customWidth="1"/>
    <col min="2050" max="2056" width="10.7109375" style="97" customWidth="1"/>
    <col min="2057" max="2057" width="12.5703125" style="97" customWidth="1"/>
    <col min="2058" max="2058" width="10.85546875" style="97" customWidth="1"/>
    <col min="2059" max="2304" width="9.140625" style="97"/>
    <col min="2305" max="2305" width="47.85546875" style="97" customWidth="1"/>
    <col min="2306" max="2312" width="10.7109375" style="97" customWidth="1"/>
    <col min="2313" max="2313" width="12.5703125" style="97" customWidth="1"/>
    <col min="2314" max="2314" width="10.85546875" style="97" customWidth="1"/>
    <col min="2315" max="2560" width="9.140625" style="97"/>
    <col min="2561" max="2561" width="47.85546875" style="97" customWidth="1"/>
    <col min="2562" max="2568" width="10.7109375" style="97" customWidth="1"/>
    <col min="2569" max="2569" width="12.5703125" style="97" customWidth="1"/>
    <col min="2570" max="2570" width="10.85546875" style="97" customWidth="1"/>
    <col min="2571" max="2816" width="9.140625" style="97"/>
    <col min="2817" max="2817" width="47.85546875" style="97" customWidth="1"/>
    <col min="2818" max="2824" width="10.7109375" style="97" customWidth="1"/>
    <col min="2825" max="2825" width="12.5703125" style="97" customWidth="1"/>
    <col min="2826" max="2826" width="10.85546875" style="97" customWidth="1"/>
    <col min="2827" max="3072" width="9.140625" style="97"/>
    <col min="3073" max="3073" width="47.85546875" style="97" customWidth="1"/>
    <col min="3074" max="3080" width="10.7109375" style="97" customWidth="1"/>
    <col min="3081" max="3081" width="12.5703125" style="97" customWidth="1"/>
    <col min="3082" max="3082" width="10.85546875" style="97" customWidth="1"/>
    <col min="3083" max="3328" width="9.140625" style="97"/>
    <col min="3329" max="3329" width="47.85546875" style="97" customWidth="1"/>
    <col min="3330" max="3336" width="10.7109375" style="97" customWidth="1"/>
    <col min="3337" max="3337" width="12.5703125" style="97" customWidth="1"/>
    <col min="3338" max="3338" width="10.85546875" style="97" customWidth="1"/>
    <col min="3339" max="3584" width="9.140625" style="97"/>
    <col min="3585" max="3585" width="47.85546875" style="97" customWidth="1"/>
    <col min="3586" max="3592" width="10.7109375" style="97" customWidth="1"/>
    <col min="3593" max="3593" width="12.5703125" style="97" customWidth="1"/>
    <col min="3594" max="3594" width="10.85546875" style="97" customWidth="1"/>
    <col min="3595" max="3840" width="9.140625" style="97"/>
    <col min="3841" max="3841" width="47.85546875" style="97" customWidth="1"/>
    <col min="3842" max="3848" width="10.7109375" style="97" customWidth="1"/>
    <col min="3849" max="3849" width="12.5703125" style="97" customWidth="1"/>
    <col min="3850" max="3850" width="10.85546875" style="97" customWidth="1"/>
    <col min="3851" max="4096" width="9.140625" style="97"/>
    <col min="4097" max="4097" width="47.85546875" style="97" customWidth="1"/>
    <col min="4098" max="4104" width="10.7109375" style="97" customWidth="1"/>
    <col min="4105" max="4105" width="12.5703125" style="97" customWidth="1"/>
    <col min="4106" max="4106" width="10.85546875" style="97" customWidth="1"/>
    <col min="4107" max="4352" width="9.140625" style="97"/>
    <col min="4353" max="4353" width="47.85546875" style="97" customWidth="1"/>
    <col min="4354" max="4360" width="10.7109375" style="97" customWidth="1"/>
    <col min="4361" max="4361" width="12.5703125" style="97" customWidth="1"/>
    <col min="4362" max="4362" width="10.85546875" style="97" customWidth="1"/>
    <col min="4363" max="4608" width="9.140625" style="97"/>
    <col min="4609" max="4609" width="47.85546875" style="97" customWidth="1"/>
    <col min="4610" max="4616" width="10.7109375" style="97" customWidth="1"/>
    <col min="4617" max="4617" width="12.5703125" style="97" customWidth="1"/>
    <col min="4618" max="4618" width="10.85546875" style="97" customWidth="1"/>
    <col min="4619" max="4864" width="9.140625" style="97"/>
    <col min="4865" max="4865" width="47.85546875" style="97" customWidth="1"/>
    <col min="4866" max="4872" width="10.7109375" style="97" customWidth="1"/>
    <col min="4873" max="4873" width="12.5703125" style="97" customWidth="1"/>
    <col min="4874" max="4874" width="10.85546875" style="97" customWidth="1"/>
    <col min="4875" max="5120" width="9.140625" style="97"/>
    <col min="5121" max="5121" width="47.85546875" style="97" customWidth="1"/>
    <col min="5122" max="5128" width="10.7109375" style="97" customWidth="1"/>
    <col min="5129" max="5129" width="12.5703125" style="97" customWidth="1"/>
    <col min="5130" max="5130" width="10.85546875" style="97" customWidth="1"/>
    <col min="5131" max="5376" width="9.140625" style="97"/>
    <col min="5377" max="5377" width="47.85546875" style="97" customWidth="1"/>
    <col min="5378" max="5384" width="10.7109375" style="97" customWidth="1"/>
    <col min="5385" max="5385" width="12.5703125" style="97" customWidth="1"/>
    <col min="5386" max="5386" width="10.85546875" style="97" customWidth="1"/>
    <col min="5387" max="5632" width="9.140625" style="97"/>
    <col min="5633" max="5633" width="47.85546875" style="97" customWidth="1"/>
    <col min="5634" max="5640" width="10.7109375" style="97" customWidth="1"/>
    <col min="5641" max="5641" width="12.5703125" style="97" customWidth="1"/>
    <col min="5642" max="5642" width="10.85546875" style="97" customWidth="1"/>
    <col min="5643" max="5888" width="9.140625" style="97"/>
    <col min="5889" max="5889" width="47.85546875" style="97" customWidth="1"/>
    <col min="5890" max="5896" width="10.7109375" style="97" customWidth="1"/>
    <col min="5897" max="5897" width="12.5703125" style="97" customWidth="1"/>
    <col min="5898" max="5898" width="10.85546875" style="97" customWidth="1"/>
    <col min="5899" max="6144" width="9.140625" style="97"/>
    <col min="6145" max="6145" width="47.85546875" style="97" customWidth="1"/>
    <col min="6146" max="6152" width="10.7109375" style="97" customWidth="1"/>
    <col min="6153" max="6153" width="12.5703125" style="97" customWidth="1"/>
    <col min="6154" max="6154" width="10.85546875" style="97" customWidth="1"/>
    <col min="6155" max="6400" width="9.140625" style="97"/>
    <col min="6401" max="6401" width="47.85546875" style="97" customWidth="1"/>
    <col min="6402" max="6408" width="10.7109375" style="97" customWidth="1"/>
    <col min="6409" max="6409" width="12.5703125" style="97" customWidth="1"/>
    <col min="6410" max="6410" width="10.85546875" style="97" customWidth="1"/>
    <col min="6411" max="6656" width="9.140625" style="97"/>
    <col min="6657" max="6657" width="47.85546875" style="97" customWidth="1"/>
    <col min="6658" max="6664" width="10.7109375" style="97" customWidth="1"/>
    <col min="6665" max="6665" width="12.5703125" style="97" customWidth="1"/>
    <col min="6666" max="6666" width="10.85546875" style="97" customWidth="1"/>
    <col min="6667" max="6912" width="9.140625" style="97"/>
    <col min="6913" max="6913" width="47.85546875" style="97" customWidth="1"/>
    <col min="6914" max="6920" width="10.7109375" style="97" customWidth="1"/>
    <col min="6921" max="6921" width="12.5703125" style="97" customWidth="1"/>
    <col min="6922" max="6922" width="10.85546875" style="97" customWidth="1"/>
    <col min="6923" max="7168" width="9.140625" style="97"/>
    <col min="7169" max="7169" width="47.85546875" style="97" customWidth="1"/>
    <col min="7170" max="7176" width="10.7109375" style="97" customWidth="1"/>
    <col min="7177" max="7177" width="12.5703125" style="97" customWidth="1"/>
    <col min="7178" max="7178" width="10.85546875" style="97" customWidth="1"/>
    <col min="7179" max="7424" width="9.140625" style="97"/>
    <col min="7425" max="7425" width="47.85546875" style="97" customWidth="1"/>
    <col min="7426" max="7432" width="10.7109375" style="97" customWidth="1"/>
    <col min="7433" max="7433" width="12.5703125" style="97" customWidth="1"/>
    <col min="7434" max="7434" width="10.85546875" style="97" customWidth="1"/>
    <col min="7435" max="7680" width="9.140625" style="97"/>
    <col min="7681" max="7681" width="47.85546875" style="97" customWidth="1"/>
    <col min="7682" max="7688" width="10.7109375" style="97" customWidth="1"/>
    <col min="7689" max="7689" width="12.5703125" style="97" customWidth="1"/>
    <col min="7690" max="7690" width="10.85546875" style="97" customWidth="1"/>
    <col min="7691" max="7936" width="9.140625" style="97"/>
    <col min="7937" max="7937" width="47.85546875" style="97" customWidth="1"/>
    <col min="7938" max="7944" width="10.7109375" style="97" customWidth="1"/>
    <col min="7945" max="7945" width="12.5703125" style="97" customWidth="1"/>
    <col min="7946" max="7946" width="10.85546875" style="97" customWidth="1"/>
    <col min="7947" max="8192" width="9.140625" style="97"/>
    <col min="8193" max="8193" width="47.85546875" style="97" customWidth="1"/>
    <col min="8194" max="8200" width="10.7109375" style="97" customWidth="1"/>
    <col min="8201" max="8201" width="12.5703125" style="97" customWidth="1"/>
    <col min="8202" max="8202" width="10.85546875" style="97" customWidth="1"/>
    <col min="8203" max="8448" width="9.140625" style="97"/>
    <col min="8449" max="8449" width="47.85546875" style="97" customWidth="1"/>
    <col min="8450" max="8456" width="10.7109375" style="97" customWidth="1"/>
    <col min="8457" max="8457" width="12.5703125" style="97" customWidth="1"/>
    <col min="8458" max="8458" width="10.85546875" style="97" customWidth="1"/>
    <col min="8459" max="8704" width="9.140625" style="97"/>
    <col min="8705" max="8705" width="47.85546875" style="97" customWidth="1"/>
    <col min="8706" max="8712" width="10.7109375" style="97" customWidth="1"/>
    <col min="8713" max="8713" width="12.5703125" style="97" customWidth="1"/>
    <col min="8714" max="8714" width="10.85546875" style="97" customWidth="1"/>
    <col min="8715" max="8960" width="9.140625" style="97"/>
    <col min="8961" max="8961" width="47.85546875" style="97" customWidth="1"/>
    <col min="8962" max="8968" width="10.7109375" style="97" customWidth="1"/>
    <col min="8969" max="8969" width="12.5703125" style="97" customWidth="1"/>
    <col min="8970" max="8970" width="10.85546875" style="97" customWidth="1"/>
    <col min="8971" max="9216" width="9.140625" style="97"/>
    <col min="9217" max="9217" width="47.85546875" style="97" customWidth="1"/>
    <col min="9218" max="9224" width="10.7109375" style="97" customWidth="1"/>
    <col min="9225" max="9225" width="12.5703125" style="97" customWidth="1"/>
    <col min="9226" max="9226" width="10.85546875" style="97" customWidth="1"/>
    <col min="9227" max="9472" width="9.140625" style="97"/>
    <col min="9473" max="9473" width="47.85546875" style="97" customWidth="1"/>
    <col min="9474" max="9480" width="10.7109375" style="97" customWidth="1"/>
    <col min="9481" max="9481" width="12.5703125" style="97" customWidth="1"/>
    <col min="9482" max="9482" width="10.85546875" style="97" customWidth="1"/>
    <col min="9483" max="9728" width="9.140625" style="97"/>
    <col min="9729" max="9729" width="47.85546875" style="97" customWidth="1"/>
    <col min="9730" max="9736" width="10.7109375" style="97" customWidth="1"/>
    <col min="9737" max="9737" width="12.5703125" style="97" customWidth="1"/>
    <col min="9738" max="9738" width="10.85546875" style="97" customWidth="1"/>
    <col min="9739" max="9984" width="9.140625" style="97"/>
    <col min="9985" max="9985" width="47.85546875" style="97" customWidth="1"/>
    <col min="9986" max="9992" width="10.7109375" style="97" customWidth="1"/>
    <col min="9993" max="9993" width="12.5703125" style="97" customWidth="1"/>
    <col min="9994" max="9994" width="10.85546875" style="97" customWidth="1"/>
    <col min="9995" max="10240" width="9.140625" style="97"/>
    <col min="10241" max="10241" width="47.85546875" style="97" customWidth="1"/>
    <col min="10242" max="10248" width="10.7109375" style="97" customWidth="1"/>
    <col min="10249" max="10249" width="12.5703125" style="97" customWidth="1"/>
    <col min="10250" max="10250" width="10.85546875" style="97" customWidth="1"/>
    <col min="10251" max="10496" width="9.140625" style="97"/>
    <col min="10497" max="10497" width="47.85546875" style="97" customWidth="1"/>
    <col min="10498" max="10504" width="10.7109375" style="97" customWidth="1"/>
    <col min="10505" max="10505" width="12.5703125" style="97" customWidth="1"/>
    <col min="10506" max="10506" width="10.85546875" style="97" customWidth="1"/>
    <col min="10507" max="10752" width="9.140625" style="97"/>
    <col min="10753" max="10753" width="47.85546875" style="97" customWidth="1"/>
    <col min="10754" max="10760" width="10.7109375" style="97" customWidth="1"/>
    <col min="10761" max="10761" width="12.5703125" style="97" customWidth="1"/>
    <col min="10762" max="10762" width="10.85546875" style="97" customWidth="1"/>
    <col min="10763" max="11008" width="9.140625" style="97"/>
    <col min="11009" max="11009" width="47.85546875" style="97" customWidth="1"/>
    <col min="11010" max="11016" width="10.7109375" style="97" customWidth="1"/>
    <col min="11017" max="11017" width="12.5703125" style="97" customWidth="1"/>
    <col min="11018" max="11018" width="10.85546875" style="97" customWidth="1"/>
    <col min="11019" max="11264" width="9.140625" style="97"/>
    <col min="11265" max="11265" width="47.85546875" style="97" customWidth="1"/>
    <col min="11266" max="11272" width="10.7109375" style="97" customWidth="1"/>
    <col min="11273" max="11273" width="12.5703125" style="97" customWidth="1"/>
    <col min="11274" max="11274" width="10.85546875" style="97" customWidth="1"/>
    <col min="11275" max="11520" width="9.140625" style="97"/>
    <col min="11521" max="11521" width="47.85546875" style="97" customWidth="1"/>
    <col min="11522" max="11528" width="10.7109375" style="97" customWidth="1"/>
    <col min="11529" max="11529" width="12.5703125" style="97" customWidth="1"/>
    <col min="11530" max="11530" width="10.85546875" style="97" customWidth="1"/>
    <col min="11531" max="11776" width="9.140625" style="97"/>
    <col min="11777" max="11777" width="47.85546875" style="97" customWidth="1"/>
    <col min="11778" max="11784" width="10.7109375" style="97" customWidth="1"/>
    <col min="11785" max="11785" width="12.5703125" style="97" customWidth="1"/>
    <col min="11786" max="11786" width="10.85546875" style="97" customWidth="1"/>
    <col min="11787" max="12032" width="9.140625" style="97"/>
    <col min="12033" max="12033" width="47.85546875" style="97" customWidth="1"/>
    <col min="12034" max="12040" width="10.7109375" style="97" customWidth="1"/>
    <col min="12041" max="12041" width="12.5703125" style="97" customWidth="1"/>
    <col min="12042" max="12042" width="10.85546875" style="97" customWidth="1"/>
    <col min="12043" max="12288" width="9.140625" style="97"/>
    <col min="12289" max="12289" width="47.85546875" style="97" customWidth="1"/>
    <col min="12290" max="12296" width="10.7109375" style="97" customWidth="1"/>
    <col min="12297" max="12297" width="12.5703125" style="97" customWidth="1"/>
    <col min="12298" max="12298" width="10.85546875" style="97" customWidth="1"/>
    <col min="12299" max="12544" width="9.140625" style="97"/>
    <col min="12545" max="12545" width="47.85546875" style="97" customWidth="1"/>
    <col min="12546" max="12552" width="10.7109375" style="97" customWidth="1"/>
    <col min="12553" max="12553" width="12.5703125" style="97" customWidth="1"/>
    <col min="12554" max="12554" width="10.85546875" style="97" customWidth="1"/>
    <col min="12555" max="12800" width="9.140625" style="97"/>
    <col min="12801" max="12801" width="47.85546875" style="97" customWidth="1"/>
    <col min="12802" max="12808" width="10.7109375" style="97" customWidth="1"/>
    <col min="12809" max="12809" width="12.5703125" style="97" customWidth="1"/>
    <col min="12810" max="12810" width="10.85546875" style="97" customWidth="1"/>
    <col min="12811" max="13056" width="9.140625" style="97"/>
    <col min="13057" max="13057" width="47.85546875" style="97" customWidth="1"/>
    <col min="13058" max="13064" width="10.7109375" style="97" customWidth="1"/>
    <col min="13065" max="13065" width="12.5703125" style="97" customWidth="1"/>
    <col min="13066" max="13066" width="10.85546875" style="97" customWidth="1"/>
    <col min="13067" max="13312" width="9.140625" style="97"/>
    <col min="13313" max="13313" width="47.85546875" style="97" customWidth="1"/>
    <col min="13314" max="13320" width="10.7109375" style="97" customWidth="1"/>
    <col min="13321" max="13321" width="12.5703125" style="97" customWidth="1"/>
    <col min="13322" max="13322" width="10.85546875" style="97" customWidth="1"/>
    <col min="13323" max="13568" width="9.140625" style="97"/>
    <col min="13569" max="13569" width="47.85546875" style="97" customWidth="1"/>
    <col min="13570" max="13576" width="10.7109375" style="97" customWidth="1"/>
    <col min="13577" max="13577" width="12.5703125" style="97" customWidth="1"/>
    <col min="13578" max="13578" width="10.85546875" style="97" customWidth="1"/>
    <col min="13579" max="13824" width="9.140625" style="97"/>
    <col min="13825" max="13825" width="47.85546875" style="97" customWidth="1"/>
    <col min="13826" max="13832" width="10.7109375" style="97" customWidth="1"/>
    <col min="13833" max="13833" width="12.5703125" style="97" customWidth="1"/>
    <col min="13834" max="13834" width="10.85546875" style="97" customWidth="1"/>
    <col min="13835" max="14080" width="9.140625" style="97"/>
    <col min="14081" max="14081" width="47.85546875" style="97" customWidth="1"/>
    <col min="14082" max="14088" width="10.7109375" style="97" customWidth="1"/>
    <col min="14089" max="14089" width="12.5703125" style="97" customWidth="1"/>
    <col min="14090" max="14090" width="10.85546875" style="97" customWidth="1"/>
    <col min="14091" max="14336" width="9.140625" style="97"/>
    <col min="14337" max="14337" width="47.85546875" style="97" customWidth="1"/>
    <col min="14338" max="14344" width="10.7109375" style="97" customWidth="1"/>
    <col min="14345" max="14345" width="12.5703125" style="97" customWidth="1"/>
    <col min="14346" max="14346" width="10.85546875" style="97" customWidth="1"/>
    <col min="14347" max="14592" width="9.140625" style="97"/>
    <col min="14593" max="14593" width="47.85546875" style="97" customWidth="1"/>
    <col min="14594" max="14600" width="10.7109375" style="97" customWidth="1"/>
    <col min="14601" max="14601" width="12.5703125" style="97" customWidth="1"/>
    <col min="14602" max="14602" width="10.85546875" style="97" customWidth="1"/>
    <col min="14603" max="14848" width="9.140625" style="97"/>
    <col min="14849" max="14849" width="47.85546875" style="97" customWidth="1"/>
    <col min="14850" max="14856" width="10.7109375" style="97" customWidth="1"/>
    <col min="14857" max="14857" width="12.5703125" style="97" customWidth="1"/>
    <col min="14858" max="14858" width="10.85546875" style="97" customWidth="1"/>
    <col min="14859" max="15104" width="9.140625" style="97"/>
    <col min="15105" max="15105" width="47.85546875" style="97" customWidth="1"/>
    <col min="15106" max="15112" width="10.7109375" style="97" customWidth="1"/>
    <col min="15113" max="15113" width="12.5703125" style="97" customWidth="1"/>
    <col min="15114" max="15114" width="10.85546875" style="97" customWidth="1"/>
    <col min="15115" max="15360" width="9.140625" style="97"/>
    <col min="15361" max="15361" width="47.85546875" style="97" customWidth="1"/>
    <col min="15362" max="15368" width="10.7109375" style="97" customWidth="1"/>
    <col min="15369" max="15369" width="12.5703125" style="97" customWidth="1"/>
    <col min="15370" max="15370" width="10.85546875" style="97" customWidth="1"/>
    <col min="15371" max="15616" width="9.140625" style="97"/>
    <col min="15617" max="15617" width="47.85546875" style="97" customWidth="1"/>
    <col min="15618" max="15624" width="10.7109375" style="97" customWidth="1"/>
    <col min="15625" max="15625" width="12.5703125" style="97" customWidth="1"/>
    <col min="15626" max="15626" width="10.85546875" style="97" customWidth="1"/>
    <col min="15627" max="15872" width="9.140625" style="97"/>
    <col min="15873" max="15873" width="47.85546875" style="97" customWidth="1"/>
    <col min="15874" max="15880" width="10.7109375" style="97" customWidth="1"/>
    <col min="15881" max="15881" width="12.5703125" style="97" customWidth="1"/>
    <col min="15882" max="15882" width="10.85546875" style="97" customWidth="1"/>
    <col min="15883" max="16128" width="9.140625" style="97"/>
    <col min="16129" max="16129" width="47.85546875" style="97" customWidth="1"/>
    <col min="16130" max="16136" width="10.7109375" style="97" customWidth="1"/>
    <col min="16137" max="16137" width="12.5703125" style="97" customWidth="1"/>
    <col min="16138" max="16138" width="10.85546875" style="97" customWidth="1"/>
    <col min="16139" max="16384" width="9.140625" style="97"/>
  </cols>
  <sheetData>
    <row r="1" spans="1:10" ht="17.25" thickBot="1">
      <c r="E1" s="94"/>
      <c r="F1" s="94"/>
      <c r="G1" s="94"/>
      <c r="H1" s="95"/>
      <c r="I1" s="96" t="s">
        <v>0</v>
      </c>
    </row>
    <row r="2" spans="1:10" ht="17.25" thickBot="1">
      <c r="A2" s="98" t="s">
        <v>98</v>
      </c>
      <c r="B2" s="99" t="s">
        <v>99</v>
      </c>
      <c r="C2" s="100"/>
      <c r="D2" s="101" t="s">
        <v>8</v>
      </c>
      <c r="E2" s="100"/>
      <c r="F2" s="102" t="s">
        <v>28</v>
      </c>
      <c r="G2" s="103"/>
      <c r="H2" s="103"/>
      <c r="I2" s="104"/>
    </row>
    <row r="3" spans="1:10" ht="17.25" thickBot="1">
      <c r="A3" s="105"/>
      <c r="B3" s="106" t="s">
        <v>100</v>
      </c>
      <c r="C3" s="107"/>
      <c r="D3" s="108" t="s">
        <v>29</v>
      </c>
      <c r="E3" s="107"/>
      <c r="F3" s="106" t="s">
        <v>101</v>
      </c>
      <c r="G3" s="107"/>
      <c r="H3" s="106" t="s">
        <v>32</v>
      </c>
      <c r="I3" s="107"/>
    </row>
    <row r="4" spans="1:10" ht="17.25" thickBot="1">
      <c r="A4" s="109" t="s">
        <v>3</v>
      </c>
      <c r="B4" s="110"/>
      <c r="C4" s="111">
        <f>SUM(C5:C9)</f>
        <v>63083</v>
      </c>
      <c r="D4" s="112"/>
      <c r="E4" s="111">
        <f>SUM(E5:E9)</f>
        <v>67183</v>
      </c>
      <c r="F4" s="110"/>
      <c r="G4" s="111">
        <f>SUM(G5:G9)</f>
        <v>73204</v>
      </c>
      <c r="H4" s="110"/>
      <c r="I4" s="111">
        <f>SUM(I5:I10)</f>
        <v>127692</v>
      </c>
    </row>
    <row r="5" spans="1:10">
      <c r="A5" s="113" t="s">
        <v>9</v>
      </c>
      <c r="B5" s="114"/>
      <c r="C5" s="115">
        <v>39634</v>
      </c>
      <c r="D5" s="116"/>
      <c r="E5" s="117">
        <v>43734</v>
      </c>
      <c r="F5" s="118"/>
      <c r="G5" s="119">
        <v>43734</v>
      </c>
      <c r="H5" s="118"/>
      <c r="I5" s="119">
        <v>124832</v>
      </c>
    </row>
    <row r="6" spans="1:10">
      <c r="A6" s="113" t="s">
        <v>102</v>
      </c>
      <c r="B6" s="114"/>
      <c r="C6" s="115">
        <v>21288</v>
      </c>
      <c r="D6" s="116"/>
      <c r="E6" s="120">
        <v>21288</v>
      </c>
      <c r="F6" s="114"/>
      <c r="G6" s="115">
        <v>26558</v>
      </c>
      <c r="H6" s="114"/>
      <c r="I6" s="115"/>
    </row>
    <row r="7" spans="1:10">
      <c r="A7" s="113" t="s">
        <v>103</v>
      </c>
      <c r="B7" s="114"/>
      <c r="C7" s="115">
        <v>1961</v>
      </c>
      <c r="D7" s="116"/>
      <c r="E7" s="120">
        <v>1961</v>
      </c>
      <c r="F7" s="114"/>
      <c r="G7" s="115">
        <v>2503</v>
      </c>
      <c r="H7" s="114"/>
      <c r="I7" s="115">
        <v>2503</v>
      </c>
    </row>
    <row r="8" spans="1:10">
      <c r="A8" s="113" t="s">
        <v>104</v>
      </c>
      <c r="B8" s="114"/>
      <c r="C8" s="115">
        <v>200</v>
      </c>
      <c r="D8" s="116"/>
      <c r="E8" s="120">
        <v>200</v>
      </c>
      <c r="F8" s="114"/>
      <c r="G8" s="115">
        <v>36</v>
      </c>
      <c r="H8" s="114"/>
      <c r="I8" s="115"/>
    </row>
    <row r="9" spans="1:10" ht="16.5" customHeight="1">
      <c r="A9" s="113" t="s">
        <v>105</v>
      </c>
      <c r="B9" s="114"/>
      <c r="C9" s="115"/>
      <c r="D9" s="116"/>
      <c r="E9" s="120"/>
      <c r="F9" s="114"/>
      <c r="G9" s="115">
        <v>373</v>
      </c>
      <c r="H9" s="114"/>
      <c r="I9" s="115">
        <v>370</v>
      </c>
      <c r="J9" s="93"/>
    </row>
    <row r="10" spans="1:10" ht="16.5" customHeight="1" thickBot="1">
      <c r="A10" s="113" t="s">
        <v>106</v>
      </c>
      <c r="B10" s="114"/>
      <c r="C10" s="115"/>
      <c r="D10" s="116"/>
      <c r="E10" s="120"/>
      <c r="F10" s="114"/>
      <c r="G10" s="115"/>
      <c r="H10" s="114"/>
      <c r="I10" s="115">
        <f>-15+2</f>
        <v>-13</v>
      </c>
      <c r="J10" s="93"/>
    </row>
    <row r="11" spans="1:10" ht="17.25" thickBot="1">
      <c r="A11" s="109" t="s">
        <v>107</v>
      </c>
      <c r="B11" s="110"/>
      <c r="C11" s="111">
        <f>C12+C15+C23</f>
        <v>63083</v>
      </c>
      <c r="D11" s="110"/>
      <c r="E11" s="111">
        <f>E12+E15+E23</f>
        <v>63083</v>
      </c>
      <c r="F11" s="110"/>
      <c r="G11" s="111">
        <f>G12+G15+G23</f>
        <v>12323</v>
      </c>
      <c r="H11" s="110"/>
      <c r="I11" s="111">
        <f>I12+I15+I23</f>
        <v>507</v>
      </c>
    </row>
    <row r="12" spans="1:10">
      <c r="A12" s="113" t="s">
        <v>108</v>
      </c>
      <c r="B12" s="114"/>
      <c r="C12" s="115"/>
      <c r="D12" s="114"/>
      <c r="E12" s="115"/>
      <c r="F12" s="116"/>
      <c r="G12" s="115"/>
      <c r="H12" s="118"/>
      <c r="I12" s="119"/>
    </row>
    <row r="13" spans="1:10">
      <c r="A13" s="121"/>
      <c r="B13" s="122"/>
      <c r="C13" s="123"/>
      <c r="D13" s="122"/>
      <c r="E13" s="123"/>
      <c r="F13" s="124"/>
      <c r="G13" s="123"/>
      <c r="H13" s="122"/>
      <c r="I13" s="123"/>
    </row>
    <row r="14" spans="1:10">
      <c r="A14" s="121"/>
      <c r="B14" s="122"/>
      <c r="C14" s="123"/>
      <c r="D14" s="122"/>
      <c r="E14" s="123"/>
      <c r="F14" s="124"/>
      <c r="G14" s="123"/>
      <c r="H14" s="122"/>
      <c r="I14" s="123"/>
    </row>
    <row r="15" spans="1:10">
      <c r="A15" s="121" t="s">
        <v>49</v>
      </c>
      <c r="B15" s="122"/>
      <c r="C15" s="123">
        <f>SUM(C16:C18)</f>
        <v>0</v>
      </c>
      <c r="D15" s="122"/>
      <c r="E15" s="123">
        <f>SUM(E16:E18)</f>
        <v>3410</v>
      </c>
      <c r="F15" s="122"/>
      <c r="G15" s="123">
        <f>SUM(G16:G18)</f>
        <v>1250</v>
      </c>
      <c r="H15" s="125"/>
      <c r="I15" s="126">
        <f>SUM(I16:I18)</f>
        <v>0</v>
      </c>
    </row>
    <row r="16" spans="1:10">
      <c r="A16" s="127" t="s">
        <v>109</v>
      </c>
      <c r="B16" s="128"/>
      <c r="C16" s="129"/>
      <c r="D16" s="128"/>
      <c r="E16" s="129">
        <v>0</v>
      </c>
      <c r="F16" s="130"/>
      <c r="G16" s="129">
        <v>0</v>
      </c>
      <c r="H16" s="114"/>
      <c r="I16" s="115"/>
    </row>
    <row r="17" spans="1:9">
      <c r="A17" s="113" t="s">
        <v>110</v>
      </c>
      <c r="B17" s="114"/>
      <c r="C17" s="115"/>
      <c r="D17" s="114"/>
      <c r="E17" s="115">
        <v>3410</v>
      </c>
      <c r="F17" s="116"/>
      <c r="G17" s="115">
        <v>1250</v>
      </c>
      <c r="H17" s="114"/>
      <c r="I17" s="115"/>
    </row>
    <row r="18" spans="1:9">
      <c r="A18" s="113" t="s">
        <v>111</v>
      </c>
      <c r="B18" s="114"/>
      <c r="C18" s="115"/>
      <c r="D18" s="114"/>
      <c r="E18" s="115"/>
      <c r="F18" s="116"/>
      <c r="G18" s="115"/>
      <c r="H18" s="114"/>
      <c r="I18" s="115"/>
    </row>
    <row r="19" spans="1:9">
      <c r="A19" s="113"/>
      <c r="B19" s="114"/>
      <c r="C19" s="115"/>
      <c r="D19" s="114"/>
      <c r="E19" s="115"/>
      <c r="F19" s="116"/>
      <c r="G19" s="115"/>
      <c r="H19" s="114"/>
      <c r="I19" s="115"/>
    </row>
    <row r="20" spans="1:9">
      <c r="A20" s="113"/>
      <c r="B20" s="114"/>
      <c r="C20" s="115"/>
      <c r="D20" s="114"/>
      <c r="E20" s="115"/>
      <c r="F20" s="116"/>
      <c r="G20" s="115"/>
      <c r="H20" s="114"/>
      <c r="I20" s="115"/>
    </row>
    <row r="21" spans="1:9">
      <c r="A21" s="113"/>
      <c r="B21" s="114"/>
      <c r="C21" s="115"/>
      <c r="D21" s="114"/>
      <c r="E21" s="115"/>
      <c r="F21" s="116"/>
      <c r="G21" s="115"/>
      <c r="H21" s="114"/>
      <c r="I21" s="115"/>
    </row>
    <row r="22" spans="1:9">
      <c r="A22" s="113"/>
      <c r="B22" s="114"/>
      <c r="C22" s="115"/>
      <c r="D22" s="114"/>
      <c r="E22" s="115"/>
      <c r="F22" s="116"/>
      <c r="G22" s="115"/>
      <c r="H22" s="114"/>
      <c r="I22" s="115"/>
    </row>
    <row r="23" spans="1:9">
      <c r="A23" s="131" t="s">
        <v>71</v>
      </c>
      <c r="B23" s="125"/>
      <c r="C23" s="126">
        <f>SUM(C24:C28)</f>
        <v>63083</v>
      </c>
      <c r="D23" s="125"/>
      <c r="E23" s="126">
        <f>SUM(E24:E28)</f>
        <v>59673</v>
      </c>
      <c r="F23" s="125"/>
      <c r="G23" s="126">
        <f>SUM(G24:G28)</f>
        <v>11073</v>
      </c>
      <c r="H23" s="125"/>
      <c r="I23" s="126">
        <f>SUM(I24:I27)</f>
        <v>507</v>
      </c>
    </row>
    <row r="24" spans="1:9">
      <c r="A24" s="113" t="s">
        <v>112</v>
      </c>
      <c r="B24" s="128" t="s">
        <v>113</v>
      </c>
      <c r="C24" s="129">
        <v>22233</v>
      </c>
      <c r="D24" s="128"/>
      <c r="E24" s="115">
        <v>22233</v>
      </c>
      <c r="F24" s="116"/>
      <c r="G24" s="115">
        <v>0</v>
      </c>
      <c r="H24" s="114"/>
      <c r="I24" s="115"/>
    </row>
    <row r="25" spans="1:9">
      <c r="A25" s="113" t="s">
        <v>114</v>
      </c>
      <c r="B25" s="114"/>
      <c r="C25" s="115">
        <v>20000</v>
      </c>
      <c r="D25" s="114"/>
      <c r="E25" s="115">
        <v>20000</v>
      </c>
      <c r="F25" s="116"/>
      <c r="G25" s="115">
        <v>9116</v>
      </c>
      <c r="H25" s="114"/>
      <c r="I25" s="115"/>
    </row>
    <row r="26" spans="1:9">
      <c r="A26" s="113" t="s">
        <v>115</v>
      </c>
      <c r="B26" s="114"/>
      <c r="C26" s="115">
        <v>20000</v>
      </c>
      <c r="D26" s="114"/>
      <c r="E26" s="115">
        <v>16590</v>
      </c>
      <c r="F26" s="116">
        <v>0</v>
      </c>
      <c r="G26" s="115">
        <v>1450</v>
      </c>
      <c r="H26" s="114"/>
      <c r="I26" s="115"/>
    </row>
    <row r="27" spans="1:9">
      <c r="A27" s="113" t="s">
        <v>116</v>
      </c>
      <c r="B27" s="114"/>
      <c r="C27" s="115">
        <v>850</v>
      </c>
      <c r="D27" s="114"/>
      <c r="E27" s="115">
        <v>850</v>
      </c>
      <c r="F27" s="116"/>
      <c r="G27" s="115">
        <v>507</v>
      </c>
      <c r="H27" s="114"/>
      <c r="I27" s="115">
        <v>507</v>
      </c>
    </row>
    <row r="28" spans="1:9">
      <c r="A28" s="113" t="s">
        <v>117</v>
      </c>
      <c r="B28" s="114"/>
      <c r="C28" s="115"/>
      <c r="D28" s="114"/>
      <c r="E28" s="115"/>
      <c r="F28" s="116"/>
      <c r="G28" s="115"/>
      <c r="H28" s="114"/>
      <c r="I28" s="115"/>
    </row>
    <row r="29" spans="1:9">
      <c r="A29" s="113"/>
      <c r="B29" s="114"/>
      <c r="C29" s="115"/>
      <c r="D29" s="114"/>
      <c r="E29" s="115"/>
      <c r="F29" s="116"/>
      <c r="G29" s="115"/>
      <c r="H29" s="114"/>
      <c r="I29" s="115"/>
    </row>
    <row r="30" spans="1:9">
      <c r="A30" s="113"/>
      <c r="B30" s="114"/>
      <c r="C30" s="115"/>
      <c r="D30" s="114"/>
      <c r="E30" s="115"/>
      <c r="F30" s="116"/>
      <c r="G30" s="115"/>
      <c r="H30" s="114"/>
      <c r="I30" s="115"/>
    </row>
    <row r="31" spans="1:9" ht="17.25" thickBot="1">
      <c r="A31" s="113"/>
      <c r="B31" s="114"/>
      <c r="C31" s="115"/>
      <c r="D31" s="114"/>
      <c r="E31" s="115"/>
      <c r="F31" s="116"/>
      <c r="G31" s="115"/>
      <c r="H31" s="114"/>
      <c r="I31" s="115"/>
    </row>
    <row r="32" spans="1:9" ht="17.25" thickBot="1">
      <c r="A32" s="109" t="s">
        <v>5</v>
      </c>
      <c r="B32" s="110"/>
      <c r="C32" s="111">
        <f>C4-C11</f>
        <v>0</v>
      </c>
      <c r="D32" s="110"/>
      <c r="E32" s="111">
        <f>E4-E11</f>
        <v>4100</v>
      </c>
      <c r="F32" s="110"/>
      <c r="G32" s="111">
        <f>G4-G11</f>
        <v>60881</v>
      </c>
      <c r="H32" s="110"/>
      <c r="I32" s="111">
        <f>I4-I11</f>
        <v>127185</v>
      </c>
    </row>
    <row r="34" spans="1:9">
      <c r="A34" s="93" t="s">
        <v>118</v>
      </c>
    </row>
    <row r="36" spans="1:9">
      <c r="A36" s="132" t="s">
        <v>119</v>
      </c>
      <c r="G36" s="95"/>
    </row>
    <row r="37" spans="1:9" ht="17.25" thickBot="1">
      <c r="G37" s="95"/>
    </row>
    <row r="38" spans="1:9" s="138" customFormat="1" ht="15.75" customHeight="1" thickBot="1">
      <c r="A38" s="133" t="s">
        <v>120</v>
      </c>
      <c r="B38" s="134">
        <v>2005</v>
      </c>
      <c r="C38" s="135">
        <v>2006</v>
      </c>
      <c r="D38" s="136">
        <v>2007</v>
      </c>
      <c r="E38" s="137">
        <v>2008</v>
      </c>
      <c r="F38" s="137">
        <v>2009</v>
      </c>
      <c r="G38" s="137">
        <v>2010</v>
      </c>
      <c r="H38" s="137">
        <v>2011</v>
      </c>
      <c r="I38" s="137" t="s">
        <v>29</v>
      </c>
    </row>
    <row r="39" spans="1:9">
      <c r="A39" s="139" t="s">
        <v>121</v>
      </c>
      <c r="B39" s="140">
        <v>136</v>
      </c>
      <c r="C39" s="141">
        <v>99</v>
      </c>
      <c r="D39" s="142">
        <v>79</v>
      </c>
      <c r="E39" s="143">
        <v>77</v>
      </c>
      <c r="F39" s="143">
        <v>60</v>
      </c>
      <c r="G39" s="143">
        <v>63</v>
      </c>
      <c r="H39" s="143">
        <v>58</v>
      </c>
      <c r="I39" s="143">
        <v>70</v>
      </c>
    </row>
    <row r="40" spans="1:9">
      <c r="A40" s="144" t="s">
        <v>122</v>
      </c>
      <c r="B40" s="145">
        <v>100</v>
      </c>
      <c r="C40" s="146">
        <v>75</v>
      </c>
      <c r="D40" s="145">
        <v>58</v>
      </c>
      <c r="E40" s="147">
        <v>58</v>
      </c>
      <c r="F40" s="147">
        <v>51</v>
      </c>
      <c r="G40" s="147">
        <v>41</v>
      </c>
      <c r="H40" s="147">
        <v>42</v>
      </c>
      <c r="I40" s="147">
        <v>48</v>
      </c>
    </row>
    <row r="41" spans="1:9" s="138" customFormat="1">
      <c r="A41" s="148" t="s">
        <v>123</v>
      </c>
      <c r="B41" s="149"/>
      <c r="C41" s="150"/>
      <c r="D41" s="149"/>
      <c r="E41" s="151"/>
      <c r="F41" s="151"/>
      <c r="G41" s="151"/>
      <c r="H41" s="151"/>
      <c r="I41" s="151"/>
    </row>
    <row r="42" spans="1:9" s="138" customFormat="1">
      <c r="A42" s="152" t="s">
        <v>124</v>
      </c>
      <c r="B42" s="153">
        <f t="shared" ref="B42:G42" si="0">B43+B44</f>
        <v>34665</v>
      </c>
      <c r="C42" s="153">
        <f t="shared" si="0"/>
        <v>35999</v>
      </c>
      <c r="D42" s="153">
        <f t="shared" si="0"/>
        <v>31055</v>
      </c>
      <c r="E42" s="154">
        <f t="shared" si="0"/>
        <v>34403</v>
      </c>
      <c r="F42" s="154">
        <f t="shared" si="0"/>
        <v>20602</v>
      </c>
      <c r="G42" s="154">
        <f t="shared" si="0"/>
        <v>27633</v>
      </c>
      <c r="H42" s="154">
        <f>H43+H44</f>
        <v>23796</v>
      </c>
      <c r="I42" s="154">
        <f>I43+I44</f>
        <v>11816</v>
      </c>
    </row>
    <row r="43" spans="1:9">
      <c r="A43" s="155" t="s">
        <v>125</v>
      </c>
      <c r="B43" s="145">
        <v>6190</v>
      </c>
      <c r="C43" s="146">
        <v>18179</v>
      </c>
      <c r="D43" s="145">
        <v>11380</v>
      </c>
      <c r="E43" s="147">
        <v>9120</v>
      </c>
      <c r="F43" s="147">
        <v>2130</v>
      </c>
      <c r="G43" s="147">
        <v>1550</v>
      </c>
      <c r="H43" s="147">
        <v>2600</v>
      </c>
      <c r="I43" s="147">
        <f>G17</f>
        <v>1250</v>
      </c>
    </row>
    <row r="44" spans="1:9">
      <c r="A44" s="155" t="s">
        <v>126</v>
      </c>
      <c r="B44" s="145">
        <v>28475</v>
      </c>
      <c r="C44" s="146">
        <v>17820</v>
      </c>
      <c r="D44" s="145">
        <v>19675</v>
      </c>
      <c r="E44" s="147">
        <v>25283</v>
      </c>
      <c r="F44" s="147">
        <v>18472</v>
      </c>
      <c r="G44" s="147">
        <v>26083</v>
      </c>
      <c r="H44" s="147">
        <v>21196</v>
      </c>
      <c r="I44" s="147">
        <f>G25+G24+G26+G28</f>
        <v>10566</v>
      </c>
    </row>
    <row r="45" spans="1:9" s="138" customFormat="1">
      <c r="A45" s="156" t="s">
        <v>127</v>
      </c>
      <c r="B45" s="157">
        <f t="shared" ref="B45:G45" si="1">B46+B47</f>
        <v>49478</v>
      </c>
      <c r="C45" s="157">
        <f t="shared" si="1"/>
        <v>47111</v>
      </c>
      <c r="D45" s="157">
        <f t="shared" si="1"/>
        <v>46072</v>
      </c>
      <c r="E45" s="158">
        <f t="shared" si="1"/>
        <v>45485</v>
      </c>
      <c r="F45" s="158">
        <f t="shared" si="1"/>
        <v>44336</v>
      </c>
      <c r="G45" s="158">
        <f t="shared" si="1"/>
        <v>35148</v>
      </c>
      <c r="H45" s="158">
        <f>H46+H47</f>
        <v>33456</v>
      </c>
      <c r="I45" s="158">
        <f>I46+I47</f>
        <v>29061</v>
      </c>
    </row>
    <row r="46" spans="1:9">
      <c r="A46" s="155" t="s">
        <v>128</v>
      </c>
      <c r="B46" s="145">
        <v>44551</v>
      </c>
      <c r="C46" s="146">
        <v>42840</v>
      </c>
      <c r="D46" s="145">
        <v>41495</v>
      </c>
      <c r="E46" s="147">
        <v>41183</v>
      </c>
      <c r="F46" s="147">
        <v>40378</v>
      </c>
      <c r="G46" s="147">
        <v>32026</v>
      </c>
      <c r="H46" s="147">
        <v>30424</v>
      </c>
      <c r="I46" s="147">
        <f>G6</f>
        <v>26558</v>
      </c>
    </row>
    <row r="47" spans="1:9" ht="17.25" thickBot="1">
      <c r="A47" s="159" t="s">
        <v>129</v>
      </c>
      <c r="B47" s="160">
        <v>4927</v>
      </c>
      <c r="C47" s="161">
        <v>4271</v>
      </c>
      <c r="D47" s="160">
        <v>4577</v>
      </c>
      <c r="E47" s="162">
        <v>4302</v>
      </c>
      <c r="F47" s="162">
        <v>3958</v>
      </c>
      <c r="G47" s="162">
        <v>3122</v>
      </c>
      <c r="H47" s="162">
        <v>3032</v>
      </c>
      <c r="I47" s="162">
        <f>G7</f>
        <v>2503</v>
      </c>
    </row>
    <row r="48" spans="1:9">
      <c r="A48" s="163"/>
      <c r="B48" s="163"/>
      <c r="C48" s="163"/>
      <c r="D48" s="163"/>
      <c r="E48" s="163"/>
      <c r="F48" s="163"/>
      <c r="G48" s="163"/>
      <c r="H48" s="163"/>
      <c r="I48" s="163"/>
    </row>
    <row r="49" spans="1:9">
      <c r="A49" s="164"/>
      <c r="B49" s="164"/>
      <c r="C49" s="164"/>
      <c r="D49" s="164"/>
      <c r="E49" s="164"/>
      <c r="F49" s="164"/>
      <c r="G49" s="164"/>
      <c r="H49" s="164"/>
      <c r="I49" s="164"/>
    </row>
    <row r="50" spans="1:9" ht="15" customHeight="1">
      <c r="A50" s="165"/>
      <c r="B50" s="165"/>
      <c r="C50" s="165"/>
      <c r="D50" s="165"/>
      <c r="E50" s="165"/>
      <c r="F50" s="165"/>
      <c r="G50" s="165"/>
      <c r="H50" s="165"/>
      <c r="I50" s="165"/>
    </row>
    <row r="51" spans="1:9" ht="15" customHeight="1">
      <c r="A51" s="166"/>
      <c r="B51" s="166"/>
      <c r="C51" s="166"/>
      <c r="D51" s="166"/>
      <c r="E51" s="166"/>
      <c r="F51" s="166"/>
      <c r="G51" s="166"/>
      <c r="H51" s="166"/>
      <c r="I51" s="166"/>
    </row>
    <row r="52" spans="1:9" ht="15" customHeight="1">
      <c r="A52" s="166"/>
      <c r="B52" s="166"/>
      <c r="C52" s="166"/>
      <c r="D52" s="166"/>
      <c r="E52" s="166"/>
      <c r="F52" s="166"/>
      <c r="G52" s="166"/>
      <c r="H52" s="166"/>
      <c r="I52" s="166"/>
    </row>
    <row r="53" spans="1:9">
      <c r="A53" s="167"/>
      <c r="B53" s="167"/>
      <c r="C53" s="167"/>
      <c r="D53" s="167"/>
      <c r="E53" s="167"/>
      <c r="F53" s="167"/>
      <c r="G53" s="167"/>
      <c r="H53" s="167"/>
      <c r="I53" s="167"/>
    </row>
    <row r="54" spans="1:9">
      <c r="A54" s="168"/>
      <c r="B54" s="168"/>
      <c r="C54" s="168"/>
      <c r="D54" s="168"/>
      <c r="E54" s="168"/>
      <c r="F54" s="168"/>
      <c r="G54" s="168"/>
      <c r="H54" s="168"/>
      <c r="I54" s="168"/>
    </row>
    <row r="55" spans="1:9">
      <c r="A55" s="169"/>
      <c r="B55" s="169"/>
      <c r="C55" s="169"/>
      <c r="D55" s="169"/>
      <c r="E55" s="169"/>
      <c r="F55" s="169"/>
      <c r="G55" s="169"/>
      <c r="H55" s="169"/>
      <c r="I55" s="169"/>
    </row>
    <row r="56" spans="1:9">
      <c r="A56" s="97"/>
      <c r="B56" s="97"/>
      <c r="C56" s="97"/>
      <c r="D56" s="97"/>
      <c r="E56" s="97"/>
      <c r="F56" s="97"/>
      <c r="G56" s="97"/>
      <c r="H56" s="97"/>
      <c r="I56" s="97"/>
    </row>
    <row r="57" spans="1:9">
      <c r="A57" s="170"/>
      <c r="B57" s="170"/>
      <c r="C57" s="170"/>
      <c r="D57" s="170"/>
      <c r="E57" s="170"/>
      <c r="F57" s="170"/>
      <c r="G57" s="170"/>
      <c r="H57" s="170"/>
      <c r="I57" s="170"/>
    </row>
    <row r="59" spans="1:9">
      <c r="A59" s="97"/>
      <c r="B59" s="97"/>
      <c r="C59" s="97"/>
      <c r="D59" s="97"/>
      <c r="E59" s="97"/>
      <c r="F59" s="97"/>
      <c r="G59" s="97"/>
      <c r="H59" s="97"/>
      <c r="I59" s="97"/>
    </row>
  </sheetData>
  <mergeCells count="4">
    <mergeCell ref="A48:I48"/>
    <mergeCell ref="A49:I49"/>
    <mergeCell ref="A50:I50"/>
    <mergeCell ref="A54:I54"/>
  </mergeCells>
  <pageMargins left="0.78740157499999996" right="0.78740157499999996" top="0.984251969" bottom="0.984251969" header="0.4921259845" footer="0.4921259845"/>
  <pageSetup paperSize="9" scale="6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87"/>
  <sheetViews>
    <sheetView zoomScaleNormal="10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B2" sqref="B2"/>
    </sheetView>
  </sheetViews>
  <sheetFormatPr defaultRowHeight="12.75"/>
  <cols>
    <col min="1" max="1" width="0.42578125" customWidth="1"/>
    <col min="2" max="2" width="57.7109375" style="42" customWidth="1"/>
    <col min="3" max="3" width="10.85546875" style="42" customWidth="1"/>
    <col min="4" max="4" width="11.42578125" style="43" customWidth="1"/>
    <col min="5" max="6" width="11.5703125" style="43" customWidth="1"/>
    <col min="7" max="7" width="11.140625" style="43" customWidth="1"/>
    <col min="8" max="8" width="9.85546875" style="43" customWidth="1"/>
    <col min="257" max="257" width="0.42578125" customWidth="1"/>
    <col min="258" max="258" width="57.7109375" customWidth="1"/>
    <col min="259" max="259" width="10.85546875" customWidth="1"/>
    <col min="260" max="260" width="11.42578125" customWidth="1"/>
    <col min="261" max="262" width="11.5703125" customWidth="1"/>
    <col min="263" max="263" width="11.140625" customWidth="1"/>
    <col min="264" max="264" width="9.85546875" customWidth="1"/>
    <col min="513" max="513" width="0.42578125" customWidth="1"/>
    <col min="514" max="514" width="57.7109375" customWidth="1"/>
    <col min="515" max="515" width="10.85546875" customWidth="1"/>
    <col min="516" max="516" width="11.42578125" customWidth="1"/>
    <col min="517" max="518" width="11.5703125" customWidth="1"/>
    <col min="519" max="519" width="11.140625" customWidth="1"/>
    <col min="520" max="520" width="9.85546875" customWidth="1"/>
    <col min="769" max="769" width="0.42578125" customWidth="1"/>
    <col min="770" max="770" width="57.7109375" customWidth="1"/>
    <col min="771" max="771" width="10.85546875" customWidth="1"/>
    <col min="772" max="772" width="11.42578125" customWidth="1"/>
    <col min="773" max="774" width="11.5703125" customWidth="1"/>
    <col min="775" max="775" width="11.140625" customWidth="1"/>
    <col min="776" max="776" width="9.85546875" customWidth="1"/>
    <col min="1025" max="1025" width="0.42578125" customWidth="1"/>
    <col min="1026" max="1026" width="57.7109375" customWidth="1"/>
    <col min="1027" max="1027" width="10.85546875" customWidth="1"/>
    <col min="1028" max="1028" width="11.42578125" customWidth="1"/>
    <col min="1029" max="1030" width="11.5703125" customWidth="1"/>
    <col min="1031" max="1031" width="11.140625" customWidth="1"/>
    <col min="1032" max="1032" width="9.85546875" customWidth="1"/>
    <col min="1281" max="1281" width="0.42578125" customWidth="1"/>
    <col min="1282" max="1282" width="57.7109375" customWidth="1"/>
    <col min="1283" max="1283" width="10.85546875" customWidth="1"/>
    <col min="1284" max="1284" width="11.42578125" customWidth="1"/>
    <col min="1285" max="1286" width="11.5703125" customWidth="1"/>
    <col min="1287" max="1287" width="11.140625" customWidth="1"/>
    <col min="1288" max="1288" width="9.85546875" customWidth="1"/>
    <col min="1537" max="1537" width="0.42578125" customWidth="1"/>
    <col min="1538" max="1538" width="57.7109375" customWidth="1"/>
    <col min="1539" max="1539" width="10.85546875" customWidth="1"/>
    <col min="1540" max="1540" width="11.42578125" customWidth="1"/>
    <col min="1541" max="1542" width="11.5703125" customWidth="1"/>
    <col min="1543" max="1543" width="11.140625" customWidth="1"/>
    <col min="1544" max="1544" width="9.85546875" customWidth="1"/>
    <col min="1793" max="1793" width="0.42578125" customWidth="1"/>
    <col min="1794" max="1794" width="57.7109375" customWidth="1"/>
    <col min="1795" max="1795" width="10.85546875" customWidth="1"/>
    <col min="1796" max="1796" width="11.42578125" customWidth="1"/>
    <col min="1797" max="1798" width="11.5703125" customWidth="1"/>
    <col min="1799" max="1799" width="11.140625" customWidth="1"/>
    <col min="1800" max="1800" width="9.85546875" customWidth="1"/>
    <col min="2049" max="2049" width="0.42578125" customWidth="1"/>
    <col min="2050" max="2050" width="57.7109375" customWidth="1"/>
    <col min="2051" max="2051" width="10.85546875" customWidth="1"/>
    <col min="2052" max="2052" width="11.42578125" customWidth="1"/>
    <col min="2053" max="2054" width="11.5703125" customWidth="1"/>
    <col min="2055" max="2055" width="11.140625" customWidth="1"/>
    <col min="2056" max="2056" width="9.85546875" customWidth="1"/>
    <col min="2305" max="2305" width="0.42578125" customWidth="1"/>
    <col min="2306" max="2306" width="57.7109375" customWidth="1"/>
    <col min="2307" max="2307" width="10.85546875" customWidth="1"/>
    <col min="2308" max="2308" width="11.42578125" customWidth="1"/>
    <col min="2309" max="2310" width="11.5703125" customWidth="1"/>
    <col min="2311" max="2311" width="11.140625" customWidth="1"/>
    <col min="2312" max="2312" width="9.85546875" customWidth="1"/>
    <col min="2561" max="2561" width="0.42578125" customWidth="1"/>
    <col min="2562" max="2562" width="57.7109375" customWidth="1"/>
    <col min="2563" max="2563" width="10.85546875" customWidth="1"/>
    <col min="2564" max="2564" width="11.42578125" customWidth="1"/>
    <col min="2565" max="2566" width="11.5703125" customWidth="1"/>
    <col min="2567" max="2567" width="11.140625" customWidth="1"/>
    <col min="2568" max="2568" width="9.85546875" customWidth="1"/>
    <col min="2817" max="2817" width="0.42578125" customWidth="1"/>
    <col min="2818" max="2818" width="57.7109375" customWidth="1"/>
    <col min="2819" max="2819" width="10.85546875" customWidth="1"/>
    <col min="2820" max="2820" width="11.42578125" customWidth="1"/>
    <col min="2821" max="2822" width="11.5703125" customWidth="1"/>
    <col min="2823" max="2823" width="11.140625" customWidth="1"/>
    <col min="2824" max="2824" width="9.85546875" customWidth="1"/>
    <col min="3073" max="3073" width="0.42578125" customWidth="1"/>
    <col min="3074" max="3074" width="57.7109375" customWidth="1"/>
    <col min="3075" max="3075" width="10.85546875" customWidth="1"/>
    <col min="3076" max="3076" width="11.42578125" customWidth="1"/>
    <col min="3077" max="3078" width="11.5703125" customWidth="1"/>
    <col min="3079" max="3079" width="11.140625" customWidth="1"/>
    <col min="3080" max="3080" width="9.85546875" customWidth="1"/>
    <col min="3329" max="3329" width="0.42578125" customWidth="1"/>
    <col min="3330" max="3330" width="57.7109375" customWidth="1"/>
    <col min="3331" max="3331" width="10.85546875" customWidth="1"/>
    <col min="3332" max="3332" width="11.42578125" customWidth="1"/>
    <col min="3333" max="3334" width="11.5703125" customWidth="1"/>
    <col min="3335" max="3335" width="11.140625" customWidth="1"/>
    <col min="3336" max="3336" width="9.85546875" customWidth="1"/>
    <col min="3585" max="3585" width="0.42578125" customWidth="1"/>
    <col min="3586" max="3586" width="57.7109375" customWidth="1"/>
    <col min="3587" max="3587" width="10.85546875" customWidth="1"/>
    <col min="3588" max="3588" width="11.42578125" customWidth="1"/>
    <col min="3589" max="3590" width="11.5703125" customWidth="1"/>
    <col min="3591" max="3591" width="11.140625" customWidth="1"/>
    <col min="3592" max="3592" width="9.85546875" customWidth="1"/>
    <col min="3841" max="3841" width="0.42578125" customWidth="1"/>
    <col min="3842" max="3842" width="57.7109375" customWidth="1"/>
    <col min="3843" max="3843" width="10.85546875" customWidth="1"/>
    <col min="3844" max="3844" width="11.42578125" customWidth="1"/>
    <col min="3845" max="3846" width="11.5703125" customWidth="1"/>
    <col min="3847" max="3847" width="11.140625" customWidth="1"/>
    <col min="3848" max="3848" width="9.85546875" customWidth="1"/>
    <col min="4097" max="4097" width="0.42578125" customWidth="1"/>
    <col min="4098" max="4098" width="57.7109375" customWidth="1"/>
    <col min="4099" max="4099" width="10.85546875" customWidth="1"/>
    <col min="4100" max="4100" width="11.42578125" customWidth="1"/>
    <col min="4101" max="4102" width="11.5703125" customWidth="1"/>
    <col min="4103" max="4103" width="11.140625" customWidth="1"/>
    <col min="4104" max="4104" width="9.85546875" customWidth="1"/>
    <col min="4353" max="4353" width="0.42578125" customWidth="1"/>
    <col min="4354" max="4354" width="57.7109375" customWidth="1"/>
    <col min="4355" max="4355" width="10.85546875" customWidth="1"/>
    <col min="4356" max="4356" width="11.42578125" customWidth="1"/>
    <col min="4357" max="4358" width="11.5703125" customWidth="1"/>
    <col min="4359" max="4359" width="11.140625" customWidth="1"/>
    <col min="4360" max="4360" width="9.85546875" customWidth="1"/>
    <col min="4609" max="4609" width="0.42578125" customWidth="1"/>
    <col min="4610" max="4610" width="57.7109375" customWidth="1"/>
    <col min="4611" max="4611" width="10.85546875" customWidth="1"/>
    <col min="4612" max="4612" width="11.42578125" customWidth="1"/>
    <col min="4613" max="4614" width="11.5703125" customWidth="1"/>
    <col min="4615" max="4615" width="11.140625" customWidth="1"/>
    <col min="4616" max="4616" width="9.85546875" customWidth="1"/>
    <col min="4865" max="4865" width="0.42578125" customWidth="1"/>
    <col min="4866" max="4866" width="57.7109375" customWidth="1"/>
    <col min="4867" max="4867" width="10.85546875" customWidth="1"/>
    <col min="4868" max="4868" width="11.42578125" customWidth="1"/>
    <col min="4869" max="4870" width="11.5703125" customWidth="1"/>
    <col min="4871" max="4871" width="11.140625" customWidth="1"/>
    <col min="4872" max="4872" width="9.85546875" customWidth="1"/>
    <col min="5121" max="5121" width="0.42578125" customWidth="1"/>
    <col min="5122" max="5122" width="57.7109375" customWidth="1"/>
    <col min="5123" max="5123" width="10.85546875" customWidth="1"/>
    <col min="5124" max="5124" width="11.42578125" customWidth="1"/>
    <col min="5125" max="5126" width="11.5703125" customWidth="1"/>
    <col min="5127" max="5127" width="11.140625" customWidth="1"/>
    <col min="5128" max="5128" width="9.85546875" customWidth="1"/>
    <col min="5377" max="5377" width="0.42578125" customWidth="1"/>
    <col min="5378" max="5378" width="57.7109375" customWidth="1"/>
    <col min="5379" max="5379" width="10.85546875" customWidth="1"/>
    <col min="5380" max="5380" width="11.42578125" customWidth="1"/>
    <col min="5381" max="5382" width="11.5703125" customWidth="1"/>
    <col min="5383" max="5383" width="11.140625" customWidth="1"/>
    <col min="5384" max="5384" width="9.85546875" customWidth="1"/>
    <col min="5633" max="5633" width="0.42578125" customWidth="1"/>
    <col min="5634" max="5634" width="57.7109375" customWidth="1"/>
    <col min="5635" max="5635" width="10.85546875" customWidth="1"/>
    <col min="5636" max="5636" width="11.42578125" customWidth="1"/>
    <col min="5637" max="5638" width="11.5703125" customWidth="1"/>
    <col min="5639" max="5639" width="11.140625" customWidth="1"/>
    <col min="5640" max="5640" width="9.85546875" customWidth="1"/>
    <col min="5889" max="5889" width="0.42578125" customWidth="1"/>
    <col min="5890" max="5890" width="57.7109375" customWidth="1"/>
    <col min="5891" max="5891" width="10.85546875" customWidth="1"/>
    <col min="5892" max="5892" width="11.42578125" customWidth="1"/>
    <col min="5893" max="5894" width="11.5703125" customWidth="1"/>
    <col min="5895" max="5895" width="11.140625" customWidth="1"/>
    <col min="5896" max="5896" width="9.85546875" customWidth="1"/>
    <col min="6145" max="6145" width="0.42578125" customWidth="1"/>
    <col min="6146" max="6146" width="57.7109375" customWidth="1"/>
    <col min="6147" max="6147" width="10.85546875" customWidth="1"/>
    <col min="6148" max="6148" width="11.42578125" customWidth="1"/>
    <col min="6149" max="6150" width="11.5703125" customWidth="1"/>
    <col min="6151" max="6151" width="11.140625" customWidth="1"/>
    <col min="6152" max="6152" width="9.85546875" customWidth="1"/>
    <col min="6401" max="6401" width="0.42578125" customWidth="1"/>
    <col min="6402" max="6402" width="57.7109375" customWidth="1"/>
    <col min="6403" max="6403" width="10.85546875" customWidth="1"/>
    <col min="6404" max="6404" width="11.42578125" customWidth="1"/>
    <col min="6405" max="6406" width="11.5703125" customWidth="1"/>
    <col min="6407" max="6407" width="11.140625" customWidth="1"/>
    <col min="6408" max="6408" width="9.85546875" customWidth="1"/>
    <col min="6657" max="6657" width="0.42578125" customWidth="1"/>
    <col min="6658" max="6658" width="57.7109375" customWidth="1"/>
    <col min="6659" max="6659" width="10.85546875" customWidth="1"/>
    <col min="6660" max="6660" width="11.42578125" customWidth="1"/>
    <col min="6661" max="6662" width="11.5703125" customWidth="1"/>
    <col min="6663" max="6663" width="11.140625" customWidth="1"/>
    <col min="6664" max="6664" width="9.85546875" customWidth="1"/>
    <col min="6913" max="6913" width="0.42578125" customWidth="1"/>
    <col min="6914" max="6914" width="57.7109375" customWidth="1"/>
    <col min="6915" max="6915" width="10.85546875" customWidth="1"/>
    <col min="6916" max="6916" width="11.42578125" customWidth="1"/>
    <col min="6917" max="6918" width="11.5703125" customWidth="1"/>
    <col min="6919" max="6919" width="11.140625" customWidth="1"/>
    <col min="6920" max="6920" width="9.85546875" customWidth="1"/>
    <col min="7169" max="7169" width="0.42578125" customWidth="1"/>
    <col min="7170" max="7170" width="57.7109375" customWidth="1"/>
    <col min="7171" max="7171" width="10.85546875" customWidth="1"/>
    <col min="7172" max="7172" width="11.42578125" customWidth="1"/>
    <col min="7173" max="7174" width="11.5703125" customWidth="1"/>
    <col min="7175" max="7175" width="11.140625" customWidth="1"/>
    <col min="7176" max="7176" width="9.85546875" customWidth="1"/>
    <col min="7425" max="7425" width="0.42578125" customWidth="1"/>
    <col min="7426" max="7426" width="57.7109375" customWidth="1"/>
    <col min="7427" max="7427" width="10.85546875" customWidth="1"/>
    <col min="7428" max="7428" width="11.42578125" customWidth="1"/>
    <col min="7429" max="7430" width="11.5703125" customWidth="1"/>
    <col min="7431" max="7431" width="11.140625" customWidth="1"/>
    <col min="7432" max="7432" width="9.85546875" customWidth="1"/>
    <col min="7681" max="7681" width="0.42578125" customWidth="1"/>
    <col min="7682" max="7682" width="57.7109375" customWidth="1"/>
    <col min="7683" max="7683" width="10.85546875" customWidth="1"/>
    <col min="7684" max="7684" width="11.42578125" customWidth="1"/>
    <col min="7685" max="7686" width="11.5703125" customWidth="1"/>
    <col min="7687" max="7687" width="11.140625" customWidth="1"/>
    <col min="7688" max="7688" width="9.85546875" customWidth="1"/>
    <col min="7937" max="7937" width="0.42578125" customWidth="1"/>
    <col min="7938" max="7938" width="57.7109375" customWidth="1"/>
    <col min="7939" max="7939" width="10.85546875" customWidth="1"/>
    <col min="7940" max="7940" width="11.42578125" customWidth="1"/>
    <col min="7941" max="7942" width="11.5703125" customWidth="1"/>
    <col min="7943" max="7943" width="11.140625" customWidth="1"/>
    <col min="7944" max="7944" width="9.85546875" customWidth="1"/>
    <col min="8193" max="8193" width="0.42578125" customWidth="1"/>
    <col min="8194" max="8194" width="57.7109375" customWidth="1"/>
    <col min="8195" max="8195" width="10.85546875" customWidth="1"/>
    <col min="8196" max="8196" width="11.42578125" customWidth="1"/>
    <col min="8197" max="8198" width="11.5703125" customWidth="1"/>
    <col min="8199" max="8199" width="11.140625" customWidth="1"/>
    <col min="8200" max="8200" width="9.85546875" customWidth="1"/>
    <col min="8449" max="8449" width="0.42578125" customWidth="1"/>
    <col min="8450" max="8450" width="57.7109375" customWidth="1"/>
    <col min="8451" max="8451" width="10.85546875" customWidth="1"/>
    <col min="8452" max="8452" width="11.42578125" customWidth="1"/>
    <col min="8453" max="8454" width="11.5703125" customWidth="1"/>
    <col min="8455" max="8455" width="11.140625" customWidth="1"/>
    <col min="8456" max="8456" width="9.85546875" customWidth="1"/>
    <col min="8705" max="8705" width="0.42578125" customWidth="1"/>
    <col min="8706" max="8706" width="57.7109375" customWidth="1"/>
    <col min="8707" max="8707" width="10.85546875" customWidth="1"/>
    <col min="8708" max="8708" width="11.42578125" customWidth="1"/>
    <col min="8709" max="8710" width="11.5703125" customWidth="1"/>
    <col min="8711" max="8711" width="11.140625" customWidth="1"/>
    <col min="8712" max="8712" width="9.85546875" customWidth="1"/>
    <col min="8961" max="8961" width="0.42578125" customWidth="1"/>
    <col min="8962" max="8962" width="57.7109375" customWidth="1"/>
    <col min="8963" max="8963" width="10.85546875" customWidth="1"/>
    <col min="8964" max="8964" width="11.42578125" customWidth="1"/>
    <col min="8965" max="8966" width="11.5703125" customWidth="1"/>
    <col min="8967" max="8967" width="11.140625" customWidth="1"/>
    <col min="8968" max="8968" width="9.85546875" customWidth="1"/>
    <col min="9217" max="9217" width="0.42578125" customWidth="1"/>
    <col min="9218" max="9218" width="57.7109375" customWidth="1"/>
    <col min="9219" max="9219" width="10.85546875" customWidth="1"/>
    <col min="9220" max="9220" width="11.42578125" customWidth="1"/>
    <col min="9221" max="9222" width="11.5703125" customWidth="1"/>
    <col min="9223" max="9223" width="11.140625" customWidth="1"/>
    <col min="9224" max="9224" width="9.85546875" customWidth="1"/>
    <col min="9473" max="9473" width="0.42578125" customWidth="1"/>
    <col min="9474" max="9474" width="57.7109375" customWidth="1"/>
    <col min="9475" max="9475" width="10.85546875" customWidth="1"/>
    <col min="9476" max="9476" width="11.42578125" customWidth="1"/>
    <col min="9477" max="9478" width="11.5703125" customWidth="1"/>
    <col min="9479" max="9479" width="11.140625" customWidth="1"/>
    <col min="9480" max="9480" width="9.85546875" customWidth="1"/>
    <col min="9729" max="9729" width="0.42578125" customWidth="1"/>
    <col min="9730" max="9730" width="57.7109375" customWidth="1"/>
    <col min="9731" max="9731" width="10.85546875" customWidth="1"/>
    <col min="9732" max="9732" width="11.42578125" customWidth="1"/>
    <col min="9733" max="9734" width="11.5703125" customWidth="1"/>
    <col min="9735" max="9735" width="11.140625" customWidth="1"/>
    <col min="9736" max="9736" width="9.85546875" customWidth="1"/>
    <col min="9985" max="9985" width="0.42578125" customWidth="1"/>
    <col min="9986" max="9986" width="57.7109375" customWidth="1"/>
    <col min="9987" max="9987" width="10.85546875" customWidth="1"/>
    <col min="9988" max="9988" width="11.42578125" customWidth="1"/>
    <col min="9989" max="9990" width="11.5703125" customWidth="1"/>
    <col min="9991" max="9991" width="11.140625" customWidth="1"/>
    <col min="9992" max="9992" width="9.85546875" customWidth="1"/>
    <col min="10241" max="10241" width="0.42578125" customWidth="1"/>
    <col min="10242" max="10242" width="57.7109375" customWidth="1"/>
    <col min="10243" max="10243" width="10.85546875" customWidth="1"/>
    <col min="10244" max="10244" width="11.42578125" customWidth="1"/>
    <col min="10245" max="10246" width="11.5703125" customWidth="1"/>
    <col min="10247" max="10247" width="11.140625" customWidth="1"/>
    <col min="10248" max="10248" width="9.85546875" customWidth="1"/>
    <col min="10497" max="10497" width="0.42578125" customWidth="1"/>
    <col min="10498" max="10498" width="57.7109375" customWidth="1"/>
    <col min="10499" max="10499" width="10.85546875" customWidth="1"/>
    <col min="10500" max="10500" width="11.42578125" customWidth="1"/>
    <col min="10501" max="10502" width="11.5703125" customWidth="1"/>
    <col min="10503" max="10503" width="11.140625" customWidth="1"/>
    <col min="10504" max="10504" width="9.85546875" customWidth="1"/>
    <col min="10753" max="10753" width="0.42578125" customWidth="1"/>
    <col min="10754" max="10754" width="57.7109375" customWidth="1"/>
    <col min="10755" max="10755" width="10.85546875" customWidth="1"/>
    <col min="10756" max="10756" width="11.42578125" customWidth="1"/>
    <col min="10757" max="10758" width="11.5703125" customWidth="1"/>
    <col min="10759" max="10759" width="11.140625" customWidth="1"/>
    <col min="10760" max="10760" width="9.85546875" customWidth="1"/>
    <col min="11009" max="11009" width="0.42578125" customWidth="1"/>
    <col min="11010" max="11010" width="57.7109375" customWidth="1"/>
    <col min="11011" max="11011" width="10.85546875" customWidth="1"/>
    <col min="11012" max="11012" width="11.42578125" customWidth="1"/>
    <col min="11013" max="11014" width="11.5703125" customWidth="1"/>
    <col min="11015" max="11015" width="11.140625" customWidth="1"/>
    <col min="11016" max="11016" width="9.85546875" customWidth="1"/>
    <col min="11265" max="11265" width="0.42578125" customWidth="1"/>
    <col min="11266" max="11266" width="57.7109375" customWidth="1"/>
    <col min="11267" max="11267" width="10.85546875" customWidth="1"/>
    <col min="11268" max="11268" width="11.42578125" customWidth="1"/>
    <col min="11269" max="11270" width="11.5703125" customWidth="1"/>
    <col min="11271" max="11271" width="11.140625" customWidth="1"/>
    <col min="11272" max="11272" width="9.85546875" customWidth="1"/>
    <col min="11521" max="11521" width="0.42578125" customWidth="1"/>
    <col min="11522" max="11522" width="57.7109375" customWidth="1"/>
    <col min="11523" max="11523" width="10.85546875" customWidth="1"/>
    <col min="11524" max="11524" width="11.42578125" customWidth="1"/>
    <col min="11525" max="11526" width="11.5703125" customWidth="1"/>
    <col min="11527" max="11527" width="11.140625" customWidth="1"/>
    <col min="11528" max="11528" width="9.85546875" customWidth="1"/>
    <col min="11777" max="11777" width="0.42578125" customWidth="1"/>
    <col min="11778" max="11778" width="57.7109375" customWidth="1"/>
    <col min="11779" max="11779" width="10.85546875" customWidth="1"/>
    <col min="11780" max="11780" width="11.42578125" customWidth="1"/>
    <col min="11781" max="11782" width="11.5703125" customWidth="1"/>
    <col min="11783" max="11783" width="11.140625" customWidth="1"/>
    <col min="11784" max="11784" width="9.85546875" customWidth="1"/>
    <col min="12033" max="12033" width="0.42578125" customWidth="1"/>
    <col min="12034" max="12034" width="57.7109375" customWidth="1"/>
    <col min="12035" max="12035" width="10.85546875" customWidth="1"/>
    <col min="12036" max="12036" width="11.42578125" customWidth="1"/>
    <col min="12037" max="12038" width="11.5703125" customWidth="1"/>
    <col min="12039" max="12039" width="11.140625" customWidth="1"/>
    <col min="12040" max="12040" width="9.85546875" customWidth="1"/>
    <col min="12289" max="12289" width="0.42578125" customWidth="1"/>
    <col min="12290" max="12290" width="57.7109375" customWidth="1"/>
    <col min="12291" max="12291" width="10.85546875" customWidth="1"/>
    <col min="12292" max="12292" width="11.42578125" customWidth="1"/>
    <col min="12293" max="12294" width="11.5703125" customWidth="1"/>
    <col min="12295" max="12295" width="11.140625" customWidth="1"/>
    <col min="12296" max="12296" width="9.85546875" customWidth="1"/>
    <col min="12545" max="12545" width="0.42578125" customWidth="1"/>
    <col min="12546" max="12546" width="57.7109375" customWidth="1"/>
    <col min="12547" max="12547" width="10.85546875" customWidth="1"/>
    <col min="12548" max="12548" width="11.42578125" customWidth="1"/>
    <col min="12549" max="12550" width="11.5703125" customWidth="1"/>
    <col min="12551" max="12551" width="11.140625" customWidth="1"/>
    <col min="12552" max="12552" width="9.85546875" customWidth="1"/>
    <col min="12801" max="12801" width="0.42578125" customWidth="1"/>
    <col min="12802" max="12802" width="57.7109375" customWidth="1"/>
    <col min="12803" max="12803" width="10.85546875" customWidth="1"/>
    <col min="12804" max="12804" width="11.42578125" customWidth="1"/>
    <col min="12805" max="12806" width="11.5703125" customWidth="1"/>
    <col min="12807" max="12807" width="11.140625" customWidth="1"/>
    <col min="12808" max="12808" width="9.85546875" customWidth="1"/>
    <col min="13057" max="13057" width="0.42578125" customWidth="1"/>
    <col min="13058" max="13058" width="57.7109375" customWidth="1"/>
    <col min="13059" max="13059" width="10.85546875" customWidth="1"/>
    <col min="13060" max="13060" width="11.42578125" customWidth="1"/>
    <col min="13061" max="13062" width="11.5703125" customWidth="1"/>
    <col min="13063" max="13063" width="11.140625" customWidth="1"/>
    <col min="13064" max="13064" width="9.85546875" customWidth="1"/>
    <col min="13313" max="13313" width="0.42578125" customWidth="1"/>
    <col min="13314" max="13314" width="57.7109375" customWidth="1"/>
    <col min="13315" max="13315" width="10.85546875" customWidth="1"/>
    <col min="13316" max="13316" width="11.42578125" customWidth="1"/>
    <col min="13317" max="13318" width="11.5703125" customWidth="1"/>
    <col min="13319" max="13319" width="11.140625" customWidth="1"/>
    <col min="13320" max="13320" width="9.85546875" customWidth="1"/>
    <col min="13569" max="13569" width="0.42578125" customWidth="1"/>
    <col min="13570" max="13570" width="57.7109375" customWidth="1"/>
    <col min="13571" max="13571" width="10.85546875" customWidth="1"/>
    <col min="13572" max="13572" width="11.42578125" customWidth="1"/>
    <col min="13573" max="13574" width="11.5703125" customWidth="1"/>
    <col min="13575" max="13575" width="11.140625" customWidth="1"/>
    <col min="13576" max="13576" width="9.85546875" customWidth="1"/>
    <col min="13825" max="13825" width="0.42578125" customWidth="1"/>
    <col min="13826" max="13826" width="57.7109375" customWidth="1"/>
    <col min="13827" max="13827" width="10.85546875" customWidth="1"/>
    <col min="13828" max="13828" width="11.42578125" customWidth="1"/>
    <col min="13829" max="13830" width="11.5703125" customWidth="1"/>
    <col min="13831" max="13831" width="11.140625" customWidth="1"/>
    <col min="13832" max="13832" width="9.85546875" customWidth="1"/>
    <col min="14081" max="14081" width="0.42578125" customWidth="1"/>
    <col min="14082" max="14082" width="57.7109375" customWidth="1"/>
    <col min="14083" max="14083" width="10.85546875" customWidth="1"/>
    <col min="14084" max="14084" width="11.42578125" customWidth="1"/>
    <col min="14085" max="14086" width="11.5703125" customWidth="1"/>
    <col min="14087" max="14087" width="11.140625" customWidth="1"/>
    <col min="14088" max="14088" width="9.85546875" customWidth="1"/>
    <col min="14337" max="14337" width="0.42578125" customWidth="1"/>
    <col min="14338" max="14338" width="57.7109375" customWidth="1"/>
    <col min="14339" max="14339" width="10.85546875" customWidth="1"/>
    <col min="14340" max="14340" width="11.42578125" customWidth="1"/>
    <col min="14341" max="14342" width="11.5703125" customWidth="1"/>
    <col min="14343" max="14343" width="11.140625" customWidth="1"/>
    <col min="14344" max="14344" width="9.85546875" customWidth="1"/>
    <col min="14593" max="14593" width="0.42578125" customWidth="1"/>
    <col min="14594" max="14594" width="57.7109375" customWidth="1"/>
    <col min="14595" max="14595" width="10.85546875" customWidth="1"/>
    <col min="14596" max="14596" width="11.42578125" customWidth="1"/>
    <col min="14597" max="14598" width="11.5703125" customWidth="1"/>
    <col min="14599" max="14599" width="11.140625" customWidth="1"/>
    <col min="14600" max="14600" width="9.85546875" customWidth="1"/>
    <col min="14849" max="14849" width="0.42578125" customWidth="1"/>
    <col min="14850" max="14850" width="57.7109375" customWidth="1"/>
    <col min="14851" max="14851" width="10.85546875" customWidth="1"/>
    <col min="14852" max="14852" width="11.42578125" customWidth="1"/>
    <col min="14853" max="14854" width="11.5703125" customWidth="1"/>
    <col min="14855" max="14855" width="11.140625" customWidth="1"/>
    <col min="14856" max="14856" width="9.85546875" customWidth="1"/>
    <col min="15105" max="15105" width="0.42578125" customWidth="1"/>
    <col min="15106" max="15106" width="57.7109375" customWidth="1"/>
    <col min="15107" max="15107" width="10.85546875" customWidth="1"/>
    <col min="15108" max="15108" width="11.42578125" customWidth="1"/>
    <col min="15109" max="15110" width="11.5703125" customWidth="1"/>
    <col min="15111" max="15111" width="11.140625" customWidth="1"/>
    <col min="15112" max="15112" width="9.85546875" customWidth="1"/>
    <col min="15361" max="15361" width="0.42578125" customWidth="1"/>
    <col min="15362" max="15362" width="57.7109375" customWidth="1"/>
    <col min="15363" max="15363" width="10.85546875" customWidth="1"/>
    <col min="15364" max="15364" width="11.42578125" customWidth="1"/>
    <col min="15365" max="15366" width="11.5703125" customWidth="1"/>
    <col min="15367" max="15367" width="11.140625" customWidth="1"/>
    <col min="15368" max="15368" width="9.85546875" customWidth="1"/>
    <col min="15617" max="15617" width="0.42578125" customWidth="1"/>
    <col min="15618" max="15618" width="57.7109375" customWidth="1"/>
    <col min="15619" max="15619" width="10.85546875" customWidth="1"/>
    <col min="15620" max="15620" width="11.42578125" customWidth="1"/>
    <col min="15621" max="15622" width="11.5703125" customWidth="1"/>
    <col min="15623" max="15623" width="11.140625" customWidth="1"/>
    <col min="15624" max="15624" width="9.85546875" customWidth="1"/>
    <col min="15873" max="15873" width="0.42578125" customWidth="1"/>
    <col min="15874" max="15874" width="57.7109375" customWidth="1"/>
    <col min="15875" max="15875" width="10.85546875" customWidth="1"/>
    <col min="15876" max="15876" width="11.42578125" customWidth="1"/>
    <col min="15877" max="15878" width="11.5703125" customWidth="1"/>
    <col min="15879" max="15879" width="11.140625" customWidth="1"/>
    <col min="15880" max="15880" width="9.85546875" customWidth="1"/>
    <col min="16129" max="16129" width="0.42578125" customWidth="1"/>
    <col min="16130" max="16130" width="57.7109375" customWidth="1"/>
    <col min="16131" max="16131" width="10.85546875" customWidth="1"/>
    <col min="16132" max="16132" width="11.42578125" customWidth="1"/>
    <col min="16133" max="16134" width="11.5703125" customWidth="1"/>
    <col min="16135" max="16135" width="11.140625" customWidth="1"/>
    <col min="16136" max="16136" width="9.85546875" customWidth="1"/>
  </cols>
  <sheetData>
    <row r="1" spans="2:9" ht="13.5" thickBot="1">
      <c r="H1" s="44" t="s">
        <v>0</v>
      </c>
    </row>
    <row r="2" spans="2:9" ht="21.75" thickBot="1">
      <c r="B2" s="45" t="s">
        <v>24</v>
      </c>
      <c r="C2" s="46" t="s">
        <v>2</v>
      </c>
      <c r="D2" s="46" t="s">
        <v>25</v>
      </c>
      <c r="E2" s="47" t="s">
        <v>26</v>
      </c>
      <c r="F2" s="48" t="s">
        <v>27</v>
      </c>
      <c r="G2" s="49" t="s">
        <v>28</v>
      </c>
      <c r="H2" s="50"/>
    </row>
    <row r="3" spans="2:9" ht="13.5" thickBot="1">
      <c r="B3" s="51"/>
      <c r="C3" s="52">
        <v>2012</v>
      </c>
      <c r="D3" s="52" t="s">
        <v>29</v>
      </c>
      <c r="E3" s="52" t="s">
        <v>29</v>
      </c>
      <c r="F3" s="52" t="s">
        <v>30</v>
      </c>
      <c r="G3" s="53" t="s">
        <v>31</v>
      </c>
      <c r="H3" s="53" t="s">
        <v>32</v>
      </c>
    </row>
    <row r="4" spans="2:9" ht="13.5" thickBot="1">
      <c r="B4" s="54" t="s">
        <v>3</v>
      </c>
      <c r="C4" s="55">
        <f t="shared" ref="C4:H4" si="0">SUM(C5:C21)</f>
        <v>2038648</v>
      </c>
      <c r="D4" s="55">
        <f t="shared" si="0"/>
        <v>2141078</v>
      </c>
      <c r="E4" s="55">
        <f>SUM(E5:E21)</f>
        <v>2268047</v>
      </c>
      <c r="F4" s="55">
        <f t="shared" si="0"/>
        <v>2503649</v>
      </c>
      <c r="G4" s="55">
        <f t="shared" si="0"/>
        <v>2179728</v>
      </c>
      <c r="H4" s="55">
        <f t="shared" si="0"/>
        <v>2415330</v>
      </c>
    </row>
    <row r="5" spans="2:9">
      <c r="B5" s="56" t="s">
        <v>9</v>
      </c>
      <c r="C5" s="56">
        <v>1051866</v>
      </c>
      <c r="D5" s="56">
        <v>1456788</v>
      </c>
      <c r="E5" s="56">
        <v>1146788</v>
      </c>
      <c r="F5" s="56">
        <v>1872580</v>
      </c>
      <c r="G5" s="56">
        <v>1146788</v>
      </c>
      <c r="H5" s="56">
        <v>1872580</v>
      </c>
      <c r="I5" s="57"/>
    </row>
    <row r="6" spans="2:9">
      <c r="B6" s="58" t="s">
        <v>33</v>
      </c>
      <c r="C6" s="58"/>
      <c r="D6" s="58">
        <v>-63476</v>
      </c>
      <c r="E6" s="58">
        <v>-63476</v>
      </c>
      <c r="F6" s="58">
        <v>-63476</v>
      </c>
      <c r="G6" s="58">
        <v>-63476</v>
      </c>
      <c r="H6" s="58">
        <v>-63476</v>
      </c>
      <c r="I6" s="57"/>
    </row>
    <row r="7" spans="2:9" ht="15" hidden="1" customHeight="1">
      <c r="B7" s="59" t="s">
        <v>34</v>
      </c>
      <c r="C7" s="58"/>
      <c r="D7" s="58"/>
      <c r="E7" s="58"/>
      <c r="F7" s="58"/>
      <c r="G7" s="58"/>
      <c r="H7" s="58"/>
    </row>
    <row r="8" spans="2:9" ht="15" customHeight="1">
      <c r="B8" s="59" t="s">
        <v>35</v>
      </c>
      <c r="C8" s="58"/>
      <c r="D8" s="58">
        <v>-819</v>
      </c>
      <c r="E8" s="58">
        <v>-819</v>
      </c>
      <c r="F8" s="58">
        <v>-819</v>
      </c>
      <c r="G8" s="58">
        <v>-819</v>
      </c>
      <c r="H8" s="58">
        <v>-819</v>
      </c>
      <c r="I8" s="60"/>
    </row>
    <row r="9" spans="2:9" ht="15" customHeight="1">
      <c r="B9" s="59" t="s">
        <v>36</v>
      </c>
      <c r="C9" s="58"/>
      <c r="D9" s="58">
        <v>20108</v>
      </c>
      <c r="E9" s="58">
        <v>20108</v>
      </c>
      <c r="F9" s="58">
        <v>20108</v>
      </c>
      <c r="G9" s="58">
        <v>20108</v>
      </c>
      <c r="H9" s="58">
        <v>20108</v>
      </c>
      <c r="I9" s="60"/>
    </row>
    <row r="10" spans="2:9" ht="22.5">
      <c r="B10" s="61" t="s">
        <v>37</v>
      </c>
      <c r="C10" s="62"/>
      <c r="D10" s="62">
        <v>2840</v>
      </c>
      <c r="E10" s="62">
        <v>2840</v>
      </c>
      <c r="F10" s="62">
        <v>2840</v>
      </c>
      <c r="G10" s="62">
        <v>2840</v>
      </c>
      <c r="H10" s="62">
        <v>2840</v>
      </c>
      <c r="I10" s="63"/>
    </row>
    <row r="11" spans="2:9" ht="22.5">
      <c r="B11" s="59" t="s">
        <v>38</v>
      </c>
      <c r="C11" s="58">
        <v>-40000</v>
      </c>
      <c r="D11" s="58">
        <f>-40000-42600</f>
        <v>-82600</v>
      </c>
      <c r="E11" s="58">
        <v>-78384</v>
      </c>
      <c r="F11" s="58">
        <v>-78384</v>
      </c>
      <c r="G11" s="58">
        <f>-42600-35784</f>
        <v>-78384</v>
      </c>
      <c r="H11" s="58">
        <v>-78384</v>
      </c>
      <c r="I11" s="63"/>
    </row>
    <row r="12" spans="2:9" ht="22.5">
      <c r="B12" s="59" t="s">
        <v>39</v>
      </c>
      <c r="C12" s="58">
        <v>-250000</v>
      </c>
      <c r="D12" s="58">
        <v>-200000</v>
      </c>
      <c r="E12" s="58">
        <v>-200000</v>
      </c>
      <c r="F12" s="58"/>
      <c r="G12" s="58">
        <v>-200000</v>
      </c>
      <c r="H12" s="58"/>
      <c r="I12" s="60"/>
    </row>
    <row r="13" spans="2:9" ht="22.5">
      <c r="B13" s="59" t="s">
        <v>40</v>
      </c>
      <c r="C13" s="58">
        <v>350000</v>
      </c>
      <c r="D13" s="58">
        <v>350000</v>
      </c>
      <c r="E13" s="58">
        <v>350000</v>
      </c>
      <c r="F13" s="58"/>
      <c r="G13" s="58">
        <v>350000</v>
      </c>
      <c r="H13" s="58"/>
      <c r="I13" s="60"/>
    </row>
    <row r="14" spans="2:9">
      <c r="B14" s="58" t="s">
        <v>41</v>
      </c>
      <c r="C14" s="58">
        <v>900000</v>
      </c>
      <c r="D14" s="58">
        <v>600000</v>
      </c>
      <c r="E14" s="58">
        <v>718255</v>
      </c>
      <c r="F14" s="58">
        <v>718255</v>
      </c>
      <c r="G14" s="58">
        <v>630269</v>
      </c>
      <c r="H14" s="58">
        <v>630269</v>
      </c>
      <c r="I14" s="60"/>
    </row>
    <row r="15" spans="2:9">
      <c r="B15" s="58" t="s">
        <v>42</v>
      </c>
      <c r="C15" s="58">
        <v>123</v>
      </c>
      <c r="D15" s="58">
        <v>123</v>
      </c>
      <c r="E15" s="58">
        <v>124</v>
      </c>
      <c r="F15" s="58">
        <v>124</v>
      </c>
      <c r="G15" s="58">
        <v>124</v>
      </c>
      <c r="H15" s="58">
        <v>124</v>
      </c>
      <c r="I15" s="60"/>
    </row>
    <row r="16" spans="2:9">
      <c r="B16" s="58" t="s">
        <v>43</v>
      </c>
      <c r="C16" s="58">
        <v>4800</v>
      </c>
      <c r="D16" s="58">
        <v>4800</v>
      </c>
      <c r="E16" s="58">
        <v>4799</v>
      </c>
      <c r="F16" s="58">
        <v>4799</v>
      </c>
      <c r="G16" s="58">
        <v>4466</v>
      </c>
      <c r="H16" s="58">
        <v>4466</v>
      </c>
    </row>
    <row r="17" spans="1:8">
      <c r="B17" s="58" t="s">
        <v>44</v>
      </c>
      <c r="C17" s="58">
        <v>20859</v>
      </c>
      <c r="D17" s="58">
        <v>30190</v>
      </c>
      <c r="E17" s="58">
        <v>30190</v>
      </c>
      <c r="F17" s="58"/>
      <c r="G17" s="58">
        <v>30190</v>
      </c>
      <c r="H17" s="58"/>
    </row>
    <row r="18" spans="1:8">
      <c r="B18" s="58" t="s">
        <v>45</v>
      </c>
      <c r="C18" s="58">
        <v>1000</v>
      </c>
      <c r="D18" s="58">
        <v>1000</v>
      </c>
      <c r="E18" s="58">
        <v>98</v>
      </c>
      <c r="F18" s="58">
        <v>98</v>
      </c>
      <c r="G18" s="58">
        <v>98</v>
      </c>
      <c r="H18" s="58">
        <v>98</v>
      </c>
    </row>
    <row r="19" spans="1:8">
      <c r="B19" s="64" t="s">
        <v>46</v>
      </c>
      <c r="C19" s="58"/>
      <c r="D19" s="58"/>
      <c r="E19" s="58">
        <v>310000</v>
      </c>
      <c r="F19" s="58"/>
      <c r="G19" s="58">
        <v>310000</v>
      </c>
      <c r="H19" s="58"/>
    </row>
    <row r="20" spans="1:8">
      <c r="B20" s="58" t="s">
        <v>47</v>
      </c>
      <c r="C20" s="58"/>
      <c r="D20" s="58"/>
      <c r="E20" s="58">
        <v>5400</v>
      </c>
      <c r="F20" s="58">
        <v>5400</v>
      </c>
      <c r="G20" s="58">
        <v>5400</v>
      </c>
      <c r="H20" s="58">
        <v>5400</v>
      </c>
    </row>
    <row r="21" spans="1:8" ht="12" customHeight="1" thickBot="1">
      <c r="B21" s="58" t="s">
        <v>48</v>
      </c>
      <c r="C21" s="58"/>
      <c r="D21" s="58">
        <v>22124</v>
      </c>
      <c r="E21" s="58">
        <v>22124</v>
      </c>
      <c r="F21" s="58">
        <v>22124</v>
      </c>
      <c r="G21" s="58">
        <v>22124</v>
      </c>
      <c r="H21" s="58">
        <v>22124</v>
      </c>
    </row>
    <row r="22" spans="1:8" ht="13.5" thickBot="1">
      <c r="B22" s="54" t="s">
        <v>4</v>
      </c>
      <c r="C22" s="54">
        <f t="shared" ref="C22:H22" si="1">C24+C45</f>
        <v>1430503</v>
      </c>
      <c r="D22" s="54">
        <f t="shared" si="1"/>
        <v>1079411</v>
      </c>
      <c r="E22" s="54">
        <f t="shared" si="1"/>
        <v>679213</v>
      </c>
      <c r="F22" s="54">
        <f t="shared" si="1"/>
        <v>679213</v>
      </c>
      <c r="G22" s="54">
        <f t="shared" si="1"/>
        <v>654497</v>
      </c>
      <c r="H22" s="54">
        <f t="shared" si="1"/>
        <v>654497</v>
      </c>
    </row>
    <row r="23" spans="1:8" ht="13.5" thickBot="1">
      <c r="B23" s="58"/>
      <c r="C23" s="65"/>
      <c r="D23" s="65"/>
      <c r="E23" s="65"/>
      <c r="F23" s="65"/>
      <c r="G23" s="65"/>
      <c r="H23" s="65"/>
    </row>
    <row r="24" spans="1:8" ht="13.5" thickBot="1">
      <c r="B24" s="54" t="s">
        <v>49</v>
      </c>
      <c r="C24" s="54">
        <f t="shared" ref="C24:H24" si="2">SUM(C25:C44)</f>
        <v>760003</v>
      </c>
      <c r="D24" s="54">
        <f t="shared" si="2"/>
        <v>441365</v>
      </c>
      <c r="E24" s="54">
        <f t="shared" si="2"/>
        <v>279288</v>
      </c>
      <c r="F24" s="54">
        <f t="shared" si="2"/>
        <v>279288</v>
      </c>
      <c r="G24" s="54">
        <f t="shared" si="2"/>
        <v>277419</v>
      </c>
      <c r="H24" s="54">
        <f t="shared" si="2"/>
        <v>277419</v>
      </c>
    </row>
    <row r="25" spans="1:8">
      <c r="B25" s="66" t="s">
        <v>50</v>
      </c>
      <c r="C25" s="67">
        <v>287000</v>
      </c>
      <c r="D25" s="68">
        <v>124295</v>
      </c>
      <c r="E25" s="67"/>
      <c r="F25" s="67"/>
      <c r="G25" s="67"/>
      <c r="H25" s="69"/>
    </row>
    <row r="26" spans="1:8">
      <c r="B26" s="70" t="s">
        <v>51</v>
      </c>
      <c r="C26" s="69">
        <v>35000</v>
      </c>
      <c r="D26" s="68">
        <v>980</v>
      </c>
      <c r="E26" s="69"/>
      <c r="F26" s="69"/>
      <c r="G26" s="69"/>
      <c r="H26" s="69"/>
    </row>
    <row r="27" spans="1:8">
      <c r="B27" s="70" t="s">
        <v>52</v>
      </c>
      <c r="C27" s="69">
        <v>15000</v>
      </c>
      <c r="D27" s="68">
        <v>1100</v>
      </c>
      <c r="E27" s="69">
        <v>396</v>
      </c>
      <c r="F27" s="69">
        <v>396</v>
      </c>
      <c r="G27" s="69">
        <v>396</v>
      </c>
      <c r="H27" s="69">
        <v>396</v>
      </c>
    </row>
    <row r="28" spans="1:8">
      <c r="B28" s="70" t="s">
        <v>53</v>
      </c>
      <c r="C28" s="69">
        <v>15000</v>
      </c>
      <c r="D28" s="68">
        <v>1100</v>
      </c>
      <c r="E28" s="69">
        <v>143</v>
      </c>
      <c r="F28" s="69">
        <v>143</v>
      </c>
      <c r="G28" s="69">
        <v>143</v>
      </c>
      <c r="H28" s="69">
        <v>143</v>
      </c>
    </row>
    <row r="29" spans="1:8">
      <c r="B29" s="70" t="s">
        <v>54</v>
      </c>
      <c r="C29" s="69">
        <v>15000</v>
      </c>
      <c r="D29" s="68">
        <v>19207</v>
      </c>
      <c r="E29" s="69">
        <v>18011</v>
      </c>
      <c r="F29" s="69">
        <v>18011</v>
      </c>
      <c r="G29" s="69">
        <v>18011</v>
      </c>
      <c r="H29" s="69">
        <v>18011</v>
      </c>
    </row>
    <row r="30" spans="1:8">
      <c r="A30" t="s">
        <v>55</v>
      </c>
      <c r="B30" s="71" t="s">
        <v>56</v>
      </c>
      <c r="C30" s="69">
        <v>80500</v>
      </c>
      <c r="D30" s="68">
        <v>500</v>
      </c>
      <c r="E30" s="69"/>
      <c r="F30" s="69"/>
      <c r="G30" s="69"/>
      <c r="H30" s="69"/>
    </row>
    <row r="31" spans="1:8">
      <c r="B31" s="72" t="s">
        <v>57</v>
      </c>
      <c r="C31" s="69">
        <v>40000</v>
      </c>
      <c r="D31" s="68">
        <v>64943</v>
      </c>
      <c r="E31" s="69">
        <v>64822</v>
      </c>
      <c r="F31" s="69">
        <v>64822</v>
      </c>
      <c r="G31" s="69">
        <v>64822</v>
      </c>
      <c r="H31" s="69">
        <v>64822</v>
      </c>
    </row>
    <row r="32" spans="1:8">
      <c r="B32" s="70" t="s">
        <v>58</v>
      </c>
      <c r="C32" s="69">
        <v>200000</v>
      </c>
      <c r="D32" s="68">
        <v>104</v>
      </c>
      <c r="E32" s="69"/>
      <c r="F32" s="69"/>
      <c r="G32" s="69"/>
      <c r="H32" s="69"/>
    </row>
    <row r="33" spans="2:8" ht="22.5">
      <c r="B33" s="73" t="s">
        <v>59</v>
      </c>
      <c r="C33" s="69"/>
      <c r="D33" s="68">
        <v>761</v>
      </c>
      <c r="E33" s="69">
        <v>760</v>
      </c>
      <c r="F33" s="69">
        <v>760</v>
      </c>
      <c r="G33" s="69">
        <v>760</v>
      </c>
      <c r="H33" s="69">
        <v>760</v>
      </c>
    </row>
    <row r="34" spans="2:8" ht="22.5">
      <c r="B34" s="73" t="s">
        <v>60</v>
      </c>
      <c r="C34" s="69"/>
      <c r="D34" s="68">
        <v>400</v>
      </c>
      <c r="E34" s="69">
        <v>71</v>
      </c>
      <c r="F34" s="69">
        <v>71</v>
      </c>
      <c r="G34" s="69">
        <v>71</v>
      </c>
      <c r="H34" s="69">
        <v>71</v>
      </c>
    </row>
    <row r="35" spans="2:8">
      <c r="B35" s="73" t="s">
        <v>61</v>
      </c>
      <c r="C35" s="69"/>
      <c r="D35" s="68">
        <v>600</v>
      </c>
      <c r="E35" s="69">
        <v>322</v>
      </c>
      <c r="F35" s="69">
        <v>322</v>
      </c>
      <c r="G35" s="69">
        <v>322</v>
      </c>
      <c r="H35" s="69">
        <v>322</v>
      </c>
    </row>
    <row r="36" spans="2:8">
      <c r="B36" s="73" t="s">
        <v>62</v>
      </c>
      <c r="C36" s="69"/>
      <c r="D36" s="68">
        <v>59750</v>
      </c>
      <c r="E36" s="69">
        <v>59750</v>
      </c>
      <c r="F36" s="69">
        <v>59750</v>
      </c>
      <c r="G36" s="69">
        <v>59750</v>
      </c>
      <c r="H36" s="69">
        <v>59750</v>
      </c>
    </row>
    <row r="37" spans="2:8">
      <c r="B37" s="70" t="s">
        <v>63</v>
      </c>
      <c r="C37" s="69">
        <v>6000</v>
      </c>
      <c r="D37" s="68">
        <v>13343</v>
      </c>
      <c r="E37" s="69">
        <v>11707</v>
      </c>
      <c r="F37" s="69">
        <v>11707</v>
      </c>
      <c r="G37" s="69">
        <v>10713</v>
      </c>
      <c r="H37" s="69">
        <v>10713</v>
      </c>
    </row>
    <row r="38" spans="2:8">
      <c r="B38" s="70" t="s">
        <v>64</v>
      </c>
      <c r="C38" s="69">
        <v>5000</v>
      </c>
      <c r="D38" s="74">
        <v>5000</v>
      </c>
      <c r="E38" s="69">
        <v>113</v>
      </c>
      <c r="F38" s="69">
        <v>113</v>
      </c>
      <c r="G38" s="69">
        <v>113</v>
      </c>
      <c r="H38" s="69">
        <v>113</v>
      </c>
    </row>
    <row r="39" spans="2:8">
      <c r="B39" s="70" t="s">
        <v>65</v>
      </c>
      <c r="C39" s="69"/>
      <c r="D39" s="74">
        <v>1600</v>
      </c>
      <c r="E39" s="69">
        <v>1058</v>
      </c>
      <c r="F39" s="69">
        <v>1058</v>
      </c>
      <c r="G39" s="69">
        <v>183</v>
      </c>
      <c r="H39" s="69">
        <v>183</v>
      </c>
    </row>
    <row r="40" spans="2:8">
      <c r="B40" s="70" t="s">
        <v>66</v>
      </c>
      <c r="C40" s="69">
        <v>5000</v>
      </c>
      <c r="D40" s="74">
        <v>5000</v>
      </c>
      <c r="E40" s="69">
        <v>3708</v>
      </c>
      <c r="F40" s="69">
        <v>3708</v>
      </c>
      <c r="G40" s="69">
        <v>3708</v>
      </c>
      <c r="H40" s="69">
        <v>3708</v>
      </c>
    </row>
    <row r="41" spans="2:8">
      <c r="B41" s="70" t="s">
        <v>67</v>
      </c>
      <c r="C41" s="69">
        <v>1180</v>
      </c>
      <c r="D41" s="74">
        <v>2007</v>
      </c>
      <c r="E41" s="69">
        <v>1984</v>
      </c>
      <c r="F41" s="69">
        <v>1984</v>
      </c>
      <c r="G41" s="69">
        <v>1984</v>
      </c>
      <c r="H41" s="69">
        <v>1984</v>
      </c>
    </row>
    <row r="42" spans="2:8">
      <c r="B42" s="71" t="s">
        <v>68</v>
      </c>
      <c r="C42" s="69">
        <v>17323</v>
      </c>
      <c r="D42" s="74">
        <v>22093</v>
      </c>
      <c r="E42" s="69">
        <v>16693</v>
      </c>
      <c r="F42" s="69">
        <v>16693</v>
      </c>
      <c r="G42" s="69">
        <v>16693</v>
      </c>
      <c r="H42" s="69">
        <v>16693</v>
      </c>
    </row>
    <row r="43" spans="2:8">
      <c r="B43" s="70" t="s">
        <v>69</v>
      </c>
      <c r="C43" s="69">
        <v>38000</v>
      </c>
      <c r="D43" s="74">
        <v>37786</v>
      </c>
      <c r="E43" s="69">
        <v>18954</v>
      </c>
      <c r="F43" s="69">
        <v>18954</v>
      </c>
      <c r="G43" s="69">
        <v>18954</v>
      </c>
      <c r="H43" s="69">
        <v>18954</v>
      </c>
    </row>
    <row r="44" spans="2:8" ht="13.5" thickBot="1">
      <c r="B44" s="70" t="s">
        <v>70</v>
      </c>
      <c r="C44" s="69"/>
      <c r="D44" s="74">
        <v>80796</v>
      </c>
      <c r="E44" s="69">
        <v>80796</v>
      </c>
      <c r="F44" s="69">
        <v>80796</v>
      </c>
      <c r="G44" s="69">
        <v>80796</v>
      </c>
      <c r="H44" s="69">
        <v>80796</v>
      </c>
    </row>
    <row r="45" spans="2:8" ht="13.5" thickBot="1">
      <c r="B45" s="54" t="s">
        <v>71</v>
      </c>
      <c r="C45" s="54">
        <f t="shared" ref="C45:H45" si="3">SUM(C46:C64)</f>
        <v>670500</v>
      </c>
      <c r="D45" s="54">
        <f t="shared" si="3"/>
        <v>638046</v>
      </c>
      <c r="E45" s="54">
        <f t="shared" si="3"/>
        <v>399925</v>
      </c>
      <c r="F45" s="54">
        <f t="shared" si="3"/>
        <v>399925</v>
      </c>
      <c r="G45" s="54">
        <f t="shared" si="3"/>
        <v>377078</v>
      </c>
      <c r="H45" s="54">
        <f t="shared" si="3"/>
        <v>377078</v>
      </c>
    </row>
    <row r="46" spans="2:8">
      <c r="B46" s="58" t="s">
        <v>72</v>
      </c>
      <c r="C46" s="69">
        <v>10000</v>
      </c>
      <c r="D46" s="69">
        <v>10000</v>
      </c>
      <c r="E46" s="69">
        <v>3456</v>
      </c>
      <c r="F46" s="69">
        <v>3456</v>
      </c>
      <c r="G46" s="69">
        <v>3456</v>
      </c>
      <c r="H46" s="69">
        <v>3456</v>
      </c>
    </row>
    <row r="47" spans="2:8">
      <c r="B47" s="58" t="s">
        <v>73</v>
      </c>
      <c r="C47" s="69">
        <v>126000</v>
      </c>
      <c r="D47" s="69">
        <v>76000</v>
      </c>
      <c r="E47" s="69">
        <v>26385</v>
      </c>
      <c r="F47" s="69">
        <v>26385</v>
      </c>
      <c r="G47" s="69">
        <v>25838</v>
      </c>
      <c r="H47" s="69">
        <v>25838</v>
      </c>
    </row>
    <row r="48" spans="2:8">
      <c r="B48" s="58" t="s">
        <v>74</v>
      </c>
      <c r="C48" s="69">
        <v>441000</v>
      </c>
      <c r="D48" s="69">
        <v>441000</v>
      </c>
      <c r="E48" s="69">
        <v>312335</v>
      </c>
      <c r="F48" s="69">
        <v>312335</v>
      </c>
      <c r="G48" s="69">
        <v>292767</v>
      </c>
      <c r="H48" s="69">
        <v>292767</v>
      </c>
    </row>
    <row r="49" spans="2:10">
      <c r="B49" s="58" t="s">
        <v>75</v>
      </c>
      <c r="C49" s="69">
        <v>28000</v>
      </c>
      <c r="D49" s="69">
        <v>18000</v>
      </c>
      <c r="E49" s="69">
        <v>1000</v>
      </c>
      <c r="F49" s="69">
        <v>1000</v>
      </c>
      <c r="G49" s="69">
        <v>1000</v>
      </c>
      <c r="H49" s="69">
        <v>1000</v>
      </c>
    </row>
    <row r="50" spans="2:10">
      <c r="B50" s="58" t="s">
        <v>76</v>
      </c>
      <c r="C50" s="69">
        <v>5000</v>
      </c>
      <c r="D50" s="69">
        <v>5000</v>
      </c>
      <c r="E50" s="69">
        <v>1842</v>
      </c>
      <c r="F50" s="69">
        <v>1842</v>
      </c>
      <c r="G50" s="69">
        <v>1714</v>
      </c>
      <c r="H50" s="69">
        <v>1714</v>
      </c>
    </row>
    <row r="51" spans="2:10">
      <c r="B51" s="58" t="s">
        <v>77</v>
      </c>
      <c r="C51" s="69">
        <v>2000</v>
      </c>
      <c r="D51" s="69">
        <v>2000</v>
      </c>
      <c r="E51" s="69">
        <v>260</v>
      </c>
      <c r="F51" s="69">
        <v>260</v>
      </c>
      <c r="G51" s="69">
        <v>260</v>
      </c>
      <c r="H51" s="69">
        <v>260</v>
      </c>
    </row>
    <row r="52" spans="2:10">
      <c r="B52" s="58" t="s">
        <v>78</v>
      </c>
      <c r="C52" s="69">
        <v>300</v>
      </c>
      <c r="D52" s="69">
        <v>300</v>
      </c>
      <c r="E52" s="69">
        <v>136</v>
      </c>
      <c r="F52" s="69">
        <v>136</v>
      </c>
      <c r="G52" s="69">
        <v>123</v>
      </c>
      <c r="H52" s="69">
        <v>123</v>
      </c>
      <c r="J52" s="75"/>
    </row>
    <row r="53" spans="2:10">
      <c r="B53" s="58" t="s">
        <v>79</v>
      </c>
      <c r="C53" s="69">
        <v>40000</v>
      </c>
      <c r="D53" s="69">
        <v>20000</v>
      </c>
      <c r="E53" s="69">
        <v>19168</v>
      </c>
      <c r="F53" s="69">
        <v>19168</v>
      </c>
      <c r="G53" s="69">
        <v>18442</v>
      </c>
      <c r="H53" s="69">
        <v>18442</v>
      </c>
      <c r="J53" s="75"/>
    </row>
    <row r="54" spans="2:10">
      <c r="B54" s="58" t="s">
        <v>80</v>
      </c>
      <c r="C54" s="69">
        <v>50</v>
      </c>
      <c r="D54" s="69">
        <v>50</v>
      </c>
      <c r="E54" s="69"/>
      <c r="F54" s="69"/>
      <c r="G54" s="69"/>
      <c r="H54" s="69"/>
      <c r="J54" s="75"/>
    </row>
    <row r="55" spans="2:10">
      <c r="B55" s="58" t="s">
        <v>81</v>
      </c>
      <c r="C55" s="69">
        <v>50</v>
      </c>
      <c r="D55" s="69">
        <v>50</v>
      </c>
      <c r="E55" s="69">
        <v>37</v>
      </c>
      <c r="F55" s="69">
        <v>37</v>
      </c>
      <c r="G55" s="69">
        <v>37</v>
      </c>
      <c r="H55" s="69">
        <v>37</v>
      </c>
    </row>
    <row r="56" spans="2:10">
      <c r="B56" s="70" t="s">
        <v>82</v>
      </c>
      <c r="C56" s="69">
        <v>50</v>
      </c>
      <c r="D56" s="69">
        <v>50</v>
      </c>
      <c r="E56" s="76"/>
      <c r="F56" s="76"/>
      <c r="G56" s="76"/>
      <c r="H56" s="76"/>
    </row>
    <row r="57" spans="2:10">
      <c r="B57" s="70" t="s">
        <v>83</v>
      </c>
      <c r="C57" s="69"/>
      <c r="D57" s="69">
        <v>3811</v>
      </c>
      <c r="E57" s="69">
        <v>3811</v>
      </c>
      <c r="F57" s="69">
        <v>3811</v>
      </c>
      <c r="G57" s="69">
        <v>3811</v>
      </c>
      <c r="H57" s="69">
        <v>3811</v>
      </c>
    </row>
    <row r="58" spans="2:10">
      <c r="B58" s="58" t="s">
        <v>84</v>
      </c>
      <c r="C58" s="69">
        <v>50</v>
      </c>
      <c r="D58" s="69">
        <v>50</v>
      </c>
      <c r="E58" s="76">
        <v>41</v>
      </c>
      <c r="F58" s="76">
        <v>41</v>
      </c>
      <c r="G58" s="76">
        <v>41</v>
      </c>
      <c r="H58" s="76">
        <v>41</v>
      </c>
    </row>
    <row r="59" spans="2:10">
      <c r="B59" s="58" t="s">
        <v>85</v>
      </c>
      <c r="C59" s="69"/>
      <c r="D59" s="69">
        <v>3815</v>
      </c>
      <c r="E59" s="69">
        <v>3815</v>
      </c>
      <c r="F59" s="69">
        <v>3815</v>
      </c>
      <c r="G59" s="69">
        <v>3815</v>
      </c>
      <c r="H59" s="69">
        <v>3815</v>
      </c>
    </row>
    <row r="60" spans="2:10">
      <c r="B60" s="58" t="s">
        <v>86</v>
      </c>
      <c r="C60" s="69"/>
      <c r="D60" s="69">
        <v>6435</v>
      </c>
      <c r="E60" s="69"/>
      <c r="F60" s="69"/>
      <c r="G60" s="69"/>
      <c r="H60" s="69"/>
    </row>
    <row r="61" spans="2:10">
      <c r="B61" s="70" t="s">
        <v>87</v>
      </c>
      <c r="C61" s="69">
        <v>13000</v>
      </c>
      <c r="D61" s="69">
        <v>33463</v>
      </c>
      <c r="E61" s="69">
        <v>14355</v>
      </c>
      <c r="F61" s="69">
        <v>14355</v>
      </c>
      <c r="G61" s="69">
        <v>12490</v>
      </c>
      <c r="H61" s="69">
        <v>12490</v>
      </c>
    </row>
    <row r="62" spans="2:10">
      <c r="B62" s="70" t="s">
        <v>88</v>
      </c>
      <c r="C62" s="69">
        <v>5000</v>
      </c>
      <c r="D62" s="69">
        <v>5000</v>
      </c>
      <c r="E62" s="69">
        <v>412</v>
      </c>
      <c r="F62" s="69">
        <v>412</v>
      </c>
      <c r="G62" s="69">
        <v>412</v>
      </c>
      <c r="H62" s="69">
        <v>412</v>
      </c>
    </row>
    <row r="63" spans="2:10">
      <c r="B63" s="70" t="s">
        <v>89</v>
      </c>
      <c r="C63" s="69"/>
      <c r="D63" s="69">
        <v>214</v>
      </c>
      <c r="E63" s="69">
        <v>213</v>
      </c>
      <c r="F63" s="69">
        <v>213</v>
      </c>
      <c r="G63" s="69">
        <v>213</v>
      </c>
      <c r="H63" s="69">
        <v>213</v>
      </c>
    </row>
    <row r="64" spans="2:10" ht="13.5" thickBot="1">
      <c r="B64" s="70" t="s">
        <v>90</v>
      </c>
      <c r="C64" s="69"/>
      <c r="D64" s="69">
        <v>12808</v>
      </c>
      <c r="E64" s="69">
        <v>12659</v>
      </c>
      <c r="F64" s="69">
        <v>12659</v>
      </c>
      <c r="G64" s="69">
        <v>12659</v>
      </c>
      <c r="H64" s="69">
        <v>12659</v>
      </c>
    </row>
    <row r="65" spans="2:9" ht="13.5" thickBot="1">
      <c r="B65" s="54" t="s">
        <v>5</v>
      </c>
      <c r="C65" s="54">
        <f t="shared" ref="C65:H65" si="4">C4-C22</f>
        <v>608145</v>
      </c>
      <c r="D65" s="54">
        <f t="shared" si="4"/>
        <v>1061667</v>
      </c>
      <c r="E65" s="54">
        <f t="shared" si="4"/>
        <v>1588834</v>
      </c>
      <c r="F65" s="54">
        <f t="shared" si="4"/>
        <v>1824436</v>
      </c>
      <c r="G65" s="54">
        <f t="shared" si="4"/>
        <v>1525231</v>
      </c>
      <c r="H65" s="54">
        <f t="shared" si="4"/>
        <v>1760833</v>
      </c>
      <c r="I65" s="57"/>
    </row>
    <row r="66" spans="2:9">
      <c r="B66" s="77"/>
      <c r="C66" s="77"/>
      <c r="D66" s="77"/>
      <c r="E66" s="77"/>
      <c r="F66" s="77"/>
      <c r="G66" s="77"/>
      <c r="H66" s="77"/>
    </row>
    <row r="67" spans="2:9">
      <c r="B67" s="78" t="s">
        <v>91</v>
      </c>
    </row>
    <row r="68" spans="2:9" ht="13.5" thickBot="1"/>
    <row r="69" spans="2:9" ht="13.5" thickBot="1">
      <c r="B69" s="79" t="s">
        <v>92</v>
      </c>
      <c r="C69" s="80"/>
      <c r="D69" s="80"/>
      <c r="E69" s="81"/>
      <c r="F69" s="80"/>
      <c r="G69" s="81"/>
      <c r="H69" s="82" t="s">
        <v>0</v>
      </c>
      <c r="I69" s="83"/>
    </row>
    <row r="70" spans="2:9">
      <c r="B70" s="84" t="s">
        <v>93</v>
      </c>
      <c r="C70" s="80"/>
      <c r="D70" s="80"/>
      <c r="E70" s="81"/>
      <c r="F70" s="80"/>
      <c r="G70" s="81"/>
      <c r="H70" s="67">
        <f>H65</f>
        <v>1760833</v>
      </c>
    </row>
    <row r="71" spans="2:9">
      <c r="B71" s="85" t="s">
        <v>94</v>
      </c>
      <c r="C71" s="68"/>
      <c r="D71" s="68"/>
      <c r="E71" s="86"/>
      <c r="F71" s="68"/>
      <c r="G71" s="86"/>
      <c r="H71" s="69">
        <f>F65-H65</f>
        <v>63603</v>
      </c>
    </row>
    <row r="72" spans="2:9">
      <c r="B72" s="85" t="s">
        <v>95</v>
      </c>
      <c r="C72" s="68"/>
      <c r="D72" s="68"/>
      <c r="E72" s="86"/>
      <c r="F72" s="68"/>
      <c r="G72" s="86"/>
      <c r="H72" s="69">
        <v>1913</v>
      </c>
    </row>
    <row r="73" spans="2:9">
      <c r="B73" s="85" t="s">
        <v>96</v>
      </c>
      <c r="C73" s="68"/>
      <c r="D73" s="68"/>
      <c r="E73" s="86"/>
      <c r="F73" s="68"/>
      <c r="G73" s="86"/>
      <c r="H73" s="69">
        <v>-72002</v>
      </c>
    </row>
    <row r="74" spans="2:9" ht="13.5" thickBot="1">
      <c r="B74" s="87" t="s">
        <v>97</v>
      </c>
      <c r="C74" s="88"/>
      <c r="D74" s="88"/>
      <c r="E74" s="89"/>
      <c r="F74" s="88"/>
      <c r="G74" s="89"/>
      <c r="H74" s="90">
        <f>SUM(H70:H73)</f>
        <v>1754347</v>
      </c>
    </row>
    <row r="75" spans="2:9">
      <c r="B75" s="91"/>
      <c r="C75" s="91"/>
      <c r="D75" s="92"/>
      <c r="E75" s="92"/>
      <c r="F75" s="92"/>
      <c r="G75" s="92"/>
      <c r="H75" s="92"/>
    </row>
    <row r="76" spans="2:9">
      <c r="B76" s="91"/>
      <c r="C76" s="91"/>
      <c r="D76" s="92"/>
      <c r="E76" s="92"/>
      <c r="F76" s="92"/>
      <c r="G76" s="92"/>
      <c r="H76" s="92"/>
    </row>
    <row r="77" spans="2:9">
      <c r="B77" s="91"/>
      <c r="C77" s="91"/>
      <c r="D77" s="92"/>
      <c r="E77" s="92"/>
      <c r="F77" s="92"/>
      <c r="G77" s="92"/>
      <c r="H77" s="92"/>
    </row>
    <row r="78" spans="2:9">
      <c r="B78" s="91"/>
      <c r="C78" s="91"/>
      <c r="D78" s="92"/>
      <c r="E78" s="92"/>
      <c r="F78" s="92"/>
      <c r="G78" s="92"/>
      <c r="H78" s="92"/>
    </row>
    <row r="79" spans="2:9">
      <c r="B79" s="91"/>
      <c r="C79" s="91"/>
      <c r="D79" s="92"/>
      <c r="E79" s="92"/>
      <c r="F79" s="92"/>
      <c r="G79" s="92"/>
      <c r="H79" s="92"/>
    </row>
    <row r="80" spans="2:9">
      <c r="B80" s="91"/>
      <c r="C80" s="91"/>
      <c r="D80" s="92"/>
      <c r="E80" s="92"/>
      <c r="F80" s="92"/>
      <c r="G80" s="92"/>
      <c r="H80" s="92"/>
    </row>
    <row r="81" spans="2:8">
      <c r="B81" s="91"/>
      <c r="C81" s="91"/>
      <c r="D81" s="92"/>
      <c r="E81" s="92"/>
      <c r="F81" s="92"/>
      <c r="G81" s="92"/>
      <c r="H81" s="92"/>
    </row>
    <row r="82" spans="2:8">
      <c r="B82" s="91"/>
      <c r="C82" s="91"/>
      <c r="D82" s="92"/>
      <c r="E82" s="92"/>
      <c r="F82" s="92"/>
      <c r="G82" s="92"/>
      <c r="H82" s="92"/>
    </row>
    <row r="83" spans="2:8">
      <c r="B83" s="91"/>
      <c r="C83" s="91"/>
      <c r="D83" s="92"/>
      <c r="E83" s="92"/>
      <c r="F83" s="92"/>
      <c r="G83" s="92"/>
      <c r="H83" s="92"/>
    </row>
    <row r="84" spans="2:8">
      <c r="B84" s="91"/>
      <c r="C84" s="91"/>
      <c r="D84" s="92"/>
      <c r="E84" s="92"/>
      <c r="F84" s="92"/>
      <c r="G84" s="92"/>
      <c r="H84" s="92"/>
    </row>
    <row r="85" spans="2:8">
      <c r="B85" s="91"/>
      <c r="C85" s="91"/>
      <c r="D85" s="92"/>
      <c r="E85" s="92"/>
      <c r="F85" s="92"/>
      <c r="G85" s="92"/>
      <c r="H85" s="92"/>
    </row>
    <row r="86" spans="2:8">
      <c r="B86" s="91"/>
      <c r="C86" s="91"/>
      <c r="D86" s="92"/>
      <c r="E86" s="92"/>
      <c r="F86" s="92"/>
      <c r="G86" s="92"/>
      <c r="H86" s="92"/>
    </row>
    <row r="87" spans="2:8">
      <c r="B87" s="91"/>
      <c r="C87" s="91"/>
      <c r="D87" s="92"/>
      <c r="E87" s="92"/>
      <c r="F87" s="92"/>
      <c r="G87" s="92"/>
      <c r="H87" s="92"/>
    </row>
  </sheetData>
  <mergeCells count="1">
    <mergeCell ref="G2:H2"/>
  </mergeCells>
  <pageMargins left="0.31496062992125984" right="0.16" top="0.78" bottom="0.49" header="0.66" footer="0.51181102362204722"/>
  <pageSetup paperSize="9" scale="75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49"/>
  <sheetViews>
    <sheetView zoomScale="70" zoomScaleNormal="70" zoomScaleSheetLayoutView="70" workbookViewId="0">
      <selection activeCell="A4" sqref="A4"/>
    </sheetView>
  </sheetViews>
  <sheetFormatPr defaultRowHeight="12.75"/>
  <cols>
    <col min="1" max="1" width="68.5703125" customWidth="1"/>
    <col min="2" max="2" width="19.28515625" customWidth="1"/>
    <col min="3" max="3" width="20.140625" customWidth="1"/>
    <col min="4" max="4" width="21.42578125" customWidth="1"/>
    <col min="5" max="5" width="22.140625" customWidth="1"/>
    <col min="257" max="257" width="68.5703125" customWidth="1"/>
    <col min="258" max="258" width="19.28515625" customWidth="1"/>
    <col min="259" max="259" width="20.140625" customWidth="1"/>
    <col min="260" max="260" width="21.42578125" customWidth="1"/>
    <col min="261" max="261" width="22.140625" customWidth="1"/>
    <col min="513" max="513" width="68.5703125" customWidth="1"/>
    <col min="514" max="514" width="19.28515625" customWidth="1"/>
    <col min="515" max="515" width="20.140625" customWidth="1"/>
    <col min="516" max="516" width="21.42578125" customWidth="1"/>
    <col min="517" max="517" width="22.140625" customWidth="1"/>
    <col min="769" max="769" width="68.5703125" customWidth="1"/>
    <col min="770" max="770" width="19.28515625" customWidth="1"/>
    <col min="771" max="771" width="20.140625" customWidth="1"/>
    <col min="772" max="772" width="21.42578125" customWidth="1"/>
    <col min="773" max="773" width="22.140625" customWidth="1"/>
    <col min="1025" max="1025" width="68.5703125" customWidth="1"/>
    <col min="1026" max="1026" width="19.28515625" customWidth="1"/>
    <col min="1027" max="1027" width="20.140625" customWidth="1"/>
    <col min="1028" max="1028" width="21.42578125" customWidth="1"/>
    <col min="1029" max="1029" width="22.140625" customWidth="1"/>
    <col min="1281" max="1281" width="68.5703125" customWidth="1"/>
    <col min="1282" max="1282" width="19.28515625" customWidth="1"/>
    <col min="1283" max="1283" width="20.140625" customWidth="1"/>
    <col min="1284" max="1284" width="21.42578125" customWidth="1"/>
    <col min="1285" max="1285" width="22.140625" customWidth="1"/>
    <col min="1537" max="1537" width="68.5703125" customWidth="1"/>
    <col min="1538" max="1538" width="19.28515625" customWidth="1"/>
    <col min="1539" max="1539" width="20.140625" customWidth="1"/>
    <col min="1540" max="1540" width="21.42578125" customWidth="1"/>
    <col min="1541" max="1541" width="22.140625" customWidth="1"/>
    <col min="1793" max="1793" width="68.5703125" customWidth="1"/>
    <col min="1794" max="1794" width="19.28515625" customWidth="1"/>
    <col min="1795" max="1795" width="20.140625" customWidth="1"/>
    <col min="1796" max="1796" width="21.42578125" customWidth="1"/>
    <col min="1797" max="1797" width="22.140625" customWidth="1"/>
    <col min="2049" max="2049" width="68.5703125" customWidth="1"/>
    <col min="2050" max="2050" width="19.28515625" customWidth="1"/>
    <col min="2051" max="2051" width="20.140625" customWidth="1"/>
    <col min="2052" max="2052" width="21.42578125" customWidth="1"/>
    <col min="2053" max="2053" width="22.140625" customWidth="1"/>
    <col min="2305" max="2305" width="68.5703125" customWidth="1"/>
    <col min="2306" max="2306" width="19.28515625" customWidth="1"/>
    <col min="2307" max="2307" width="20.140625" customWidth="1"/>
    <col min="2308" max="2308" width="21.42578125" customWidth="1"/>
    <col min="2309" max="2309" width="22.140625" customWidth="1"/>
    <col min="2561" max="2561" width="68.5703125" customWidth="1"/>
    <col min="2562" max="2562" width="19.28515625" customWidth="1"/>
    <col min="2563" max="2563" width="20.140625" customWidth="1"/>
    <col min="2564" max="2564" width="21.42578125" customWidth="1"/>
    <col min="2565" max="2565" width="22.140625" customWidth="1"/>
    <col min="2817" max="2817" width="68.5703125" customWidth="1"/>
    <col min="2818" max="2818" width="19.28515625" customWidth="1"/>
    <col min="2819" max="2819" width="20.140625" customWidth="1"/>
    <col min="2820" max="2820" width="21.42578125" customWidth="1"/>
    <col min="2821" max="2821" width="22.140625" customWidth="1"/>
    <col min="3073" max="3073" width="68.5703125" customWidth="1"/>
    <col min="3074" max="3074" width="19.28515625" customWidth="1"/>
    <col min="3075" max="3075" width="20.140625" customWidth="1"/>
    <col min="3076" max="3076" width="21.42578125" customWidth="1"/>
    <col min="3077" max="3077" width="22.140625" customWidth="1"/>
    <col min="3329" max="3329" width="68.5703125" customWidth="1"/>
    <col min="3330" max="3330" width="19.28515625" customWidth="1"/>
    <col min="3331" max="3331" width="20.140625" customWidth="1"/>
    <col min="3332" max="3332" width="21.42578125" customWidth="1"/>
    <col min="3333" max="3333" width="22.140625" customWidth="1"/>
    <col min="3585" max="3585" width="68.5703125" customWidth="1"/>
    <col min="3586" max="3586" width="19.28515625" customWidth="1"/>
    <col min="3587" max="3587" width="20.140625" customWidth="1"/>
    <col min="3588" max="3588" width="21.42578125" customWidth="1"/>
    <col min="3589" max="3589" width="22.140625" customWidth="1"/>
    <col min="3841" max="3841" width="68.5703125" customWidth="1"/>
    <col min="3842" max="3842" width="19.28515625" customWidth="1"/>
    <col min="3843" max="3843" width="20.140625" customWidth="1"/>
    <col min="3844" max="3844" width="21.42578125" customWidth="1"/>
    <col min="3845" max="3845" width="22.140625" customWidth="1"/>
    <col min="4097" max="4097" width="68.5703125" customWidth="1"/>
    <col min="4098" max="4098" width="19.28515625" customWidth="1"/>
    <col min="4099" max="4099" width="20.140625" customWidth="1"/>
    <col min="4100" max="4100" width="21.42578125" customWidth="1"/>
    <col min="4101" max="4101" width="22.140625" customWidth="1"/>
    <col min="4353" max="4353" width="68.5703125" customWidth="1"/>
    <col min="4354" max="4354" width="19.28515625" customWidth="1"/>
    <col min="4355" max="4355" width="20.140625" customWidth="1"/>
    <col min="4356" max="4356" width="21.42578125" customWidth="1"/>
    <col min="4357" max="4357" width="22.140625" customWidth="1"/>
    <col min="4609" max="4609" width="68.5703125" customWidth="1"/>
    <col min="4610" max="4610" width="19.28515625" customWidth="1"/>
    <col min="4611" max="4611" width="20.140625" customWidth="1"/>
    <col min="4612" max="4612" width="21.42578125" customWidth="1"/>
    <col min="4613" max="4613" width="22.140625" customWidth="1"/>
    <col min="4865" max="4865" width="68.5703125" customWidth="1"/>
    <col min="4866" max="4866" width="19.28515625" customWidth="1"/>
    <col min="4867" max="4867" width="20.140625" customWidth="1"/>
    <col min="4868" max="4868" width="21.42578125" customWidth="1"/>
    <col min="4869" max="4869" width="22.140625" customWidth="1"/>
    <col min="5121" max="5121" width="68.5703125" customWidth="1"/>
    <col min="5122" max="5122" width="19.28515625" customWidth="1"/>
    <col min="5123" max="5123" width="20.140625" customWidth="1"/>
    <col min="5124" max="5124" width="21.42578125" customWidth="1"/>
    <col min="5125" max="5125" width="22.140625" customWidth="1"/>
    <col min="5377" max="5377" width="68.5703125" customWidth="1"/>
    <col min="5378" max="5378" width="19.28515625" customWidth="1"/>
    <col min="5379" max="5379" width="20.140625" customWidth="1"/>
    <col min="5380" max="5380" width="21.42578125" customWidth="1"/>
    <col min="5381" max="5381" width="22.140625" customWidth="1"/>
    <col min="5633" max="5633" width="68.5703125" customWidth="1"/>
    <col min="5634" max="5634" width="19.28515625" customWidth="1"/>
    <col min="5635" max="5635" width="20.140625" customWidth="1"/>
    <col min="5636" max="5636" width="21.42578125" customWidth="1"/>
    <col min="5637" max="5637" width="22.140625" customWidth="1"/>
    <col min="5889" max="5889" width="68.5703125" customWidth="1"/>
    <col min="5890" max="5890" width="19.28515625" customWidth="1"/>
    <col min="5891" max="5891" width="20.140625" customWidth="1"/>
    <col min="5892" max="5892" width="21.42578125" customWidth="1"/>
    <col min="5893" max="5893" width="22.140625" customWidth="1"/>
    <col min="6145" max="6145" width="68.5703125" customWidth="1"/>
    <col min="6146" max="6146" width="19.28515625" customWidth="1"/>
    <col min="6147" max="6147" width="20.140625" customWidth="1"/>
    <col min="6148" max="6148" width="21.42578125" customWidth="1"/>
    <col min="6149" max="6149" width="22.140625" customWidth="1"/>
    <col min="6401" max="6401" width="68.5703125" customWidth="1"/>
    <col min="6402" max="6402" width="19.28515625" customWidth="1"/>
    <col min="6403" max="6403" width="20.140625" customWidth="1"/>
    <col min="6404" max="6404" width="21.42578125" customWidth="1"/>
    <col min="6405" max="6405" width="22.140625" customWidth="1"/>
    <col min="6657" max="6657" width="68.5703125" customWidth="1"/>
    <col min="6658" max="6658" width="19.28515625" customWidth="1"/>
    <col min="6659" max="6659" width="20.140625" customWidth="1"/>
    <col min="6660" max="6660" width="21.42578125" customWidth="1"/>
    <col min="6661" max="6661" width="22.140625" customWidth="1"/>
    <col min="6913" max="6913" width="68.5703125" customWidth="1"/>
    <col min="6914" max="6914" width="19.28515625" customWidth="1"/>
    <col min="6915" max="6915" width="20.140625" customWidth="1"/>
    <col min="6916" max="6916" width="21.42578125" customWidth="1"/>
    <col min="6917" max="6917" width="22.140625" customWidth="1"/>
    <col min="7169" max="7169" width="68.5703125" customWidth="1"/>
    <col min="7170" max="7170" width="19.28515625" customWidth="1"/>
    <col min="7171" max="7171" width="20.140625" customWidth="1"/>
    <col min="7172" max="7172" width="21.42578125" customWidth="1"/>
    <col min="7173" max="7173" width="22.140625" customWidth="1"/>
    <col min="7425" max="7425" width="68.5703125" customWidth="1"/>
    <col min="7426" max="7426" width="19.28515625" customWidth="1"/>
    <col min="7427" max="7427" width="20.140625" customWidth="1"/>
    <col min="7428" max="7428" width="21.42578125" customWidth="1"/>
    <col min="7429" max="7429" width="22.140625" customWidth="1"/>
    <col min="7681" max="7681" width="68.5703125" customWidth="1"/>
    <col min="7682" max="7682" width="19.28515625" customWidth="1"/>
    <col min="7683" max="7683" width="20.140625" customWidth="1"/>
    <col min="7684" max="7684" width="21.42578125" customWidth="1"/>
    <col min="7685" max="7685" width="22.140625" customWidth="1"/>
    <col min="7937" max="7937" width="68.5703125" customWidth="1"/>
    <col min="7938" max="7938" width="19.28515625" customWidth="1"/>
    <col min="7939" max="7939" width="20.140625" customWidth="1"/>
    <col min="7940" max="7940" width="21.42578125" customWidth="1"/>
    <col min="7941" max="7941" width="22.140625" customWidth="1"/>
    <col min="8193" max="8193" width="68.5703125" customWidth="1"/>
    <col min="8194" max="8194" width="19.28515625" customWidth="1"/>
    <col min="8195" max="8195" width="20.140625" customWidth="1"/>
    <col min="8196" max="8196" width="21.42578125" customWidth="1"/>
    <col min="8197" max="8197" width="22.140625" customWidth="1"/>
    <col min="8449" max="8449" width="68.5703125" customWidth="1"/>
    <col min="8450" max="8450" width="19.28515625" customWidth="1"/>
    <col min="8451" max="8451" width="20.140625" customWidth="1"/>
    <col min="8452" max="8452" width="21.42578125" customWidth="1"/>
    <col min="8453" max="8453" width="22.140625" customWidth="1"/>
    <col min="8705" max="8705" width="68.5703125" customWidth="1"/>
    <col min="8706" max="8706" width="19.28515625" customWidth="1"/>
    <col min="8707" max="8707" width="20.140625" customWidth="1"/>
    <col min="8708" max="8708" width="21.42578125" customWidth="1"/>
    <col min="8709" max="8709" width="22.140625" customWidth="1"/>
    <col min="8961" max="8961" width="68.5703125" customWidth="1"/>
    <col min="8962" max="8962" width="19.28515625" customWidth="1"/>
    <col min="8963" max="8963" width="20.140625" customWidth="1"/>
    <col min="8964" max="8964" width="21.42578125" customWidth="1"/>
    <col min="8965" max="8965" width="22.140625" customWidth="1"/>
    <col min="9217" max="9217" width="68.5703125" customWidth="1"/>
    <col min="9218" max="9218" width="19.28515625" customWidth="1"/>
    <col min="9219" max="9219" width="20.140625" customWidth="1"/>
    <col min="9220" max="9220" width="21.42578125" customWidth="1"/>
    <col min="9221" max="9221" width="22.140625" customWidth="1"/>
    <col min="9473" max="9473" width="68.5703125" customWidth="1"/>
    <col min="9474" max="9474" width="19.28515625" customWidth="1"/>
    <col min="9475" max="9475" width="20.140625" customWidth="1"/>
    <col min="9476" max="9476" width="21.42578125" customWidth="1"/>
    <col min="9477" max="9477" width="22.140625" customWidth="1"/>
    <col min="9729" max="9729" width="68.5703125" customWidth="1"/>
    <col min="9730" max="9730" width="19.28515625" customWidth="1"/>
    <col min="9731" max="9731" width="20.140625" customWidth="1"/>
    <col min="9732" max="9732" width="21.42578125" customWidth="1"/>
    <col min="9733" max="9733" width="22.140625" customWidth="1"/>
    <col min="9985" max="9985" width="68.5703125" customWidth="1"/>
    <col min="9986" max="9986" width="19.28515625" customWidth="1"/>
    <col min="9987" max="9987" width="20.140625" customWidth="1"/>
    <col min="9988" max="9988" width="21.42578125" customWidth="1"/>
    <col min="9989" max="9989" width="22.140625" customWidth="1"/>
    <col min="10241" max="10241" width="68.5703125" customWidth="1"/>
    <col min="10242" max="10242" width="19.28515625" customWidth="1"/>
    <col min="10243" max="10243" width="20.140625" customWidth="1"/>
    <col min="10244" max="10244" width="21.42578125" customWidth="1"/>
    <col min="10245" max="10245" width="22.140625" customWidth="1"/>
    <col min="10497" max="10497" width="68.5703125" customWidth="1"/>
    <col min="10498" max="10498" width="19.28515625" customWidth="1"/>
    <col min="10499" max="10499" width="20.140625" customWidth="1"/>
    <col min="10500" max="10500" width="21.42578125" customWidth="1"/>
    <col min="10501" max="10501" width="22.140625" customWidth="1"/>
    <col min="10753" max="10753" width="68.5703125" customWidth="1"/>
    <col min="10754" max="10754" width="19.28515625" customWidth="1"/>
    <col min="10755" max="10755" width="20.140625" customWidth="1"/>
    <col min="10756" max="10756" width="21.42578125" customWidth="1"/>
    <col min="10757" max="10757" width="22.140625" customWidth="1"/>
    <col min="11009" max="11009" width="68.5703125" customWidth="1"/>
    <col min="11010" max="11010" width="19.28515625" customWidth="1"/>
    <col min="11011" max="11011" width="20.140625" customWidth="1"/>
    <col min="11012" max="11012" width="21.42578125" customWidth="1"/>
    <col min="11013" max="11013" width="22.140625" customWidth="1"/>
    <col min="11265" max="11265" width="68.5703125" customWidth="1"/>
    <col min="11266" max="11266" width="19.28515625" customWidth="1"/>
    <col min="11267" max="11267" width="20.140625" customWidth="1"/>
    <col min="11268" max="11268" width="21.42578125" customWidth="1"/>
    <col min="11269" max="11269" width="22.140625" customWidth="1"/>
    <col min="11521" max="11521" width="68.5703125" customWidth="1"/>
    <col min="11522" max="11522" width="19.28515625" customWidth="1"/>
    <col min="11523" max="11523" width="20.140625" customWidth="1"/>
    <col min="11524" max="11524" width="21.42578125" customWidth="1"/>
    <col min="11525" max="11525" width="22.140625" customWidth="1"/>
    <col min="11777" max="11777" width="68.5703125" customWidth="1"/>
    <col min="11778" max="11778" width="19.28515625" customWidth="1"/>
    <col min="11779" max="11779" width="20.140625" customWidth="1"/>
    <col min="11780" max="11780" width="21.42578125" customWidth="1"/>
    <col min="11781" max="11781" width="22.140625" customWidth="1"/>
    <col min="12033" max="12033" width="68.5703125" customWidth="1"/>
    <col min="12034" max="12034" width="19.28515625" customWidth="1"/>
    <col min="12035" max="12035" width="20.140625" customWidth="1"/>
    <col min="12036" max="12036" width="21.42578125" customWidth="1"/>
    <col min="12037" max="12037" width="22.140625" customWidth="1"/>
    <col min="12289" max="12289" width="68.5703125" customWidth="1"/>
    <col min="12290" max="12290" width="19.28515625" customWidth="1"/>
    <col min="12291" max="12291" width="20.140625" customWidth="1"/>
    <col min="12292" max="12292" width="21.42578125" customWidth="1"/>
    <col min="12293" max="12293" width="22.140625" customWidth="1"/>
    <col min="12545" max="12545" width="68.5703125" customWidth="1"/>
    <col min="12546" max="12546" width="19.28515625" customWidth="1"/>
    <col min="12547" max="12547" width="20.140625" customWidth="1"/>
    <col min="12548" max="12548" width="21.42578125" customWidth="1"/>
    <col min="12549" max="12549" width="22.140625" customWidth="1"/>
    <col min="12801" max="12801" width="68.5703125" customWidth="1"/>
    <col min="12802" max="12802" width="19.28515625" customWidth="1"/>
    <col min="12803" max="12803" width="20.140625" customWidth="1"/>
    <col min="12804" max="12804" width="21.42578125" customWidth="1"/>
    <col min="12805" max="12805" width="22.140625" customWidth="1"/>
    <col min="13057" max="13057" width="68.5703125" customWidth="1"/>
    <col min="13058" max="13058" width="19.28515625" customWidth="1"/>
    <col min="13059" max="13059" width="20.140625" customWidth="1"/>
    <col min="13060" max="13060" width="21.42578125" customWidth="1"/>
    <col min="13061" max="13061" width="22.140625" customWidth="1"/>
    <col min="13313" max="13313" width="68.5703125" customWidth="1"/>
    <col min="13314" max="13314" width="19.28515625" customWidth="1"/>
    <col min="13315" max="13315" width="20.140625" customWidth="1"/>
    <col min="13316" max="13316" width="21.42578125" customWidth="1"/>
    <col min="13317" max="13317" width="22.140625" customWidth="1"/>
    <col min="13569" max="13569" width="68.5703125" customWidth="1"/>
    <col min="13570" max="13570" width="19.28515625" customWidth="1"/>
    <col min="13571" max="13571" width="20.140625" customWidth="1"/>
    <col min="13572" max="13572" width="21.42578125" customWidth="1"/>
    <col min="13573" max="13573" width="22.140625" customWidth="1"/>
    <col min="13825" max="13825" width="68.5703125" customWidth="1"/>
    <col min="13826" max="13826" width="19.28515625" customWidth="1"/>
    <col min="13827" max="13827" width="20.140625" customWidth="1"/>
    <col min="13828" max="13828" width="21.42578125" customWidth="1"/>
    <col min="13829" max="13829" width="22.140625" customWidth="1"/>
    <col min="14081" max="14081" width="68.5703125" customWidth="1"/>
    <col min="14082" max="14082" width="19.28515625" customWidth="1"/>
    <col min="14083" max="14083" width="20.140625" customWidth="1"/>
    <col min="14084" max="14084" width="21.42578125" customWidth="1"/>
    <col min="14085" max="14085" width="22.140625" customWidth="1"/>
    <col min="14337" max="14337" width="68.5703125" customWidth="1"/>
    <col min="14338" max="14338" width="19.28515625" customWidth="1"/>
    <col min="14339" max="14339" width="20.140625" customWidth="1"/>
    <col min="14340" max="14340" width="21.42578125" customWidth="1"/>
    <col min="14341" max="14341" width="22.140625" customWidth="1"/>
    <col min="14593" max="14593" width="68.5703125" customWidth="1"/>
    <col min="14594" max="14594" width="19.28515625" customWidth="1"/>
    <col min="14595" max="14595" width="20.140625" customWidth="1"/>
    <col min="14596" max="14596" width="21.42578125" customWidth="1"/>
    <col min="14597" max="14597" width="22.140625" customWidth="1"/>
    <col min="14849" max="14849" width="68.5703125" customWidth="1"/>
    <col min="14850" max="14850" width="19.28515625" customWidth="1"/>
    <col min="14851" max="14851" width="20.140625" customWidth="1"/>
    <col min="14852" max="14852" width="21.42578125" customWidth="1"/>
    <col min="14853" max="14853" width="22.140625" customWidth="1"/>
    <col min="15105" max="15105" width="68.5703125" customWidth="1"/>
    <col min="15106" max="15106" width="19.28515625" customWidth="1"/>
    <col min="15107" max="15107" width="20.140625" customWidth="1"/>
    <col min="15108" max="15108" width="21.42578125" customWidth="1"/>
    <col min="15109" max="15109" width="22.140625" customWidth="1"/>
    <col min="15361" max="15361" width="68.5703125" customWidth="1"/>
    <col min="15362" max="15362" width="19.28515625" customWidth="1"/>
    <col min="15363" max="15363" width="20.140625" customWidth="1"/>
    <col min="15364" max="15364" width="21.42578125" customWidth="1"/>
    <col min="15365" max="15365" width="22.140625" customWidth="1"/>
    <col min="15617" max="15617" width="68.5703125" customWidth="1"/>
    <col min="15618" max="15618" width="19.28515625" customWidth="1"/>
    <col min="15619" max="15619" width="20.140625" customWidth="1"/>
    <col min="15620" max="15620" width="21.42578125" customWidth="1"/>
    <col min="15621" max="15621" width="22.140625" customWidth="1"/>
    <col min="15873" max="15873" width="68.5703125" customWidth="1"/>
    <col min="15874" max="15874" width="19.28515625" customWidth="1"/>
    <col min="15875" max="15875" width="20.140625" customWidth="1"/>
    <col min="15876" max="15876" width="21.42578125" customWidth="1"/>
    <col min="15877" max="15877" width="22.140625" customWidth="1"/>
    <col min="16129" max="16129" width="68.5703125" customWidth="1"/>
    <col min="16130" max="16130" width="19.28515625" customWidth="1"/>
    <col min="16131" max="16131" width="20.140625" customWidth="1"/>
    <col min="16132" max="16132" width="21.42578125" customWidth="1"/>
    <col min="16133" max="16133" width="22.140625" customWidth="1"/>
  </cols>
  <sheetData>
    <row r="1" spans="1:7" s="244" customFormat="1" ht="17.25" customHeight="1" thickBot="1">
      <c r="A1" s="241"/>
      <c r="B1" s="242"/>
      <c r="C1" s="242"/>
      <c r="D1" s="242"/>
      <c r="E1" s="243" t="s">
        <v>0</v>
      </c>
    </row>
    <row r="2" spans="1:7" s="244" customFormat="1" ht="17.25" customHeight="1">
      <c r="A2" s="245" t="s">
        <v>393</v>
      </c>
      <c r="B2" s="246" t="s">
        <v>131</v>
      </c>
      <c r="C2" s="246" t="s">
        <v>132</v>
      </c>
      <c r="D2" s="246" t="s">
        <v>394</v>
      </c>
      <c r="E2" s="246" t="s">
        <v>395</v>
      </c>
      <c r="F2" s="247"/>
      <c r="G2" s="247"/>
    </row>
    <row r="3" spans="1:7" s="244" customFormat="1" ht="17.25" customHeight="1" thickBot="1">
      <c r="A3" s="248" t="s">
        <v>396</v>
      </c>
      <c r="B3" s="249" t="s">
        <v>100</v>
      </c>
      <c r="C3" s="249" t="s">
        <v>100</v>
      </c>
      <c r="D3" s="249" t="s">
        <v>397</v>
      </c>
      <c r="E3" s="249" t="s">
        <v>23</v>
      </c>
      <c r="F3" s="247"/>
      <c r="G3" s="247"/>
    </row>
    <row r="4" spans="1:7" ht="19.5" thickBot="1">
      <c r="A4" s="250" t="s">
        <v>398</v>
      </c>
      <c r="B4" s="251">
        <f>SUM(B5:B13)</f>
        <v>29277</v>
      </c>
      <c r="C4" s="251">
        <f>SUM(C5:C13)</f>
        <v>35279</v>
      </c>
      <c r="D4" s="251">
        <f>SUM(D5:D13)</f>
        <v>39325</v>
      </c>
      <c r="E4" s="251">
        <f>SUM(E5:E14)</f>
        <v>38169</v>
      </c>
    </row>
    <row r="5" spans="1:7" ht="18.75">
      <c r="A5" s="252" t="s">
        <v>9</v>
      </c>
      <c r="B5" s="253"/>
      <c r="C5" s="253">
        <v>5127</v>
      </c>
      <c r="D5" s="253">
        <v>5127</v>
      </c>
      <c r="E5" s="253">
        <v>5127</v>
      </c>
      <c r="F5" s="17"/>
    </row>
    <row r="6" spans="1:7" ht="18.75">
      <c r="A6" s="254" t="s">
        <v>399</v>
      </c>
      <c r="B6" s="255"/>
      <c r="C6" s="255">
        <v>875</v>
      </c>
      <c r="D6" s="255">
        <v>875</v>
      </c>
      <c r="E6" s="255">
        <v>875</v>
      </c>
      <c r="F6" s="17"/>
    </row>
    <row r="7" spans="1:7" ht="18.75">
      <c r="A7" s="254" t="s">
        <v>400</v>
      </c>
      <c r="B7" s="255">
        <v>300</v>
      </c>
      <c r="C7" s="255">
        <v>300</v>
      </c>
      <c r="D7" s="255">
        <v>333</v>
      </c>
      <c r="E7" s="255">
        <v>333</v>
      </c>
      <c r="F7" s="17"/>
    </row>
    <row r="8" spans="1:7" ht="18.75">
      <c r="A8" s="256" t="s">
        <v>401</v>
      </c>
      <c r="B8" s="255">
        <v>63</v>
      </c>
      <c r="C8" s="255">
        <v>63</v>
      </c>
      <c r="D8" s="255">
        <v>72</v>
      </c>
      <c r="E8" s="255">
        <v>72</v>
      </c>
      <c r="F8" s="257"/>
    </row>
    <row r="9" spans="1:7" ht="18.75">
      <c r="A9" s="254" t="s">
        <v>402</v>
      </c>
      <c r="B9" s="255"/>
      <c r="C9" s="255"/>
      <c r="D9" s="255">
        <v>3776</v>
      </c>
      <c r="E9" s="258">
        <v>3776</v>
      </c>
      <c r="F9" s="257"/>
    </row>
    <row r="10" spans="1:7" ht="18.75">
      <c r="A10" s="256" t="s">
        <v>403</v>
      </c>
      <c r="B10" s="255"/>
      <c r="C10" s="255"/>
      <c r="D10" s="255">
        <v>36</v>
      </c>
      <c r="E10" s="255">
        <v>36</v>
      </c>
      <c r="F10" s="257"/>
    </row>
    <row r="11" spans="1:7" ht="18.75">
      <c r="A11" s="254" t="s">
        <v>404</v>
      </c>
      <c r="B11" s="255"/>
      <c r="C11" s="255"/>
      <c r="D11" s="255">
        <v>29106</v>
      </c>
      <c r="E11" s="255">
        <v>27950</v>
      </c>
      <c r="F11" s="17"/>
    </row>
    <row r="12" spans="1:7" ht="18.75">
      <c r="A12" s="254" t="s">
        <v>405</v>
      </c>
      <c r="B12" s="255">
        <f>18659</f>
        <v>18659</v>
      </c>
      <c r="C12" s="255">
        <v>18659</v>
      </c>
      <c r="D12" s="255"/>
      <c r="E12" s="255"/>
      <c r="F12" s="17"/>
    </row>
    <row r="13" spans="1:7" ht="18.75">
      <c r="A13" s="254" t="s">
        <v>406</v>
      </c>
      <c r="B13" s="258">
        <f>9933+322</f>
        <v>10255</v>
      </c>
      <c r="C13" s="258">
        <v>10255</v>
      </c>
      <c r="D13" s="258"/>
      <c r="E13" s="258"/>
      <c r="F13" s="17"/>
    </row>
    <row r="14" spans="1:7" ht="19.5" thickBot="1">
      <c r="A14" s="254"/>
      <c r="B14" s="258"/>
      <c r="C14" s="258"/>
      <c r="D14" s="258"/>
      <c r="E14" s="258"/>
      <c r="F14" s="17"/>
    </row>
    <row r="15" spans="1:7" ht="19.5" thickBot="1">
      <c r="A15" s="250" t="s">
        <v>107</v>
      </c>
      <c r="B15" s="259">
        <f>B17+B21</f>
        <v>29277</v>
      </c>
      <c r="C15" s="260">
        <f>C17+C21</f>
        <v>35279</v>
      </c>
      <c r="D15" s="260">
        <f>D17+D21</f>
        <v>29974</v>
      </c>
      <c r="E15" s="260">
        <f>E17+E21</f>
        <v>29974</v>
      </c>
      <c r="F15" s="17"/>
    </row>
    <row r="16" spans="1:7" ht="18.75">
      <c r="A16" s="261"/>
      <c r="B16" s="262"/>
      <c r="C16" s="262"/>
      <c r="D16" s="262"/>
      <c r="E16" s="262"/>
      <c r="F16" s="17"/>
    </row>
    <row r="17" spans="1:11" ht="18.75">
      <c r="A17" s="263" t="s">
        <v>49</v>
      </c>
      <c r="B17" s="264"/>
      <c r="C17" s="264">
        <f>SUM(C19)</f>
        <v>620</v>
      </c>
      <c r="D17" s="264">
        <f>SUM(D19)</f>
        <v>614</v>
      </c>
      <c r="E17" s="264">
        <f>SUM(E19)</f>
        <v>614</v>
      </c>
      <c r="F17" s="17"/>
    </row>
    <row r="18" spans="1:11" ht="18.75">
      <c r="A18" s="265" t="s">
        <v>407</v>
      </c>
      <c r="B18" s="266"/>
      <c r="C18" s="266"/>
      <c r="D18" s="266"/>
      <c r="E18" s="266"/>
      <c r="F18" s="17"/>
    </row>
    <row r="19" spans="1:11" ht="18.75">
      <c r="A19" s="254" t="s">
        <v>408</v>
      </c>
      <c r="B19" s="258"/>
      <c r="C19" s="258">
        <v>620</v>
      </c>
      <c r="D19" s="258">
        <v>614</v>
      </c>
      <c r="E19" s="258">
        <v>614</v>
      </c>
      <c r="F19" s="267"/>
    </row>
    <row r="20" spans="1:11" ht="18.75">
      <c r="A20" s="254"/>
      <c r="B20" s="268"/>
      <c r="C20" s="258"/>
      <c r="D20" s="258"/>
      <c r="E20" s="258"/>
      <c r="F20" s="17"/>
    </row>
    <row r="21" spans="1:11" ht="18.75">
      <c r="A21" s="263" t="s">
        <v>71</v>
      </c>
      <c r="B21" s="264">
        <f>B22+B31</f>
        <v>29277</v>
      </c>
      <c r="C21" s="264">
        <f>C22+C31</f>
        <v>34659</v>
      </c>
      <c r="D21" s="264">
        <f>D22+D31</f>
        <v>29360</v>
      </c>
      <c r="E21" s="264">
        <f>E22+E31</f>
        <v>29360</v>
      </c>
      <c r="F21" s="17"/>
      <c r="H21" s="17"/>
      <c r="I21" s="17"/>
      <c r="J21" s="17"/>
      <c r="K21" s="17"/>
    </row>
    <row r="22" spans="1:11" ht="18.75">
      <c r="A22" s="265" t="s">
        <v>409</v>
      </c>
      <c r="B22" s="266">
        <f>SUM(B23:B29)</f>
        <v>18722</v>
      </c>
      <c r="C22" s="266">
        <f>SUM(C23:C29)</f>
        <v>23460</v>
      </c>
      <c r="D22" s="266">
        <f>SUM(D23:D29)</f>
        <v>19130</v>
      </c>
      <c r="E22" s="266">
        <f>SUM(E23:E29)</f>
        <v>19130</v>
      </c>
      <c r="F22" s="269"/>
      <c r="H22" s="17"/>
      <c r="I22" s="17"/>
      <c r="J22" s="17"/>
      <c r="K22" s="17"/>
    </row>
    <row r="23" spans="1:11" ht="34.5" customHeight="1">
      <c r="A23" s="270" t="s">
        <v>410</v>
      </c>
      <c r="B23" s="258">
        <v>12318</v>
      </c>
      <c r="C23" s="258">
        <v>14572</v>
      </c>
      <c r="D23" s="258">
        <v>13598</v>
      </c>
      <c r="E23" s="258">
        <v>13598</v>
      </c>
      <c r="F23" s="257"/>
      <c r="H23" s="17"/>
      <c r="I23" s="17"/>
      <c r="J23" s="17"/>
      <c r="K23" s="17"/>
    </row>
    <row r="24" spans="1:11" ht="18.75">
      <c r="A24" s="254" t="s">
        <v>411</v>
      </c>
      <c r="B24" s="258">
        <v>2790</v>
      </c>
      <c r="C24" s="258">
        <v>3534</v>
      </c>
      <c r="D24" s="258">
        <v>2559</v>
      </c>
      <c r="E24" s="258">
        <v>2559</v>
      </c>
      <c r="F24" s="17"/>
      <c r="H24" s="17"/>
      <c r="I24" s="17"/>
      <c r="J24" s="17"/>
      <c r="K24" s="17"/>
    </row>
    <row r="25" spans="1:11" ht="18.75">
      <c r="A25" s="254" t="s">
        <v>412</v>
      </c>
      <c r="B25" s="258">
        <v>390</v>
      </c>
      <c r="C25" s="258">
        <v>390</v>
      </c>
      <c r="D25" s="258">
        <v>338</v>
      </c>
      <c r="E25" s="258">
        <v>338</v>
      </c>
      <c r="F25" s="17"/>
      <c r="H25" s="17"/>
      <c r="I25" s="17"/>
      <c r="J25" s="17"/>
      <c r="K25" s="17"/>
    </row>
    <row r="26" spans="1:11" ht="18.75" customHeight="1">
      <c r="A26" s="271" t="s">
        <v>413</v>
      </c>
      <c r="B26" s="258">
        <v>330</v>
      </c>
      <c r="C26" s="258">
        <v>400</v>
      </c>
      <c r="D26" s="258">
        <v>288</v>
      </c>
      <c r="E26" s="258">
        <v>288</v>
      </c>
      <c r="F26" s="267"/>
      <c r="G26" s="57"/>
      <c r="H26" s="17"/>
      <c r="I26" s="17"/>
      <c r="J26" s="17"/>
      <c r="K26" s="17"/>
    </row>
    <row r="27" spans="1:11" ht="34.5" customHeight="1">
      <c r="A27" s="271" t="s">
        <v>414</v>
      </c>
      <c r="B27" s="258">
        <v>240</v>
      </c>
      <c r="C27" s="258">
        <v>240</v>
      </c>
      <c r="D27" s="258">
        <v>180</v>
      </c>
      <c r="E27" s="258">
        <v>180</v>
      </c>
      <c r="F27" s="257"/>
      <c r="G27" s="57"/>
      <c r="H27" s="17"/>
      <c r="I27" s="17"/>
      <c r="J27" s="17"/>
      <c r="K27" s="17"/>
    </row>
    <row r="28" spans="1:11" ht="18.75" customHeight="1">
      <c r="A28" s="272" t="s">
        <v>415</v>
      </c>
      <c r="B28" s="258">
        <v>800</v>
      </c>
      <c r="C28" s="258">
        <v>800</v>
      </c>
      <c r="D28" s="258">
        <v>412</v>
      </c>
      <c r="E28" s="258">
        <v>412</v>
      </c>
      <c r="F28" s="17"/>
      <c r="G28" s="57"/>
      <c r="H28" s="17"/>
      <c r="I28" s="17"/>
      <c r="J28" s="17"/>
      <c r="K28" s="17"/>
    </row>
    <row r="29" spans="1:11" ht="18.75">
      <c r="A29" s="254" t="s">
        <v>416</v>
      </c>
      <c r="B29" s="258">
        <v>1854</v>
      </c>
      <c r="C29" s="258">
        <v>3524</v>
      </c>
      <c r="D29" s="258">
        <v>1755</v>
      </c>
      <c r="E29" s="258">
        <v>1755</v>
      </c>
      <c r="F29" s="17"/>
      <c r="H29" s="17"/>
      <c r="I29" s="17"/>
      <c r="J29" s="17"/>
      <c r="K29" s="17"/>
    </row>
    <row r="30" spans="1:11" ht="18.75">
      <c r="A30" s="254"/>
      <c r="B30" s="258"/>
      <c r="C30" s="258"/>
      <c r="D30" s="258"/>
      <c r="E30" s="258"/>
      <c r="F30" s="17"/>
      <c r="H30" s="17"/>
      <c r="I30" s="17"/>
      <c r="J30" s="17"/>
      <c r="K30" s="17"/>
    </row>
    <row r="31" spans="1:11" s="275" customFormat="1" ht="18.75">
      <c r="A31" s="265" t="s">
        <v>407</v>
      </c>
      <c r="B31" s="266">
        <f>SUM(B32:B41)</f>
        <v>10555</v>
      </c>
      <c r="C31" s="266">
        <f>SUM(C32:C41)</f>
        <v>11199</v>
      </c>
      <c r="D31" s="266">
        <f>SUM(D32:D41)</f>
        <v>10230</v>
      </c>
      <c r="E31" s="266">
        <f>SUM(E32:E41)</f>
        <v>10230</v>
      </c>
      <c r="F31" s="273"/>
      <c r="G31" s="274"/>
      <c r="H31" s="17"/>
      <c r="I31" s="17"/>
      <c r="J31" s="17"/>
      <c r="K31" s="17"/>
    </row>
    <row r="32" spans="1:11" ht="18.75">
      <c r="A32" s="254" t="s">
        <v>411</v>
      </c>
      <c r="B32" s="258">
        <v>1811</v>
      </c>
      <c r="C32" s="258">
        <v>1811</v>
      </c>
      <c r="D32" s="258">
        <v>1675</v>
      </c>
      <c r="E32" s="258">
        <v>1675</v>
      </c>
      <c r="F32" s="17"/>
      <c r="H32" s="17"/>
      <c r="I32" s="17"/>
      <c r="J32" s="17"/>
      <c r="K32" s="17"/>
    </row>
    <row r="33" spans="1:11" ht="18.75">
      <c r="A33" s="254" t="s">
        <v>412</v>
      </c>
      <c r="B33" s="258">
        <v>160</v>
      </c>
      <c r="C33" s="258">
        <v>160</v>
      </c>
      <c r="D33" s="258">
        <v>147</v>
      </c>
      <c r="E33" s="258">
        <v>147</v>
      </c>
      <c r="F33" s="17"/>
      <c r="H33" s="17"/>
      <c r="I33" s="17"/>
      <c r="J33" s="17"/>
      <c r="K33" s="17"/>
    </row>
    <row r="34" spans="1:11" ht="18.75">
      <c r="A34" s="272" t="s">
        <v>417</v>
      </c>
      <c r="B34" s="258">
        <v>1184</v>
      </c>
      <c r="C34" s="258">
        <v>1301</v>
      </c>
      <c r="D34" s="258">
        <v>980</v>
      </c>
      <c r="E34" s="258">
        <v>980</v>
      </c>
      <c r="F34" s="267"/>
      <c r="H34" s="275"/>
      <c r="I34" s="275"/>
      <c r="J34" s="275"/>
    </row>
    <row r="35" spans="1:11" ht="35.25" customHeight="1">
      <c r="A35" s="272" t="s">
        <v>414</v>
      </c>
      <c r="B35" s="258">
        <v>154</v>
      </c>
      <c r="C35" s="258">
        <v>200</v>
      </c>
      <c r="D35" s="258">
        <v>200</v>
      </c>
      <c r="E35" s="258">
        <v>200</v>
      </c>
      <c r="F35" s="17"/>
    </row>
    <row r="36" spans="1:11" ht="18.75" customHeight="1">
      <c r="A36" s="272" t="s">
        <v>418</v>
      </c>
      <c r="B36" s="258">
        <v>60</v>
      </c>
      <c r="C36" s="258">
        <v>60</v>
      </c>
      <c r="D36" s="258">
        <v>60</v>
      </c>
      <c r="E36" s="258">
        <v>60</v>
      </c>
      <c r="F36" s="17"/>
    </row>
    <row r="37" spans="1:11" ht="18.75">
      <c r="A37" s="272" t="s">
        <v>419</v>
      </c>
      <c r="B37" s="258">
        <v>5</v>
      </c>
      <c r="C37" s="258">
        <v>5</v>
      </c>
      <c r="D37" s="258"/>
      <c r="E37" s="258"/>
      <c r="F37" s="17"/>
    </row>
    <row r="38" spans="1:11" ht="18.75">
      <c r="A38" s="254" t="s">
        <v>420</v>
      </c>
      <c r="B38" s="258">
        <v>325</v>
      </c>
      <c r="C38" s="258">
        <v>335</v>
      </c>
      <c r="D38" s="258">
        <v>313</v>
      </c>
      <c r="E38" s="258">
        <v>313</v>
      </c>
      <c r="F38" s="17"/>
    </row>
    <row r="39" spans="1:11" ht="18" customHeight="1">
      <c r="A39" s="254" t="s">
        <v>421</v>
      </c>
      <c r="B39" s="258">
        <f>6509+322</f>
        <v>6831</v>
      </c>
      <c r="C39" s="258">
        <v>7302</v>
      </c>
      <c r="D39" s="258">
        <v>6855</v>
      </c>
      <c r="E39" s="258">
        <v>6855</v>
      </c>
      <c r="F39" s="17"/>
    </row>
    <row r="40" spans="1:11" ht="18.75">
      <c r="A40" s="254" t="s">
        <v>422</v>
      </c>
      <c r="B40" s="258">
        <v>25</v>
      </c>
      <c r="C40" s="258"/>
      <c r="D40" s="258"/>
      <c r="E40" s="258"/>
      <c r="F40" s="17"/>
    </row>
    <row r="41" spans="1:11" ht="19.5" thickBot="1">
      <c r="A41" s="276" t="s">
        <v>423</v>
      </c>
      <c r="B41" s="277"/>
      <c r="C41" s="277">
        <v>25</v>
      </c>
      <c r="D41" s="277"/>
      <c r="E41" s="277"/>
      <c r="F41" s="17"/>
    </row>
    <row r="42" spans="1:11" ht="20.25" customHeight="1" thickBot="1">
      <c r="A42" s="250" t="s">
        <v>424</v>
      </c>
      <c r="B42" s="259">
        <f>+B4-B15</f>
        <v>0</v>
      </c>
      <c r="C42" s="259">
        <f>+C4-C15</f>
        <v>0</v>
      </c>
      <c r="D42" s="259">
        <f>+D4-D15</f>
        <v>9351</v>
      </c>
      <c r="E42" s="259">
        <f>+E4-E15</f>
        <v>8195</v>
      </c>
      <c r="F42" s="269"/>
    </row>
    <row r="43" spans="1:11" ht="20.25" customHeight="1">
      <c r="A43" s="278"/>
      <c r="B43" s="279"/>
      <c r="C43" s="279"/>
      <c r="D43" s="279"/>
      <c r="E43" s="279"/>
      <c r="F43" s="269"/>
    </row>
    <row r="44" spans="1:11" ht="20.25" customHeight="1">
      <c r="A44" s="278"/>
      <c r="B44" s="279"/>
      <c r="C44" s="279"/>
      <c r="D44" s="279"/>
      <c r="E44" s="279"/>
      <c r="F44" s="269"/>
    </row>
    <row r="45" spans="1:11" s="282" customFormat="1" ht="18" customHeight="1" thickBot="1">
      <c r="A45" s="280"/>
      <c r="B45" s="281"/>
      <c r="C45" s="281"/>
      <c r="D45" s="281"/>
      <c r="H45"/>
      <c r="I45"/>
      <c r="J45"/>
      <c r="K45"/>
    </row>
    <row r="46" spans="1:11" s="288" customFormat="1" ht="18.75" customHeight="1" thickBot="1">
      <c r="A46" s="283" t="s">
        <v>385</v>
      </c>
      <c r="B46" s="284"/>
      <c r="C46" s="285"/>
      <c r="D46" s="286"/>
      <c r="E46" s="287" t="s">
        <v>0</v>
      </c>
      <c r="H46"/>
      <c r="I46"/>
      <c r="J46"/>
      <c r="K46"/>
    </row>
    <row r="47" spans="1:11" s="288" customFormat="1" ht="18.75" customHeight="1">
      <c r="A47" s="289" t="s">
        <v>93</v>
      </c>
      <c r="B47" s="290"/>
      <c r="C47" s="291"/>
      <c r="D47" s="292"/>
      <c r="E47" s="293">
        <v>8195</v>
      </c>
      <c r="H47"/>
      <c r="I47"/>
      <c r="J47"/>
      <c r="K47" s="275"/>
    </row>
    <row r="48" spans="1:11" ht="18.75">
      <c r="A48" s="294" t="s">
        <v>425</v>
      </c>
      <c r="B48" s="295"/>
      <c r="C48" s="39"/>
      <c r="D48" s="296"/>
      <c r="E48" s="297">
        <f>D42-E42</f>
        <v>1156</v>
      </c>
    </row>
    <row r="49" spans="1:5" ht="19.5" thickBot="1">
      <c r="A49" s="298" t="s">
        <v>426</v>
      </c>
      <c r="B49" s="298"/>
      <c r="C49" s="299"/>
      <c r="D49" s="300"/>
      <c r="E49" s="301">
        <f>E47+E48</f>
        <v>9351</v>
      </c>
    </row>
  </sheetData>
  <printOptions horizontalCentered="1"/>
  <pageMargins left="0.78740157480314965" right="0.78740157480314965" top="0.9" bottom="0.98425196850393704" header="0.51181102362204722" footer="0.51181102362204722"/>
  <pageSetup paperSize="9" scale="5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D31"/>
  <sheetViews>
    <sheetView zoomScale="90" zoomScaleNormal="90" workbookViewId="0">
      <selection activeCell="A17" sqref="A17:A18"/>
    </sheetView>
  </sheetViews>
  <sheetFormatPr defaultRowHeight="15"/>
  <cols>
    <col min="1" max="1" width="62.5703125" style="9" customWidth="1"/>
    <col min="2" max="2" width="23" style="9" customWidth="1"/>
    <col min="3" max="3" width="22.7109375" style="9" customWidth="1"/>
    <col min="4" max="4" width="22.140625" style="9" customWidth="1"/>
    <col min="5" max="256" width="9.140625" style="9"/>
    <col min="257" max="257" width="62.5703125" style="9" customWidth="1"/>
    <col min="258" max="258" width="23" style="9" customWidth="1"/>
    <col min="259" max="259" width="22.7109375" style="9" customWidth="1"/>
    <col min="260" max="260" width="22.140625" style="9" customWidth="1"/>
    <col min="261" max="512" width="9.140625" style="9"/>
    <col min="513" max="513" width="62.5703125" style="9" customWidth="1"/>
    <col min="514" max="514" width="23" style="9" customWidth="1"/>
    <col min="515" max="515" width="22.7109375" style="9" customWidth="1"/>
    <col min="516" max="516" width="22.140625" style="9" customWidth="1"/>
    <col min="517" max="768" width="9.140625" style="9"/>
    <col min="769" max="769" width="62.5703125" style="9" customWidth="1"/>
    <col min="770" max="770" width="23" style="9" customWidth="1"/>
    <col min="771" max="771" width="22.7109375" style="9" customWidth="1"/>
    <col min="772" max="772" width="22.140625" style="9" customWidth="1"/>
    <col min="773" max="1024" width="9.140625" style="9"/>
    <col min="1025" max="1025" width="62.5703125" style="9" customWidth="1"/>
    <col min="1026" max="1026" width="23" style="9" customWidth="1"/>
    <col min="1027" max="1027" width="22.7109375" style="9" customWidth="1"/>
    <col min="1028" max="1028" width="22.140625" style="9" customWidth="1"/>
    <col min="1029" max="1280" width="9.140625" style="9"/>
    <col min="1281" max="1281" width="62.5703125" style="9" customWidth="1"/>
    <col min="1282" max="1282" width="23" style="9" customWidth="1"/>
    <col min="1283" max="1283" width="22.7109375" style="9" customWidth="1"/>
    <col min="1284" max="1284" width="22.140625" style="9" customWidth="1"/>
    <col min="1285" max="1536" width="9.140625" style="9"/>
    <col min="1537" max="1537" width="62.5703125" style="9" customWidth="1"/>
    <col min="1538" max="1538" width="23" style="9" customWidth="1"/>
    <col min="1539" max="1539" width="22.7109375" style="9" customWidth="1"/>
    <col min="1540" max="1540" width="22.140625" style="9" customWidth="1"/>
    <col min="1541" max="1792" width="9.140625" style="9"/>
    <col min="1793" max="1793" width="62.5703125" style="9" customWidth="1"/>
    <col min="1794" max="1794" width="23" style="9" customWidth="1"/>
    <col min="1795" max="1795" width="22.7109375" style="9" customWidth="1"/>
    <col min="1796" max="1796" width="22.140625" style="9" customWidth="1"/>
    <col min="1797" max="2048" width="9.140625" style="9"/>
    <col min="2049" max="2049" width="62.5703125" style="9" customWidth="1"/>
    <col min="2050" max="2050" width="23" style="9" customWidth="1"/>
    <col min="2051" max="2051" width="22.7109375" style="9" customWidth="1"/>
    <col min="2052" max="2052" width="22.140625" style="9" customWidth="1"/>
    <col min="2053" max="2304" width="9.140625" style="9"/>
    <col min="2305" max="2305" width="62.5703125" style="9" customWidth="1"/>
    <col min="2306" max="2306" width="23" style="9" customWidth="1"/>
    <col min="2307" max="2307" width="22.7109375" style="9" customWidth="1"/>
    <col min="2308" max="2308" width="22.140625" style="9" customWidth="1"/>
    <col min="2309" max="2560" width="9.140625" style="9"/>
    <col min="2561" max="2561" width="62.5703125" style="9" customWidth="1"/>
    <col min="2562" max="2562" width="23" style="9" customWidth="1"/>
    <col min="2563" max="2563" width="22.7109375" style="9" customWidth="1"/>
    <col min="2564" max="2564" width="22.140625" style="9" customWidth="1"/>
    <col min="2565" max="2816" width="9.140625" style="9"/>
    <col min="2817" max="2817" width="62.5703125" style="9" customWidth="1"/>
    <col min="2818" max="2818" width="23" style="9" customWidth="1"/>
    <col min="2819" max="2819" width="22.7109375" style="9" customWidth="1"/>
    <col min="2820" max="2820" width="22.140625" style="9" customWidth="1"/>
    <col min="2821" max="3072" width="9.140625" style="9"/>
    <col min="3073" max="3073" width="62.5703125" style="9" customWidth="1"/>
    <col min="3074" max="3074" width="23" style="9" customWidth="1"/>
    <col min="3075" max="3075" width="22.7109375" style="9" customWidth="1"/>
    <col min="3076" max="3076" width="22.140625" style="9" customWidth="1"/>
    <col min="3077" max="3328" width="9.140625" style="9"/>
    <col min="3329" max="3329" width="62.5703125" style="9" customWidth="1"/>
    <col min="3330" max="3330" width="23" style="9" customWidth="1"/>
    <col min="3331" max="3331" width="22.7109375" style="9" customWidth="1"/>
    <col min="3332" max="3332" width="22.140625" style="9" customWidth="1"/>
    <col min="3333" max="3584" width="9.140625" style="9"/>
    <col min="3585" max="3585" width="62.5703125" style="9" customWidth="1"/>
    <col min="3586" max="3586" width="23" style="9" customWidth="1"/>
    <col min="3587" max="3587" width="22.7109375" style="9" customWidth="1"/>
    <col min="3588" max="3588" width="22.140625" style="9" customWidth="1"/>
    <col min="3589" max="3840" width="9.140625" style="9"/>
    <col min="3841" max="3841" width="62.5703125" style="9" customWidth="1"/>
    <col min="3842" max="3842" width="23" style="9" customWidth="1"/>
    <col min="3843" max="3843" width="22.7109375" style="9" customWidth="1"/>
    <col min="3844" max="3844" width="22.140625" style="9" customWidth="1"/>
    <col min="3845" max="4096" width="9.140625" style="9"/>
    <col min="4097" max="4097" width="62.5703125" style="9" customWidth="1"/>
    <col min="4098" max="4098" width="23" style="9" customWidth="1"/>
    <col min="4099" max="4099" width="22.7109375" style="9" customWidth="1"/>
    <col min="4100" max="4100" width="22.140625" style="9" customWidth="1"/>
    <col min="4101" max="4352" width="9.140625" style="9"/>
    <col min="4353" max="4353" width="62.5703125" style="9" customWidth="1"/>
    <col min="4354" max="4354" width="23" style="9" customWidth="1"/>
    <col min="4355" max="4355" width="22.7109375" style="9" customWidth="1"/>
    <col min="4356" max="4356" width="22.140625" style="9" customWidth="1"/>
    <col min="4357" max="4608" width="9.140625" style="9"/>
    <col min="4609" max="4609" width="62.5703125" style="9" customWidth="1"/>
    <col min="4610" max="4610" width="23" style="9" customWidth="1"/>
    <col min="4611" max="4611" width="22.7109375" style="9" customWidth="1"/>
    <col min="4612" max="4612" width="22.140625" style="9" customWidth="1"/>
    <col min="4613" max="4864" width="9.140625" style="9"/>
    <col min="4865" max="4865" width="62.5703125" style="9" customWidth="1"/>
    <col min="4866" max="4866" width="23" style="9" customWidth="1"/>
    <col min="4867" max="4867" width="22.7109375" style="9" customWidth="1"/>
    <col min="4868" max="4868" width="22.140625" style="9" customWidth="1"/>
    <col min="4869" max="5120" width="9.140625" style="9"/>
    <col min="5121" max="5121" width="62.5703125" style="9" customWidth="1"/>
    <col min="5122" max="5122" width="23" style="9" customWidth="1"/>
    <col min="5123" max="5123" width="22.7109375" style="9" customWidth="1"/>
    <col min="5124" max="5124" width="22.140625" style="9" customWidth="1"/>
    <col min="5125" max="5376" width="9.140625" style="9"/>
    <col min="5377" max="5377" width="62.5703125" style="9" customWidth="1"/>
    <col min="5378" max="5378" width="23" style="9" customWidth="1"/>
    <col min="5379" max="5379" width="22.7109375" style="9" customWidth="1"/>
    <col min="5380" max="5380" width="22.140625" style="9" customWidth="1"/>
    <col min="5381" max="5632" width="9.140625" style="9"/>
    <col min="5633" max="5633" width="62.5703125" style="9" customWidth="1"/>
    <col min="5634" max="5634" width="23" style="9" customWidth="1"/>
    <col min="5635" max="5635" width="22.7109375" style="9" customWidth="1"/>
    <col min="5636" max="5636" width="22.140625" style="9" customWidth="1"/>
    <col min="5637" max="5888" width="9.140625" style="9"/>
    <col min="5889" max="5889" width="62.5703125" style="9" customWidth="1"/>
    <col min="5890" max="5890" width="23" style="9" customWidth="1"/>
    <col min="5891" max="5891" width="22.7109375" style="9" customWidth="1"/>
    <col min="5892" max="5892" width="22.140625" style="9" customWidth="1"/>
    <col min="5893" max="6144" width="9.140625" style="9"/>
    <col min="6145" max="6145" width="62.5703125" style="9" customWidth="1"/>
    <col min="6146" max="6146" width="23" style="9" customWidth="1"/>
    <col min="6147" max="6147" width="22.7109375" style="9" customWidth="1"/>
    <col min="6148" max="6148" width="22.140625" style="9" customWidth="1"/>
    <col min="6149" max="6400" width="9.140625" style="9"/>
    <col min="6401" max="6401" width="62.5703125" style="9" customWidth="1"/>
    <col min="6402" max="6402" width="23" style="9" customWidth="1"/>
    <col min="6403" max="6403" width="22.7109375" style="9" customWidth="1"/>
    <col min="6404" max="6404" width="22.140625" style="9" customWidth="1"/>
    <col min="6405" max="6656" width="9.140625" style="9"/>
    <col min="6657" max="6657" width="62.5703125" style="9" customWidth="1"/>
    <col min="6658" max="6658" width="23" style="9" customWidth="1"/>
    <col min="6659" max="6659" width="22.7109375" style="9" customWidth="1"/>
    <col min="6660" max="6660" width="22.140625" style="9" customWidth="1"/>
    <col min="6661" max="6912" width="9.140625" style="9"/>
    <col min="6913" max="6913" width="62.5703125" style="9" customWidth="1"/>
    <col min="6914" max="6914" width="23" style="9" customWidth="1"/>
    <col min="6915" max="6915" width="22.7109375" style="9" customWidth="1"/>
    <col min="6916" max="6916" width="22.140625" style="9" customWidth="1"/>
    <col min="6917" max="7168" width="9.140625" style="9"/>
    <col min="7169" max="7169" width="62.5703125" style="9" customWidth="1"/>
    <col min="7170" max="7170" width="23" style="9" customWidth="1"/>
    <col min="7171" max="7171" width="22.7109375" style="9" customWidth="1"/>
    <col min="7172" max="7172" width="22.140625" style="9" customWidth="1"/>
    <col min="7173" max="7424" width="9.140625" style="9"/>
    <col min="7425" max="7425" width="62.5703125" style="9" customWidth="1"/>
    <col min="7426" max="7426" width="23" style="9" customWidth="1"/>
    <col min="7427" max="7427" width="22.7109375" style="9" customWidth="1"/>
    <col min="7428" max="7428" width="22.140625" style="9" customWidth="1"/>
    <col min="7429" max="7680" width="9.140625" style="9"/>
    <col min="7681" max="7681" width="62.5703125" style="9" customWidth="1"/>
    <col min="7682" max="7682" width="23" style="9" customWidth="1"/>
    <col min="7683" max="7683" width="22.7109375" style="9" customWidth="1"/>
    <col min="7684" max="7684" width="22.140625" style="9" customWidth="1"/>
    <col min="7685" max="7936" width="9.140625" style="9"/>
    <col min="7937" max="7937" width="62.5703125" style="9" customWidth="1"/>
    <col min="7938" max="7938" width="23" style="9" customWidth="1"/>
    <col min="7939" max="7939" width="22.7109375" style="9" customWidth="1"/>
    <col min="7940" max="7940" width="22.140625" style="9" customWidth="1"/>
    <col min="7941" max="8192" width="9.140625" style="9"/>
    <col min="8193" max="8193" width="62.5703125" style="9" customWidth="1"/>
    <col min="8194" max="8194" width="23" style="9" customWidth="1"/>
    <col min="8195" max="8195" width="22.7109375" style="9" customWidth="1"/>
    <col min="8196" max="8196" width="22.140625" style="9" customWidth="1"/>
    <col min="8197" max="8448" width="9.140625" style="9"/>
    <col min="8449" max="8449" width="62.5703125" style="9" customWidth="1"/>
    <col min="8450" max="8450" width="23" style="9" customWidth="1"/>
    <col min="8451" max="8451" width="22.7109375" style="9" customWidth="1"/>
    <col min="8452" max="8452" width="22.140625" style="9" customWidth="1"/>
    <col min="8453" max="8704" width="9.140625" style="9"/>
    <col min="8705" max="8705" width="62.5703125" style="9" customWidth="1"/>
    <col min="8706" max="8706" width="23" style="9" customWidth="1"/>
    <col min="8707" max="8707" width="22.7109375" style="9" customWidth="1"/>
    <col min="8708" max="8708" width="22.140625" style="9" customWidth="1"/>
    <col min="8709" max="8960" width="9.140625" style="9"/>
    <col min="8961" max="8961" width="62.5703125" style="9" customWidth="1"/>
    <col min="8962" max="8962" width="23" style="9" customWidth="1"/>
    <col min="8963" max="8963" width="22.7109375" style="9" customWidth="1"/>
    <col min="8964" max="8964" width="22.140625" style="9" customWidth="1"/>
    <col min="8965" max="9216" width="9.140625" style="9"/>
    <col min="9217" max="9217" width="62.5703125" style="9" customWidth="1"/>
    <col min="9218" max="9218" width="23" style="9" customWidth="1"/>
    <col min="9219" max="9219" width="22.7109375" style="9" customWidth="1"/>
    <col min="9220" max="9220" width="22.140625" style="9" customWidth="1"/>
    <col min="9221" max="9472" width="9.140625" style="9"/>
    <col min="9473" max="9473" width="62.5703125" style="9" customWidth="1"/>
    <col min="9474" max="9474" width="23" style="9" customWidth="1"/>
    <col min="9475" max="9475" width="22.7109375" style="9" customWidth="1"/>
    <col min="9476" max="9476" width="22.140625" style="9" customWidth="1"/>
    <col min="9477" max="9728" width="9.140625" style="9"/>
    <col min="9729" max="9729" width="62.5703125" style="9" customWidth="1"/>
    <col min="9730" max="9730" width="23" style="9" customWidth="1"/>
    <col min="9731" max="9731" width="22.7109375" style="9" customWidth="1"/>
    <col min="9732" max="9732" width="22.140625" style="9" customWidth="1"/>
    <col min="9733" max="9984" width="9.140625" style="9"/>
    <col min="9985" max="9985" width="62.5703125" style="9" customWidth="1"/>
    <col min="9986" max="9986" width="23" style="9" customWidth="1"/>
    <col min="9987" max="9987" width="22.7109375" style="9" customWidth="1"/>
    <col min="9988" max="9988" width="22.140625" style="9" customWidth="1"/>
    <col min="9989" max="10240" width="9.140625" style="9"/>
    <col min="10241" max="10241" width="62.5703125" style="9" customWidth="1"/>
    <col min="10242" max="10242" width="23" style="9" customWidth="1"/>
    <col min="10243" max="10243" width="22.7109375" style="9" customWidth="1"/>
    <col min="10244" max="10244" width="22.140625" style="9" customWidth="1"/>
    <col min="10245" max="10496" width="9.140625" style="9"/>
    <col min="10497" max="10497" width="62.5703125" style="9" customWidth="1"/>
    <col min="10498" max="10498" width="23" style="9" customWidth="1"/>
    <col min="10499" max="10499" width="22.7109375" style="9" customWidth="1"/>
    <col min="10500" max="10500" width="22.140625" style="9" customWidth="1"/>
    <col min="10501" max="10752" width="9.140625" style="9"/>
    <col min="10753" max="10753" width="62.5703125" style="9" customWidth="1"/>
    <col min="10754" max="10754" width="23" style="9" customWidth="1"/>
    <col min="10755" max="10755" width="22.7109375" style="9" customWidth="1"/>
    <col min="10756" max="10756" width="22.140625" style="9" customWidth="1"/>
    <col min="10757" max="11008" width="9.140625" style="9"/>
    <col min="11009" max="11009" width="62.5703125" style="9" customWidth="1"/>
    <col min="11010" max="11010" width="23" style="9" customWidth="1"/>
    <col min="11011" max="11011" width="22.7109375" style="9" customWidth="1"/>
    <col min="11012" max="11012" width="22.140625" style="9" customWidth="1"/>
    <col min="11013" max="11264" width="9.140625" style="9"/>
    <col min="11265" max="11265" width="62.5703125" style="9" customWidth="1"/>
    <col min="11266" max="11266" width="23" style="9" customWidth="1"/>
    <col min="11267" max="11267" width="22.7109375" style="9" customWidth="1"/>
    <col min="11268" max="11268" width="22.140625" style="9" customWidth="1"/>
    <col min="11269" max="11520" width="9.140625" style="9"/>
    <col min="11521" max="11521" width="62.5703125" style="9" customWidth="1"/>
    <col min="11522" max="11522" width="23" style="9" customWidth="1"/>
    <col min="11523" max="11523" width="22.7109375" style="9" customWidth="1"/>
    <col min="11524" max="11524" width="22.140625" style="9" customWidth="1"/>
    <col min="11525" max="11776" width="9.140625" style="9"/>
    <col min="11777" max="11777" width="62.5703125" style="9" customWidth="1"/>
    <col min="11778" max="11778" width="23" style="9" customWidth="1"/>
    <col min="11779" max="11779" width="22.7109375" style="9" customWidth="1"/>
    <col min="11780" max="11780" width="22.140625" style="9" customWidth="1"/>
    <col min="11781" max="12032" width="9.140625" style="9"/>
    <col min="12033" max="12033" width="62.5703125" style="9" customWidth="1"/>
    <col min="12034" max="12034" width="23" style="9" customWidth="1"/>
    <col min="12035" max="12035" width="22.7109375" style="9" customWidth="1"/>
    <col min="12036" max="12036" width="22.140625" style="9" customWidth="1"/>
    <col min="12037" max="12288" width="9.140625" style="9"/>
    <col min="12289" max="12289" width="62.5703125" style="9" customWidth="1"/>
    <col min="12290" max="12290" width="23" style="9" customWidth="1"/>
    <col min="12291" max="12291" width="22.7109375" style="9" customWidth="1"/>
    <col min="12292" max="12292" width="22.140625" style="9" customWidth="1"/>
    <col min="12293" max="12544" width="9.140625" style="9"/>
    <col min="12545" max="12545" width="62.5703125" style="9" customWidth="1"/>
    <col min="12546" max="12546" width="23" style="9" customWidth="1"/>
    <col min="12547" max="12547" width="22.7109375" style="9" customWidth="1"/>
    <col min="12548" max="12548" width="22.140625" style="9" customWidth="1"/>
    <col min="12549" max="12800" width="9.140625" style="9"/>
    <col min="12801" max="12801" width="62.5703125" style="9" customWidth="1"/>
    <col min="12802" max="12802" width="23" style="9" customWidth="1"/>
    <col min="12803" max="12803" width="22.7109375" style="9" customWidth="1"/>
    <col min="12804" max="12804" width="22.140625" style="9" customWidth="1"/>
    <col min="12805" max="13056" width="9.140625" style="9"/>
    <col min="13057" max="13057" width="62.5703125" style="9" customWidth="1"/>
    <col min="13058" max="13058" width="23" style="9" customWidth="1"/>
    <col min="13059" max="13059" width="22.7109375" style="9" customWidth="1"/>
    <col min="13060" max="13060" width="22.140625" style="9" customWidth="1"/>
    <col min="13061" max="13312" width="9.140625" style="9"/>
    <col min="13313" max="13313" width="62.5703125" style="9" customWidth="1"/>
    <col min="13314" max="13314" width="23" style="9" customWidth="1"/>
    <col min="13315" max="13315" width="22.7109375" style="9" customWidth="1"/>
    <col min="13316" max="13316" width="22.140625" style="9" customWidth="1"/>
    <col min="13317" max="13568" width="9.140625" style="9"/>
    <col min="13569" max="13569" width="62.5703125" style="9" customWidth="1"/>
    <col min="13570" max="13570" width="23" style="9" customWidth="1"/>
    <col min="13571" max="13571" width="22.7109375" style="9" customWidth="1"/>
    <col min="13572" max="13572" width="22.140625" style="9" customWidth="1"/>
    <col min="13573" max="13824" width="9.140625" style="9"/>
    <col min="13825" max="13825" width="62.5703125" style="9" customWidth="1"/>
    <col min="13826" max="13826" width="23" style="9" customWidth="1"/>
    <col min="13827" max="13827" width="22.7109375" style="9" customWidth="1"/>
    <col min="13828" max="13828" width="22.140625" style="9" customWidth="1"/>
    <col min="13829" max="14080" width="9.140625" style="9"/>
    <col min="14081" max="14081" width="62.5703125" style="9" customWidth="1"/>
    <col min="14082" max="14082" width="23" style="9" customWidth="1"/>
    <col min="14083" max="14083" width="22.7109375" style="9" customWidth="1"/>
    <col min="14084" max="14084" width="22.140625" style="9" customWidth="1"/>
    <col min="14085" max="14336" width="9.140625" style="9"/>
    <col min="14337" max="14337" width="62.5703125" style="9" customWidth="1"/>
    <col min="14338" max="14338" width="23" style="9" customWidth="1"/>
    <col min="14339" max="14339" width="22.7109375" style="9" customWidth="1"/>
    <col min="14340" max="14340" width="22.140625" style="9" customWidth="1"/>
    <col min="14341" max="14592" width="9.140625" style="9"/>
    <col min="14593" max="14593" width="62.5703125" style="9" customWidth="1"/>
    <col min="14594" max="14594" width="23" style="9" customWidth="1"/>
    <col min="14595" max="14595" width="22.7109375" style="9" customWidth="1"/>
    <col min="14596" max="14596" width="22.140625" style="9" customWidth="1"/>
    <col min="14597" max="14848" width="9.140625" style="9"/>
    <col min="14849" max="14849" width="62.5703125" style="9" customWidth="1"/>
    <col min="14850" max="14850" width="23" style="9" customWidth="1"/>
    <col min="14851" max="14851" width="22.7109375" style="9" customWidth="1"/>
    <col min="14852" max="14852" width="22.140625" style="9" customWidth="1"/>
    <col min="14853" max="15104" width="9.140625" style="9"/>
    <col min="15105" max="15105" width="62.5703125" style="9" customWidth="1"/>
    <col min="15106" max="15106" width="23" style="9" customWidth="1"/>
    <col min="15107" max="15107" width="22.7109375" style="9" customWidth="1"/>
    <col min="15108" max="15108" width="22.140625" style="9" customWidth="1"/>
    <col min="15109" max="15360" width="9.140625" style="9"/>
    <col min="15361" max="15361" width="62.5703125" style="9" customWidth="1"/>
    <col min="15362" max="15362" width="23" style="9" customWidth="1"/>
    <col min="15363" max="15363" width="22.7109375" style="9" customWidth="1"/>
    <col min="15364" max="15364" width="22.140625" style="9" customWidth="1"/>
    <col min="15365" max="15616" width="9.140625" style="9"/>
    <col min="15617" max="15617" width="62.5703125" style="9" customWidth="1"/>
    <col min="15618" max="15618" width="23" style="9" customWidth="1"/>
    <col min="15619" max="15619" width="22.7109375" style="9" customWidth="1"/>
    <col min="15620" max="15620" width="22.140625" style="9" customWidth="1"/>
    <col min="15621" max="15872" width="9.140625" style="9"/>
    <col min="15873" max="15873" width="62.5703125" style="9" customWidth="1"/>
    <col min="15874" max="15874" width="23" style="9" customWidth="1"/>
    <col min="15875" max="15875" width="22.7109375" style="9" customWidth="1"/>
    <col min="15876" max="15876" width="22.140625" style="9" customWidth="1"/>
    <col min="15877" max="16128" width="9.140625" style="9"/>
    <col min="16129" max="16129" width="62.5703125" style="9" customWidth="1"/>
    <col min="16130" max="16130" width="23" style="9" customWidth="1"/>
    <col min="16131" max="16131" width="22.7109375" style="9" customWidth="1"/>
    <col min="16132" max="16132" width="22.140625" style="9" customWidth="1"/>
    <col min="16133" max="16384" width="9.140625" style="9"/>
  </cols>
  <sheetData>
    <row r="2" spans="1:4" ht="16.5" thickBot="1">
      <c r="B2" s="2"/>
      <c r="C2" s="1"/>
      <c r="D2" s="302" t="s">
        <v>0</v>
      </c>
    </row>
    <row r="3" spans="1:4">
      <c r="A3" s="10" t="s">
        <v>427</v>
      </c>
      <c r="B3" s="303" t="s">
        <v>2</v>
      </c>
      <c r="C3" s="304" t="s">
        <v>25</v>
      </c>
      <c r="D3" s="305" t="s">
        <v>395</v>
      </c>
    </row>
    <row r="4" spans="1:4" ht="15.75" thickBot="1">
      <c r="A4" s="11"/>
      <c r="B4" s="306">
        <v>2012</v>
      </c>
      <c r="C4" s="307" t="s">
        <v>29</v>
      </c>
      <c r="D4" s="308" t="s">
        <v>23</v>
      </c>
    </row>
    <row r="5" spans="1:4" ht="16.5" thickBot="1">
      <c r="A5" s="3" t="s">
        <v>3</v>
      </c>
      <c r="B5" s="21">
        <f>SUM(B6:B8)</f>
        <v>209</v>
      </c>
      <c r="C5" s="21">
        <f>SUM(C6:C8)</f>
        <v>410</v>
      </c>
      <c r="D5" s="21">
        <f>SUM(D6:D8)</f>
        <v>457</v>
      </c>
    </row>
    <row r="6" spans="1:4" ht="15.75">
      <c r="A6" s="5" t="s">
        <v>9</v>
      </c>
      <c r="B6" s="18">
        <v>109</v>
      </c>
      <c r="C6" s="18">
        <v>310</v>
      </c>
      <c r="D6" s="18">
        <v>310</v>
      </c>
    </row>
    <row r="7" spans="1:4" ht="15.75">
      <c r="A7" s="5" t="s">
        <v>428</v>
      </c>
      <c r="B7" s="18">
        <v>100</v>
      </c>
      <c r="C7" s="18">
        <v>100</v>
      </c>
      <c r="D7" s="18">
        <v>146</v>
      </c>
    </row>
    <row r="8" spans="1:4" ht="16.5" thickBot="1">
      <c r="A8" s="5" t="s">
        <v>146</v>
      </c>
      <c r="B8" s="18"/>
      <c r="C8" s="18"/>
      <c r="D8" s="18">
        <v>1</v>
      </c>
    </row>
    <row r="9" spans="1:4" ht="16.5" thickBot="1">
      <c r="A9" s="3" t="s">
        <v>4</v>
      </c>
      <c r="B9" s="22">
        <f>SUM(B10:B11)</f>
        <v>100</v>
      </c>
      <c r="C9" s="22">
        <f>SUM(C10:C11)</f>
        <v>410</v>
      </c>
      <c r="D9" s="22">
        <f>D10</f>
        <v>410</v>
      </c>
    </row>
    <row r="10" spans="1:4" ht="37.5" customHeight="1">
      <c r="A10" s="309" t="s">
        <v>429</v>
      </c>
      <c r="B10" s="310">
        <v>100</v>
      </c>
      <c r="C10" s="310">
        <v>410</v>
      </c>
      <c r="D10" s="310">
        <v>410</v>
      </c>
    </row>
    <row r="11" spans="1:4" ht="16.5" thickBot="1">
      <c r="A11" s="5"/>
      <c r="B11" s="18"/>
      <c r="C11" s="18"/>
      <c r="D11" s="18"/>
    </row>
    <row r="12" spans="1:4" ht="16.5" thickBot="1">
      <c r="A12" s="3" t="s">
        <v>5</v>
      </c>
      <c r="B12" s="22">
        <f>+B5-B9</f>
        <v>109</v>
      </c>
      <c r="C12" s="22">
        <f>+C5-C9</f>
        <v>0</v>
      </c>
      <c r="D12" s="22">
        <f>+D5-D9</f>
        <v>47</v>
      </c>
    </row>
    <row r="13" spans="1:4" ht="15.75">
      <c r="A13" s="311"/>
      <c r="B13" s="312"/>
      <c r="C13" s="312"/>
      <c r="D13" s="312"/>
    </row>
    <row r="14" spans="1:4" ht="30.75" customHeight="1">
      <c r="A14" s="313" t="s">
        <v>430</v>
      </c>
      <c r="B14" s="313"/>
      <c r="C14" s="313"/>
      <c r="D14" s="313"/>
    </row>
    <row r="15" spans="1:4" ht="15.75">
      <c r="A15" s="14"/>
      <c r="B15" s="314"/>
      <c r="C15" s="314"/>
    </row>
    <row r="16" spans="1:4" ht="15.75">
      <c r="A16" s="315"/>
    </row>
    <row r="17" spans="1:3" ht="15.75">
      <c r="A17" s="315"/>
    </row>
    <row r="18" spans="1:3" ht="15.75">
      <c r="A18" s="39"/>
      <c r="C18" s="315"/>
    </row>
    <row r="19" spans="1:3" ht="15.75">
      <c r="A19" s="39"/>
    </row>
    <row r="20" spans="1:3" ht="15.75">
      <c r="A20" s="315"/>
    </row>
    <row r="30" spans="1:3" ht="15.75">
      <c r="A30" s="315"/>
    </row>
    <row r="31" spans="1:3" ht="15.75">
      <c r="A31" s="315"/>
    </row>
  </sheetData>
  <mergeCells count="1">
    <mergeCell ref="A14:D14"/>
  </mergeCells>
  <printOptions horizontalCentered="1"/>
  <pageMargins left="0.59055118110236227" right="0.62992125984251968" top="0.98425196850393704" bottom="0.98425196850393704" header="0.51181102362204722" footer="0.51181102362204722"/>
  <pageSetup paperSize="9" scale="65" orientation="portrait" r:id="rId1"/>
  <headerFooter alignWithMargins="0"/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7D4E3435A3B64688955AA93779053B" ma:contentTypeVersion="2" ma:contentTypeDescription="Vytvoří nový dokument" ma:contentTypeScope="" ma:versionID="2f983e848433837c1f0c2f001235b298">
  <xsd:schema xmlns:xsd="http://www.w3.org/2001/XMLSchema" xmlns:xs="http://www.w3.org/2001/XMLSchema" xmlns:p="http://schemas.microsoft.com/office/2006/metadata/properties" xmlns:ns2="fc3156d0-6477-4e59-85db-677a3ac3ddef" xmlns:ns3="626c80ca-c64a-4e2b-8fdc-4ca129da90da" targetNamespace="http://schemas.microsoft.com/office/2006/metadata/properties" ma:root="true" ma:fieldsID="e43520c0ed4e0d195baa021367c20442" ns2:_="" ns3:_="">
    <xsd:import namespace="fc3156d0-6477-4e59-85db-677a3ac3ddef"/>
    <xsd:import namespace="626c80ca-c64a-4e2b-8fdc-4ca129da90d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Rok"/>
                <xsd:element ref="ns3:Pln_x011b_n_x00ed__x0020_rozpo_x010d_tu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156d0-6477-4e59-85db-677a3ac3dde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c80ca-c64a-4e2b-8fdc-4ca129da90da" elementFormDefault="qualified">
    <xsd:import namespace="http://schemas.microsoft.com/office/2006/documentManagement/types"/>
    <xsd:import namespace="http://schemas.microsoft.com/office/infopath/2007/PartnerControls"/>
    <xsd:element name="Rok" ma:index="11" ma:displayName="Rok" ma:list="{4661d655-69a6-47d3-b52d-dd184a6614f4}" ma:internalName="Rok" ma:showField="Pln_x011b_n_x00ed__x002d_roky">
      <xsd:simpleType>
        <xsd:restriction base="dms:Lookup"/>
      </xsd:simpleType>
    </xsd:element>
    <xsd:element name="Pln_x011b_n_x00ed__x0020_rozpo_x010d_tu" ma:index="12" ma:displayName="Plnění rozpočtu" ma:list="{4661d655-69a6-47d3-b52d-dd184a6614f4}" ma:internalName="Pln_x011b_n_x00ed__x0020_rozpo_x010d_tu" ma:showField="Pln_x011b_n_x00ed__x002d_Q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6F32C3-67D5-4A65-8676-E13D5D59A4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BF26D1-4166-464E-B9B3-0651F9E0362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8D9AEF5-A5F1-4CC5-9306-03220DC0E7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3156d0-6477-4e59-85db-677a3ac3ddef"/>
    <ds:schemaRef ds:uri="626c80ca-c64a-4e2b-8fdc-4ca129da90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7</vt:i4>
      </vt:variant>
    </vt:vector>
  </HeadingPairs>
  <TitlesOfParts>
    <vt:vector size="13" baseType="lpstr">
      <vt:lpstr>FRR, FKŠ</vt:lpstr>
      <vt:lpstr>FKEP</vt:lpstr>
      <vt:lpstr>FRB</vt:lpstr>
      <vt:lpstr>FBV</vt:lpstr>
      <vt:lpstr>SF</vt:lpstr>
      <vt:lpstr>VS MP</vt:lpstr>
      <vt:lpstr>FKEP!Názvy_tisku</vt:lpstr>
      <vt:lpstr>FBV!Oblast_tisku</vt:lpstr>
      <vt:lpstr>FKEP!Oblast_tisku</vt:lpstr>
      <vt:lpstr>FRB!Oblast_tisku</vt:lpstr>
      <vt:lpstr>'FRR, FKŠ'!Oblast_tisku</vt:lpstr>
      <vt:lpstr>SF!Oblast_tisku</vt:lpstr>
      <vt:lpstr>'VS MP'!Oblast_tisku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Bauer</dc:creator>
  <cp:lastModifiedBy>Jiří Trnečka</cp:lastModifiedBy>
  <cp:lastPrinted>2012-06-11T09:51:07Z</cp:lastPrinted>
  <dcterms:created xsi:type="dcterms:W3CDTF">2002-05-09T07:59:10Z</dcterms:created>
  <dcterms:modified xsi:type="dcterms:W3CDTF">2013-05-16T10:55:29Z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0x010100C27D4E3435A3B64688955AA93779053B</vt:lpwstr>
  </property>
  <property fmtid="{D5CDD505-2E9C-101B-9397-08002B2CF9AE}" pid="3" name="_dlc_DocIdItemGuid">
    <vt:lpwstr>be966b7a-3d82-4177-867c-a0a45ea246b3</vt:lpwstr>
  </property>
  <property fmtid="{D5CDD505-2E9C-101B-9397-08002B2CF9AE}" pid="4" name="Plnění rozpočtu">
    <vt:lpwstr/>
  </property>
  <property fmtid="{D5CDD505-2E9C-101B-9397-08002B2CF9AE}" pid="5" name="Rok">
    <vt:lpwstr/>
  </property>
</Properties>
</file>