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320" windowHeight="11760" tabRatio="798"/>
  </bookViews>
  <sheets>
    <sheet name="Přehled o FV " sheetId="5" r:id="rId1"/>
  </sheets>
  <definedNames>
    <definedName name="_Order1" hidden="1">255</definedName>
    <definedName name="_xlnm.Print_Titles" localSheetId="0">'Přehled o FV '!$A:$B</definedName>
    <definedName name="_xlnm.Print_Area" localSheetId="0">'Přehled o FV '!$A$1:$AH$25</definedName>
  </definedNames>
  <calcPr calcId="125725"/>
</workbook>
</file>

<file path=xl/calcChain.xml><?xml version="1.0" encoding="utf-8"?>
<calcChain xmlns="http://schemas.openxmlformats.org/spreadsheetml/2006/main">
  <c r="D15" i="5"/>
  <c r="D7"/>
  <c r="E22" l="1"/>
  <c r="C22" s="1"/>
  <c r="AH23"/>
  <c r="AH15" s="1"/>
  <c r="AG23"/>
  <c r="AG15" s="1"/>
  <c r="AF23"/>
  <c r="AF15" s="1"/>
  <c r="AE23"/>
  <c r="AE15" s="1"/>
  <c r="AD23"/>
  <c r="AD15" s="1"/>
  <c r="AC23"/>
  <c r="AC15" s="1"/>
  <c r="AB23"/>
  <c r="AB15" s="1"/>
  <c r="AA23"/>
  <c r="AA15" s="1"/>
  <c r="Z23"/>
  <c r="Z15" s="1"/>
  <c r="Y23"/>
  <c r="Y15" s="1"/>
  <c r="X23"/>
  <c r="X15" s="1"/>
  <c r="W23"/>
  <c r="W15" s="1"/>
  <c r="V23"/>
  <c r="V15" s="1"/>
  <c r="U23"/>
  <c r="U15" s="1"/>
  <c r="T23"/>
  <c r="T15" s="1"/>
  <c r="S23"/>
  <c r="S15" s="1"/>
  <c r="R23"/>
  <c r="R15" s="1"/>
  <c r="Q23"/>
  <c r="Q15" s="1"/>
  <c r="P23"/>
  <c r="P15" s="1"/>
  <c r="O23"/>
  <c r="O15" s="1"/>
  <c r="N23"/>
  <c r="N15" s="1"/>
  <c r="M23"/>
  <c r="M15" s="1"/>
  <c r="L23"/>
  <c r="L15" s="1"/>
  <c r="K23"/>
  <c r="K15" s="1"/>
  <c r="J23"/>
  <c r="J15" s="1"/>
  <c r="I23"/>
  <c r="I15" s="1"/>
  <c r="H23"/>
  <c r="H15" s="1"/>
  <c r="G23"/>
  <c r="G15" s="1"/>
  <c r="F23"/>
  <c r="F15" s="1"/>
  <c r="E20"/>
  <c r="C20" s="1"/>
  <c r="E14"/>
  <c r="C14" s="1"/>
  <c r="AF10"/>
  <c r="AB10"/>
  <c r="X10"/>
  <c r="T10"/>
  <c r="P10"/>
  <c r="P16" s="1"/>
  <c r="L10"/>
  <c r="H10"/>
  <c r="AE10"/>
  <c r="AE16" s="1"/>
  <c r="AA10"/>
  <c r="W10"/>
  <c r="S10"/>
  <c r="O10"/>
  <c r="O16" s="1"/>
  <c r="K10"/>
  <c r="G10"/>
  <c r="AH10"/>
  <c r="AH16" s="1"/>
  <c r="AD10"/>
  <c r="AD16" s="1"/>
  <c r="Z10"/>
  <c r="Z16" s="1"/>
  <c r="V10"/>
  <c r="R10"/>
  <c r="R16" s="1"/>
  <c r="N10"/>
  <c r="N16" s="1"/>
  <c r="J10"/>
  <c r="J16" s="1"/>
  <c r="F10"/>
  <c r="AG10"/>
  <c r="AC10"/>
  <c r="Y10"/>
  <c r="U10"/>
  <c r="Q10"/>
  <c r="M10"/>
  <c r="I10"/>
  <c r="C19" l="1"/>
  <c r="G16"/>
  <c r="W16"/>
  <c r="H16"/>
  <c r="L16"/>
  <c r="L28" s="1"/>
  <c r="X16"/>
  <c r="AB16"/>
  <c r="AB24" s="1"/>
  <c r="AB25" s="1"/>
  <c r="V16"/>
  <c r="V28" s="1"/>
  <c r="T16"/>
  <c r="T24" s="1"/>
  <c r="T25" s="1"/>
  <c r="Q16"/>
  <c r="Q24" s="1"/>
  <c r="Q25" s="1"/>
  <c r="W24"/>
  <c r="W25" s="1"/>
  <c r="AG16"/>
  <c r="M16"/>
  <c r="AC16"/>
  <c r="I16"/>
  <c r="Y16"/>
  <c r="O24"/>
  <c r="O25" s="1"/>
  <c r="AE24"/>
  <c r="AE25" s="1"/>
  <c r="Q28"/>
  <c r="H28"/>
  <c r="H24"/>
  <c r="H25" s="1"/>
  <c r="L24"/>
  <c r="L25" s="1"/>
  <c r="P28"/>
  <c r="P24"/>
  <c r="P25" s="1"/>
  <c r="X28"/>
  <c r="X24"/>
  <c r="X25" s="1"/>
  <c r="AB28"/>
  <c r="E10"/>
  <c r="D21" s="1"/>
  <c r="D23" s="1"/>
  <c r="F16"/>
  <c r="J24"/>
  <c r="J25" s="1"/>
  <c r="J28"/>
  <c r="N24"/>
  <c r="N25" s="1"/>
  <c r="N28"/>
  <c r="R24"/>
  <c r="R25" s="1"/>
  <c r="R28"/>
  <c r="Z24"/>
  <c r="Z25" s="1"/>
  <c r="Z28"/>
  <c r="AD24"/>
  <c r="AD25" s="1"/>
  <c r="AD28"/>
  <c r="AH24"/>
  <c r="AH25" s="1"/>
  <c r="AH28"/>
  <c r="AF16"/>
  <c r="U16"/>
  <c r="E15"/>
  <c r="C15" s="1"/>
  <c r="G24"/>
  <c r="G25" s="1"/>
  <c r="O28"/>
  <c r="AE28"/>
  <c r="K16"/>
  <c r="S16"/>
  <c r="AA16"/>
  <c r="E21"/>
  <c r="C23"/>
  <c r="E7"/>
  <c r="C7" s="1"/>
  <c r="W28" l="1"/>
  <c r="E23"/>
  <c r="D10"/>
  <c r="D16" s="1"/>
  <c r="D24" s="1"/>
  <c r="V24"/>
  <c r="V25" s="1"/>
  <c r="T28"/>
  <c r="C16"/>
  <c r="Y28"/>
  <c r="Y24"/>
  <c r="Y25" s="1"/>
  <c r="K28"/>
  <c r="K24"/>
  <c r="K25" s="1"/>
  <c r="AF28"/>
  <c r="AF24"/>
  <c r="AF25" s="1"/>
  <c r="AC24"/>
  <c r="AC25" s="1"/>
  <c r="AC28"/>
  <c r="AA28"/>
  <c r="AA24"/>
  <c r="AA25" s="1"/>
  <c r="U28"/>
  <c r="U24"/>
  <c r="U25" s="1"/>
  <c r="F24"/>
  <c r="F28"/>
  <c r="E16"/>
  <c r="M28"/>
  <c r="M24"/>
  <c r="M25" s="1"/>
  <c r="S28"/>
  <c r="S24"/>
  <c r="S25" s="1"/>
  <c r="I28"/>
  <c r="I24"/>
  <c r="I25" s="1"/>
  <c r="AG28"/>
  <c r="AG24"/>
  <c r="AG25" s="1"/>
  <c r="G28"/>
  <c r="D25" l="1"/>
  <c r="C27"/>
  <c r="C24"/>
  <c r="E28"/>
  <c r="E24"/>
  <c r="F25"/>
  <c r="E25" s="1"/>
  <c r="C25" l="1"/>
</calcChain>
</file>

<file path=xl/comments1.xml><?xml version="1.0" encoding="utf-8"?>
<comments xmlns="http://schemas.openxmlformats.org/spreadsheetml/2006/main">
  <authors>
    <author>Jiří Trnečka</author>
  </authors>
  <commentList>
    <comment ref="F22" authorId="0">
      <text>
        <r>
          <rPr>
            <b/>
            <sz val="8"/>
            <color indexed="81"/>
            <rFont val="Tahoma"/>
            <family val="2"/>
            <charset val="238"/>
          </rPr>
          <t>vymožené výživné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<sst xmlns="http://schemas.openxmlformats.org/spreadsheetml/2006/main" count="95" uniqueCount="80">
  <si>
    <t>Ostatní</t>
  </si>
  <si>
    <t>Brno-střed</t>
  </si>
  <si>
    <t>Brno-Bohunice</t>
  </si>
  <si>
    <t>Brno-Starý Lískovec</t>
  </si>
  <si>
    <t>Brno-Nový Lískovec</t>
  </si>
  <si>
    <t>Brno-Kohoutovice</t>
  </si>
  <si>
    <t>Brno-Bosonohy</t>
  </si>
  <si>
    <t>Brno-Žabovřesky</t>
  </si>
  <si>
    <t>Brno-Bystrc</t>
  </si>
  <si>
    <t>Brno-Kníničky</t>
  </si>
  <si>
    <t>Brno-Komín</t>
  </si>
  <si>
    <t>Brno-Jundrov</t>
  </si>
  <si>
    <t>Brno-Žebětín</t>
  </si>
  <si>
    <t>Brno-Maloměřice a Obřany</t>
  </si>
  <si>
    <t>Brno-Židenice</t>
  </si>
  <si>
    <t>Brno-Černovice</t>
  </si>
  <si>
    <t>Brno-jih</t>
  </si>
  <si>
    <t>Brno-Vinohrady</t>
  </si>
  <si>
    <t>Brno-Líšeň</t>
  </si>
  <si>
    <t>Brno-Slatina</t>
  </si>
  <si>
    <t>Brno-Tuřany</t>
  </si>
  <si>
    <t>Brno-Chrlice</t>
  </si>
  <si>
    <t>Brno-Královo Pole</t>
  </si>
  <si>
    <t>Brno-Medlánky</t>
  </si>
  <si>
    <t>Brno-Řečkovice a Mokrá Hora</t>
  </si>
  <si>
    <t>Brno-Ivanovice</t>
  </si>
  <si>
    <t>Brno-Jehnice</t>
  </si>
  <si>
    <t>Brno-Ořešín</t>
  </si>
  <si>
    <t>Brno-Útěchov</t>
  </si>
  <si>
    <t>Statutární město Brno</t>
  </si>
  <si>
    <t>Město</t>
  </si>
  <si>
    <t>Brno-Brno-sever</t>
  </si>
  <si>
    <t>Řádek</t>
  </si>
  <si>
    <t xml:space="preserve"> Název finanční operace</t>
  </si>
  <si>
    <t>Tuřany</t>
  </si>
  <si>
    <t>Chrlice</t>
  </si>
  <si>
    <t>Královo</t>
  </si>
  <si>
    <t>Medlánky</t>
  </si>
  <si>
    <t>Řečkovice</t>
  </si>
  <si>
    <t>Ivanovice</t>
  </si>
  <si>
    <t>Jehnice</t>
  </si>
  <si>
    <t>Ořešín</t>
  </si>
  <si>
    <t>Pole</t>
  </si>
  <si>
    <t xml:space="preserve"> a  Mokrá Hora</t>
  </si>
  <si>
    <t>A:  ZDROJE  finančního  vypořádání</t>
  </si>
  <si>
    <t>1.</t>
  </si>
  <si>
    <t>Účetní stav účelových fondů, v tom:</t>
  </si>
  <si>
    <t>1a)</t>
  </si>
  <si>
    <t>Fond rezerv a rozvoje</t>
  </si>
  <si>
    <t>1b)</t>
  </si>
  <si>
    <t>Ostatní fondy</t>
  </si>
  <si>
    <t>2.</t>
  </si>
  <si>
    <t>Převody mezi městem a MČ, v tom:</t>
  </si>
  <si>
    <t>2a)</t>
  </si>
  <si>
    <t>10% podíl z kupní ceny nemovitostí svěřených MČ</t>
  </si>
  <si>
    <t>2b)</t>
  </si>
  <si>
    <t>20% podíl z příjmů z prodeje nemovitého majetku města</t>
  </si>
  <si>
    <t>2c)</t>
  </si>
  <si>
    <t>3.</t>
  </si>
  <si>
    <t>Jiné zdroje</t>
  </si>
  <si>
    <t>4.</t>
  </si>
  <si>
    <t>5.</t>
  </si>
  <si>
    <t>Ú h r n   z d r o j ů  (ř.1 až ř. 4)</t>
  </si>
  <si>
    <t>B:  POTŘEBY  finančního  vypořádání</t>
  </si>
  <si>
    <t>6.</t>
  </si>
  <si>
    <t>Vratky do státního rozpočtu</t>
  </si>
  <si>
    <t>7.</t>
  </si>
  <si>
    <t>8.</t>
  </si>
  <si>
    <t>Převody mezi městem a MČ</t>
  </si>
  <si>
    <t>9.</t>
  </si>
  <si>
    <t>Ostatní potřeby</t>
  </si>
  <si>
    <t>10.</t>
  </si>
  <si>
    <t xml:space="preserve">Ú h r n  p o t ř e b (ř.6 až ř.9)   </t>
  </si>
  <si>
    <t>11.</t>
  </si>
  <si>
    <t>Úhrada potřeb (ř.10) ze zdrojů na ř.5 (po odečtení ř. 2a a 2b)</t>
  </si>
  <si>
    <t>12.</t>
  </si>
  <si>
    <t xml:space="preserve">Účetní stav účelových fondů po fin. vypořádání (ř.5-ř.10) </t>
  </si>
  <si>
    <t>Tvorba FRR na vykrytí potřeb k tíži rozpočtu 2014</t>
  </si>
  <si>
    <t>městské části celkem</t>
  </si>
  <si>
    <t>Vratky do rozpočtu Jihomoravského kraje</t>
  </si>
</sst>
</file>

<file path=xl/styles.xml><?xml version="1.0" encoding="utf-8"?>
<styleSheet xmlns="http://schemas.openxmlformats.org/spreadsheetml/2006/main">
  <numFmts count="2">
    <numFmt numFmtId="165" formatCode="#,##0_);\(#,##0\)"/>
    <numFmt numFmtId="166" formatCode="#,##0.000000"/>
  </numFmts>
  <fonts count="20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4"/>
      <name val="Times New Roman CE"/>
      <family val="1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8"/>
      <name val="Times New Roman CE"/>
      <family val="1"/>
      <charset val="238"/>
    </font>
    <font>
      <b/>
      <sz val="14"/>
      <name val="Times New Roman CE"/>
      <charset val="238"/>
    </font>
    <font>
      <b/>
      <sz val="16"/>
      <name val="Times New Roman CE"/>
      <charset val="238"/>
    </font>
    <font>
      <sz val="16"/>
      <name val="Times New Roman CE"/>
      <charset val="238"/>
    </font>
    <font>
      <sz val="14"/>
      <name val="Times New Roman CE"/>
      <charset val="238"/>
    </font>
    <font>
      <sz val="16"/>
      <name val="Times New Roman CE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3" fillId="0" borderId="2" xfId="1" applyFont="1" applyFill="1" applyBorder="1"/>
    <xf numFmtId="4" fontId="3" fillId="0" borderId="0" xfId="1" applyNumberFormat="1" applyFont="1" applyFill="1"/>
    <xf numFmtId="3" fontId="14" fillId="0" borderId="68" xfId="1" applyNumberFormat="1" applyFont="1" applyFill="1" applyBorder="1" applyProtection="1"/>
    <xf numFmtId="3" fontId="15" fillId="0" borderId="39" xfId="1" applyNumberFormat="1" applyFont="1" applyFill="1" applyBorder="1" applyProtection="1"/>
    <xf numFmtId="3" fontId="15" fillId="0" borderId="38" xfId="1" applyNumberFormat="1" applyFont="1" applyFill="1" applyBorder="1" applyProtection="1"/>
    <xf numFmtId="3" fontId="15" fillId="0" borderId="71" xfId="1" applyNumberFormat="1" applyFont="1" applyFill="1" applyBorder="1" applyProtection="1"/>
    <xf numFmtId="3" fontId="14" fillId="0" borderId="39" xfId="1" applyNumberFormat="1" applyFont="1" applyFill="1" applyBorder="1" applyAlignment="1" applyProtection="1">
      <alignment horizontal="right"/>
    </xf>
    <xf numFmtId="3" fontId="14" fillId="0" borderId="38" xfId="1" applyNumberFormat="1" applyFont="1" applyFill="1" applyBorder="1" applyAlignment="1" applyProtection="1">
      <alignment horizontal="right"/>
    </xf>
    <xf numFmtId="3" fontId="15" fillId="0" borderId="68" xfId="1" applyNumberFormat="1" applyFont="1" applyFill="1" applyBorder="1" applyProtection="1"/>
    <xf numFmtId="3" fontId="15" fillId="0" borderId="39" xfId="1" applyNumberFormat="1" applyFont="1" applyFill="1" applyBorder="1" applyAlignment="1" applyProtection="1">
      <alignment horizontal="right"/>
    </xf>
    <xf numFmtId="3" fontId="15" fillId="0" borderId="38" xfId="1" applyNumberFormat="1" applyFont="1" applyFill="1" applyBorder="1" applyAlignment="1" applyProtection="1">
      <alignment horizontal="right"/>
    </xf>
    <xf numFmtId="3" fontId="2" fillId="0" borderId="85" xfId="1" applyNumberFormat="1" applyFont="1" applyFill="1" applyBorder="1" applyProtection="1"/>
    <xf numFmtId="3" fontId="17" fillId="0" borderId="39" xfId="1" applyNumberFormat="1" applyFont="1" applyFill="1" applyBorder="1" applyAlignment="1" applyProtection="1">
      <alignment horizontal="right"/>
    </xf>
    <xf numFmtId="3" fontId="17" fillId="0" borderId="69" xfId="1" applyNumberFormat="1" applyFont="1" applyFill="1" applyBorder="1" applyAlignment="1" applyProtection="1">
      <alignment horizontal="right"/>
    </xf>
    <xf numFmtId="3" fontId="17" fillId="0" borderId="38" xfId="1" applyNumberFormat="1" applyFont="1" applyFill="1" applyBorder="1" applyAlignment="1" applyProtection="1">
      <alignment horizontal="right"/>
    </xf>
    <xf numFmtId="3" fontId="17" fillId="0" borderId="40" xfId="1" applyNumberFormat="1" applyFont="1" applyFill="1" applyBorder="1" applyAlignment="1" applyProtection="1">
      <alignment horizontal="right"/>
    </xf>
    <xf numFmtId="3" fontId="17" fillId="0" borderId="18" xfId="1" applyNumberFormat="1" applyFont="1" applyFill="1" applyBorder="1" applyAlignment="1" applyProtection="1">
      <alignment horizontal="right"/>
    </xf>
    <xf numFmtId="3" fontId="14" fillId="0" borderId="68" xfId="1" applyNumberFormat="1" applyFont="1" applyFill="1" applyBorder="1" applyAlignment="1" applyProtection="1">
      <alignment horizontal="right"/>
    </xf>
    <xf numFmtId="3" fontId="15" fillId="0" borderId="68" xfId="1" applyNumberFormat="1" applyFont="1" applyFill="1" applyBorder="1" applyAlignment="1" applyProtection="1">
      <alignment horizontal="right"/>
    </xf>
    <xf numFmtId="0" fontId="11" fillId="0" borderId="0" xfId="1" applyFont="1" applyFill="1"/>
    <xf numFmtId="0" fontId="3" fillId="0" borderId="0" xfId="4" applyFont="1" applyFill="1"/>
    <xf numFmtId="0" fontId="7" fillId="0" borderId="1" xfId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0" fontId="10" fillId="0" borderId="48" xfId="1" applyFont="1" applyFill="1" applyBorder="1" applyProtection="1"/>
    <xf numFmtId="0" fontId="10" fillId="0" borderId="49" xfId="1" applyFont="1" applyFill="1" applyBorder="1" applyAlignment="1" applyProtection="1">
      <alignment horizontal="center"/>
    </xf>
    <xf numFmtId="0" fontId="6" fillId="0" borderId="52" xfId="1" applyFont="1" applyFill="1" applyBorder="1" applyAlignment="1" applyProtection="1">
      <alignment horizontal="center"/>
    </xf>
    <xf numFmtId="0" fontId="10" fillId="0" borderId="53" xfId="1" applyFont="1" applyFill="1" applyBorder="1" applyAlignment="1" applyProtection="1">
      <alignment horizontal="center"/>
    </xf>
    <xf numFmtId="0" fontId="10" fillId="0" borderId="57" xfId="1" applyFont="1" applyFill="1" applyBorder="1" applyProtection="1"/>
    <xf numFmtId="0" fontId="7" fillId="0" borderId="58" xfId="1" applyFont="1" applyFill="1" applyBorder="1" applyProtection="1"/>
    <xf numFmtId="0" fontId="7" fillId="0" borderId="65" xfId="1" applyFont="1" applyFill="1" applyBorder="1" applyProtection="1"/>
    <xf numFmtId="0" fontId="2" fillId="0" borderId="66" xfId="1" applyFont="1" applyFill="1" applyBorder="1" applyProtection="1"/>
    <xf numFmtId="165" fontId="12" fillId="0" borderId="66" xfId="4" applyNumberFormat="1" applyFont="1" applyFill="1" applyBorder="1" applyProtection="1"/>
    <xf numFmtId="165" fontId="12" fillId="0" borderId="67" xfId="4" applyNumberFormat="1" applyFont="1" applyFill="1" applyBorder="1" applyProtection="1"/>
    <xf numFmtId="165" fontId="7" fillId="0" borderId="68" xfId="1" applyNumberFormat="1" applyFont="1" applyFill="1" applyBorder="1" applyProtection="1"/>
    <xf numFmtId="165" fontId="7" fillId="0" borderId="39" xfId="1" applyNumberFormat="1" applyFont="1" applyFill="1" applyBorder="1" applyProtection="1"/>
    <xf numFmtId="165" fontId="7" fillId="0" borderId="41" xfId="1" applyNumberFormat="1" applyFont="1" applyFill="1" applyBorder="1" applyProtection="1"/>
    <xf numFmtId="165" fontId="7" fillId="0" borderId="67" xfId="1" applyNumberFormat="1" applyFont="1" applyFill="1" applyBorder="1" applyProtection="1"/>
    <xf numFmtId="165" fontId="7" fillId="0" borderId="18" xfId="1" applyNumberFormat="1" applyFont="1" applyFill="1" applyBorder="1" applyProtection="1"/>
    <xf numFmtId="0" fontId="7" fillId="0" borderId="70" xfId="1" applyFont="1" applyFill="1" applyBorder="1"/>
    <xf numFmtId="4" fontId="7" fillId="0" borderId="68" xfId="1" applyNumberFormat="1" applyFont="1" applyFill="1" applyBorder="1" applyProtection="1"/>
    <xf numFmtId="0" fontId="7" fillId="0" borderId="69" xfId="1" applyFont="1" applyFill="1" applyBorder="1"/>
    <xf numFmtId="0" fontId="13" fillId="0" borderId="65" xfId="1" applyFont="1" applyFill="1" applyBorder="1" applyAlignment="1" applyProtection="1">
      <alignment horizontal="center"/>
    </xf>
    <xf numFmtId="0" fontId="14" fillId="0" borderId="66" xfId="1" applyFont="1" applyFill="1" applyBorder="1" applyProtection="1"/>
    <xf numFmtId="3" fontId="14" fillId="0" borderId="66" xfId="4" applyNumberFormat="1" applyFont="1" applyFill="1" applyBorder="1" applyProtection="1"/>
    <xf numFmtId="3" fontId="14" fillId="0" borderId="31" xfId="4" applyNumberFormat="1" applyFont="1" applyFill="1" applyBorder="1" applyProtection="1"/>
    <xf numFmtId="0" fontId="5" fillId="0" borderId="0" xfId="1" applyFont="1" applyFill="1" applyBorder="1"/>
    <xf numFmtId="0" fontId="5" fillId="0" borderId="0" xfId="1" applyFont="1" applyFill="1"/>
    <xf numFmtId="0" fontId="16" fillId="0" borderId="65" xfId="1" applyFont="1" applyFill="1" applyBorder="1" applyAlignment="1" applyProtection="1">
      <alignment horizontal="center"/>
    </xf>
    <xf numFmtId="0" fontId="15" fillId="0" borderId="66" xfId="1" applyFont="1" applyFill="1" applyBorder="1" applyProtection="1"/>
    <xf numFmtId="3" fontId="15" fillId="0" borderId="66" xfId="4" applyNumberFormat="1" applyFont="1" applyFill="1" applyBorder="1" applyProtection="1"/>
    <xf numFmtId="3" fontId="15" fillId="0" borderId="67" xfId="4" applyNumberFormat="1" applyFont="1" applyFill="1" applyBorder="1"/>
    <xf numFmtId="3" fontId="14" fillId="0" borderId="67" xfId="4" applyNumberFormat="1" applyFont="1" applyFill="1" applyBorder="1" applyAlignment="1" applyProtection="1">
      <alignment horizontal="right"/>
    </xf>
    <xf numFmtId="9" fontId="15" fillId="0" borderId="66" xfId="1" applyNumberFormat="1" applyFont="1" applyFill="1" applyBorder="1" applyAlignment="1" applyProtection="1">
      <alignment horizontal="left"/>
    </xf>
    <xf numFmtId="3" fontId="15" fillId="0" borderId="67" xfId="4" applyNumberFormat="1" applyFont="1" applyFill="1" applyBorder="1" applyAlignment="1" applyProtection="1">
      <alignment horizontal="right"/>
    </xf>
    <xf numFmtId="3" fontId="15" fillId="0" borderId="18" xfId="1" applyNumberFormat="1" applyFont="1" applyFill="1" applyBorder="1" applyAlignment="1" applyProtection="1">
      <alignment horizontal="right"/>
    </xf>
    <xf numFmtId="0" fontId="13" fillId="0" borderId="52" xfId="1" applyFont="1" applyFill="1" applyBorder="1" applyAlignment="1" applyProtection="1">
      <alignment horizontal="center"/>
    </xf>
    <xf numFmtId="0" fontId="14" fillId="0" borderId="53" xfId="1" applyFont="1" applyFill="1" applyBorder="1" applyProtection="1"/>
    <xf numFmtId="3" fontId="14" fillId="0" borderId="31" xfId="4" applyNumberFormat="1" applyFont="1" applyFill="1" applyBorder="1" applyAlignment="1" applyProtection="1">
      <alignment horizontal="right"/>
    </xf>
    <xf numFmtId="3" fontId="14" fillId="0" borderId="72" xfId="1" applyNumberFormat="1" applyFont="1" applyFill="1" applyBorder="1" applyProtection="1"/>
    <xf numFmtId="3" fontId="14" fillId="0" borderId="45" xfId="1" applyNumberFormat="1" applyFont="1" applyFill="1" applyBorder="1" applyProtection="1"/>
    <xf numFmtId="3" fontId="14" fillId="0" borderId="73" xfId="1" applyNumberFormat="1" applyFont="1" applyFill="1" applyBorder="1" applyProtection="1"/>
    <xf numFmtId="3" fontId="14" fillId="0" borderId="74" xfId="1" applyNumberFormat="1" applyFont="1" applyFill="1" applyBorder="1" applyProtection="1"/>
    <xf numFmtId="3" fontId="14" fillId="0" borderId="104" xfId="1" applyNumberFormat="1" applyFont="1" applyFill="1" applyBorder="1" applyProtection="1"/>
    <xf numFmtId="0" fontId="13" fillId="0" borderId="75" xfId="1" applyFont="1" applyFill="1" applyBorder="1" applyAlignment="1" applyProtection="1">
      <alignment horizontal="center"/>
    </xf>
    <xf numFmtId="0" fontId="14" fillId="0" borderId="76" xfId="1" applyFont="1" applyFill="1" applyBorder="1" applyProtection="1"/>
    <xf numFmtId="3" fontId="14" fillId="0" borderId="76" xfId="4" applyNumberFormat="1" applyFont="1" applyFill="1" applyBorder="1" applyProtection="1"/>
    <xf numFmtId="3" fontId="14" fillId="0" borderId="77" xfId="4" applyNumberFormat="1" applyFont="1" applyFill="1" applyBorder="1" applyProtection="1"/>
    <xf numFmtId="3" fontId="14" fillId="0" borderId="78" xfId="1" applyNumberFormat="1" applyFont="1" applyFill="1" applyBorder="1" applyProtection="1"/>
    <xf numFmtId="3" fontId="14" fillId="0" borderId="79" xfId="1" applyNumberFormat="1" applyFont="1" applyFill="1" applyBorder="1" applyProtection="1"/>
    <xf numFmtId="3" fontId="14" fillId="0" borderId="80" xfId="1" applyNumberFormat="1" applyFont="1" applyFill="1" applyBorder="1" applyProtection="1"/>
    <xf numFmtId="3" fontId="14" fillId="0" borderId="92" xfId="1" applyNumberFormat="1" applyFont="1" applyFill="1" applyBorder="1" applyProtection="1"/>
    <xf numFmtId="3" fontId="2" fillId="0" borderId="66" xfId="4" applyNumberFormat="1" applyFont="1" applyFill="1" applyBorder="1" applyProtection="1"/>
    <xf numFmtId="3" fontId="17" fillId="0" borderId="67" xfId="4" applyNumberFormat="1" applyFont="1" applyFill="1" applyBorder="1" applyProtection="1"/>
    <xf numFmtId="3" fontId="2" fillId="0" borderId="81" xfId="1" applyNumberFormat="1" applyFont="1" applyFill="1" applyBorder="1" applyProtection="1"/>
    <xf numFmtId="3" fontId="17" fillId="0" borderId="82" xfId="1" applyNumberFormat="1" applyFont="1" applyFill="1" applyBorder="1" applyProtection="1"/>
    <xf numFmtId="3" fontId="17" fillId="0" borderId="83" xfId="1" applyNumberFormat="1" applyFont="1" applyFill="1" applyBorder="1" applyProtection="1"/>
    <xf numFmtId="3" fontId="17" fillId="0" borderId="38" xfId="1" applyNumberFormat="1" applyFont="1" applyFill="1" applyBorder="1" applyProtection="1"/>
    <xf numFmtId="3" fontId="17" fillId="0" borderId="67" xfId="1" applyNumberFormat="1" applyFont="1" applyFill="1" applyBorder="1" applyProtection="1"/>
    <xf numFmtId="3" fontId="17" fillId="0" borderId="41" xfId="1" applyNumberFormat="1" applyFont="1" applyFill="1" applyBorder="1" applyProtection="1"/>
    <xf numFmtId="3" fontId="17" fillId="0" borderId="40" xfId="1" applyNumberFormat="1" applyFont="1" applyFill="1" applyBorder="1" applyProtection="1"/>
    <xf numFmtId="3" fontId="17" fillId="0" borderId="82" xfId="1" applyNumberFormat="1" applyFont="1" applyFill="1" applyBorder="1" applyAlignment="1" applyProtection="1">
      <alignment horizontal="right"/>
    </xf>
    <xf numFmtId="3" fontId="17" fillId="0" borderId="67" xfId="1" applyNumberFormat="1" applyFont="1" applyFill="1" applyBorder="1" applyAlignment="1" applyProtection="1">
      <alignment horizontal="right"/>
    </xf>
    <xf numFmtId="3" fontId="17" fillId="0" borderId="41" xfId="1" applyNumberFormat="1" applyFont="1" applyFill="1" applyBorder="1" applyAlignment="1" applyProtection="1">
      <alignment horizontal="right"/>
    </xf>
    <xf numFmtId="3" fontId="17" fillId="0" borderId="71" xfId="1" applyNumberFormat="1" applyFont="1" applyFill="1" applyBorder="1" applyAlignment="1">
      <alignment horizontal="right"/>
    </xf>
    <xf numFmtId="3" fontId="17" fillId="0" borderId="84" xfId="1" applyNumberFormat="1" applyFont="1" applyFill="1" applyBorder="1" applyProtection="1"/>
    <xf numFmtId="3" fontId="17" fillId="0" borderId="39" xfId="1" applyNumberFormat="1" applyFont="1" applyFill="1" applyBorder="1" applyProtection="1"/>
    <xf numFmtId="0" fontId="10" fillId="0" borderId="65" xfId="1" applyFont="1" applyFill="1" applyBorder="1" applyAlignment="1" applyProtection="1">
      <alignment horizontal="center"/>
    </xf>
    <xf numFmtId="3" fontId="2" fillId="0" borderId="67" xfId="4" applyNumberFormat="1" applyFont="1" applyFill="1" applyBorder="1" applyProtection="1"/>
    <xf numFmtId="3" fontId="17" fillId="0" borderId="68" xfId="1" applyNumberFormat="1" applyFont="1" applyFill="1" applyBorder="1" applyProtection="1"/>
    <xf numFmtId="0" fontId="10" fillId="0" borderId="86" xfId="1" applyFont="1" applyFill="1" applyBorder="1" applyAlignment="1" applyProtection="1">
      <alignment horizontal="center"/>
    </xf>
    <xf numFmtId="0" fontId="2" fillId="0" borderId="87" xfId="1" applyFont="1" applyFill="1" applyBorder="1" applyProtection="1"/>
    <xf numFmtId="3" fontId="2" fillId="0" borderId="87" xfId="4" applyNumberFormat="1" applyFont="1" applyFill="1" applyBorder="1" applyProtection="1"/>
    <xf numFmtId="3" fontId="2" fillId="0" borderId="88" xfId="4" applyNumberFormat="1" applyFont="1" applyFill="1" applyBorder="1" applyAlignment="1" applyProtection="1">
      <alignment horizontal="right"/>
    </xf>
    <xf numFmtId="3" fontId="2" fillId="0" borderId="42" xfId="1" applyNumberFormat="1" applyFont="1" applyFill="1" applyBorder="1" applyAlignment="1" applyProtection="1">
      <alignment horizontal="right"/>
    </xf>
    <xf numFmtId="3" fontId="2" fillId="0" borderId="44" xfId="1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right"/>
    </xf>
    <xf numFmtId="3" fontId="2" fillId="0" borderId="46" xfId="1" applyNumberFormat="1" applyFont="1" applyFill="1" applyBorder="1" applyAlignment="1" applyProtection="1">
      <alignment horizontal="right"/>
    </xf>
    <xf numFmtId="3" fontId="2" fillId="0" borderId="88" xfId="1" applyNumberFormat="1" applyFont="1" applyFill="1" applyBorder="1" applyAlignment="1" applyProtection="1">
      <alignment horizontal="right"/>
    </xf>
    <xf numFmtId="3" fontId="2" fillId="0" borderId="44" xfId="1" applyNumberFormat="1" applyFont="1" applyFill="1" applyBorder="1" applyAlignment="1" applyProtection="1">
      <alignment horizontal="center"/>
    </xf>
    <xf numFmtId="3" fontId="2" fillId="0" borderId="20" xfId="1" applyNumberFormat="1" applyFont="1" applyFill="1" applyBorder="1" applyAlignment="1" applyProtection="1">
      <alignment horizontal="right"/>
    </xf>
    <xf numFmtId="3" fontId="2" fillId="0" borderId="71" xfId="1" applyNumberFormat="1" applyFont="1" applyFill="1" applyBorder="1" applyAlignment="1">
      <alignment horizontal="right"/>
    </xf>
    <xf numFmtId="3" fontId="2" fillId="0" borderId="67" xfId="4" applyNumberFormat="1" applyFont="1" applyFill="1" applyBorder="1" applyAlignment="1" applyProtection="1">
      <alignment horizontal="right"/>
    </xf>
    <xf numFmtId="0" fontId="10" fillId="0" borderId="89" xfId="1" applyFont="1" applyFill="1" applyBorder="1" applyAlignment="1" applyProtection="1">
      <alignment horizontal="center"/>
    </xf>
    <xf numFmtId="0" fontId="10" fillId="0" borderId="90" xfId="5" applyFont="1" applyFill="1" applyBorder="1" applyAlignment="1" applyProtection="1">
      <alignment horizontal="center"/>
    </xf>
    <xf numFmtId="3" fontId="14" fillId="0" borderId="91" xfId="4" applyNumberFormat="1" applyFont="1" applyFill="1" applyBorder="1" applyProtection="1"/>
    <xf numFmtId="3" fontId="14" fillId="0" borderId="93" xfId="1" applyNumberFormat="1" applyFont="1" applyFill="1" applyBorder="1" applyProtection="1"/>
    <xf numFmtId="3" fontId="14" fillId="0" borderId="47" xfId="1" applyNumberFormat="1" applyFont="1" applyFill="1" applyBorder="1" applyProtection="1"/>
    <xf numFmtId="3" fontId="14" fillId="0" borderId="16" xfId="1" applyNumberFormat="1" applyFont="1" applyFill="1" applyBorder="1" applyProtection="1"/>
    <xf numFmtId="3" fontId="14" fillId="0" borderId="94" xfId="1" applyNumberFormat="1" applyFont="1" applyFill="1" applyBorder="1" applyProtection="1"/>
    <xf numFmtId="3" fontId="14" fillId="0" borderId="14" xfId="1" applyNumberFormat="1" applyFont="1" applyFill="1" applyBorder="1" applyProtection="1"/>
    <xf numFmtId="3" fontId="14" fillId="0" borderId="95" xfId="1" applyNumberFormat="1" applyFont="1" applyFill="1" applyBorder="1" applyProtection="1"/>
    <xf numFmtId="0" fontId="4" fillId="0" borderId="2" xfId="1" applyFont="1" applyFill="1" applyBorder="1"/>
    <xf numFmtId="0" fontId="10" fillId="0" borderId="96" xfId="5" applyFont="1" applyFill="1" applyBorder="1" applyAlignment="1" applyProtection="1">
      <alignment horizontal="center"/>
    </xf>
    <xf numFmtId="0" fontId="2" fillId="0" borderId="97" xfId="5" applyFont="1" applyFill="1" applyBorder="1" applyProtection="1"/>
    <xf numFmtId="3" fontId="2" fillId="0" borderId="66" xfId="5" applyNumberFormat="1" applyFont="1" applyFill="1" applyBorder="1" applyAlignment="1" applyProtection="1">
      <alignment horizontal="right"/>
    </xf>
    <xf numFmtId="3" fontId="2" fillId="0" borderId="67" xfId="5" applyNumberFormat="1" applyFont="1" applyFill="1" applyBorder="1" applyAlignment="1" applyProtection="1">
      <alignment horizontal="right"/>
    </xf>
    <xf numFmtId="3" fontId="14" fillId="0" borderId="98" xfId="1" applyNumberFormat="1" applyFont="1" applyFill="1" applyBorder="1" applyProtection="1"/>
    <xf numFmtId="3" fontId="14" fillId="0" borderId="36" xfId="1" applyNumberFormat="1" applyFont="1" applyFill="1" applyBorder="1"/>
    <xf numFmtId="3" fontId="14" fillId="0" borderId="37" xfId="1" applyNumberFormat="1" applyFont="1" applyFill="1" applyBorder="1"/>
    <xf numFmtId="3" fontId="14" fillId="0" borderId="19" xfId="1" applyNumberFormat="1" applyFont="1" applyFill="1" applyBorder="1"/>
    <xf numFmtId="3" fontId="14" fillId="0" borderId="24" xfId="1" applyNumberFormat="1" applyFont="1" applyFill="1" applyBorder="1"/>
    <xf numFmtId="3" fontId="14" fillId="0" borderId="17" xfId="1" applyNumberFormat="1" applyFont="1" applyFill="1" applyBorder="1"/>
    <xf numFmtId="0" fontId="3" fillId="0" borderId="2" xfId="5" applyFont="1" applyFill="1" applyBorder="1"/>
    <xf numFmtId="0" fontId="3" fillId="0" borderId="0" xfId="5" applyFont="1" applyFill="1"/>
    <xf numFmtId="0" fontId="10" fillId="0" borderId="89" xfId="5" applyFont="1" applyFill="1" applyBorder="1" applyAlignment="1" applyProtection="1">
      <alignment horizontal="center"/>
    </xf>
    <xf numFmtId="0" fontId="2" fillId="0" borderId="99" xfId="5" applyFont="1" applyFill="1" applyBorder="1" applyProtection="1"/>
    <xf numFmtId="3" fontId="14" fillId="0" borderId="100" xfId="5" applyNumberFormat="1" applyFont="1" applyFill="1" applyBorder="1" applyAlignment="1" applyProtection="1">
      <alignment horizontal="right"/>
    </xf>
    <xf numFmtId="3" fontId="2" fillId="0" borderId="101" xfId="5" applyNumberFormat="1" applyFont="1" applyFill="1" applyBorder="1" applyAlignment="1" applyProtection="1">
      <alignment horizontal="right"/>
    </xf>
    <xf numFmtId="3" fontId="14" fillId="0" borderId="102" xfId="5" applyNumberFormat="1" applyFont="1" applyFill="1" applyBorder="1" applyProtection="1"/>
    <xf numFmtId="3" fontId="14" fillId="0" borderId="35" xfId="5" applyNumberFormat="1" applyFont="1" applyFill="1" applyBorder="1" applyAlignment="1" applyProtection="1">
      <alignment horizontal="right"/>
    </xf>
    <xf numFmtId="3" fontId="14" fillId="0" borderId="12" xfId="5" applyNumberFormat="1" applyFont="1" applyFill="1" applyBorder="1" applyAlignment="1" applyProtection="1">
      <alignment horizontal="right"/>
    </xf>
    <xf numFmtId="3" fontId="14" fillId="0" borderId="103" xfId="5" applyNumberFormat="1" applyFont="1" applyFill="1" applyBorder="1" applyAlignment="1" applyProtection="1">
      <alignment horizontal="right"/>
    </xf>
    <xf numFmtId="3" fontId="14" fillId="0" borderId="10" xfId="5" applyNumberFormat="1" applyFont="1" applyFill="1" applyBorder="1" applyAlignment="1" applyProtection="1">
      <alignment horizontal="right"/>
    </xf>
    <xf numFmtId="4" fontId="3" fillId="0" borderId="0" xfId="4" applyNumberFormat="1" applyFont="1" applyFill="1"/>
    <xf numFmtId="166" fontId="3" fillId="0" borderId="0" xfId="1" applyNumberFormat="1" applyFont="1" applyFill="1"/>
    <xf numFmtId="0" fontId="3" fillId="0" borderId="0" xfId="1" applyFont="1" applyFill="1" applyAlignment="1">
      <alignment horizontal="right"/>
    </xf>
    <xf numFmtId="3" fontId="14" fillId="0" borderId="107" xfId="1" applyNumberFormat="1" applyFont="1" applyFill="1" applyBorder="1" applyProtection="1"/>
    <xf numFmtId="3" fontId="14" fillId="0" borderId="108" xfId="1" applyNumberFormat="1" applyFont="1" applyFill="1" applyBorder="1" applyProtection="1"/>
    <xf numFmtId="3" fontId="14" fillId="0" borderId="109" xfId="1" applyNumberFormat="1" applyFont="1" applyFill="1" applyBorder="1" applyProtection="1"/>
    <xf numFmtId="3" fontId="14" fillId="0" borderId="23" xfId="1" applyNumberFormat="1" applyFont="1" applyFill="1" applyBorder="1"/>
    <xf numFmtId="3" fontId="14" fillId="0" borderId="1" xfId="5" applyNumberFormat="1" applyFont="1" applyFill="1" applyBorder="1" applyAlignment="1" applyProtection="1">
      <alignment horizontal="right"/>
    </xf>
    <xf numFmtId="3" fontId="14" fillId="0" borderId="110" xfId="1" applyNumberFormat="1" applyFont="1" applyFill="1" applyBorder="1" applyProtection="1"/>
    <xf numFmtId="3" fontId="14" fillId="0" borderId="111" xfId="1" applyNumberFormat="1" applyFont="1" applyFill="1" applyBorder="1" applyProtection="1"/>
    <xf numFmtId="3" fontId="14" fillId="0" borderId="112" xfId="1" applyNumberFormat="1" applyFont="1" applyFill="1" applyBorder="1" applyProtection="1"/>
    <xf numFmtId="3" fontId="17" fillId="0" borderId="113" xfId="1" applyNumberFormat="1" applyFont="1" applyFill="1" applyBorder="1" applyProtection="1"/>
    <xf numFmtId="3" fontId="2" fillId="0" borderId="114" xfId="1" applyNumberFormat="1" applyFont="1" applyFill="1" applyBorder="1" applyProtection="1"/>
    <xf numFmtId="3" fontId="14" fillId="0" borderId="15" xfId="1" applyNumberFormat="1" applyFont="1" applyFill="1" applyBorder="1" applyProtection="1"/>
    <xf numFmtId="165" fontId="7" fillId="0" borderId="82" xfId="1" applyNumberFormat="1" applyFont="1" applyFill="1" applyBorder="1" applyProtection="1"/>
    <xf numFmtId="3" fontId="2" fillId="0" borderId="39" xfId="1" applyNumberFormat="1" applyFont="1" applyFill="1" applyBorder="1" applyAlignment="1" applyProtection="1">
      <alignment horizontal="right"/>
    </xf>
    <xf numFmtId="3" fontId="14" fillId="0" borderId="25" xfId="1" applyNumberFormat="1" applyFont="1" applyFill="1" applyBorder="1"/>
    <xf numFmtId="165" fontId="7" fillId="0" borderId="83" xfId="1" applyNumberFormat="1" applyFont="1" applyFill="1" applyBorder="1" applyProtection="1"/>
    <xf numFmtId="165" fontId="7" fillId="0" borderId="115" xfId="1" applyNumberFormat="1" applyFont="1" applyFill="1" applyBorder="1" applyProtection="1"/>
    <xf numFmtId="3" fontId="15" fillId="0" borderId="83" xfId="1" applyNumberFormat="1" applyFont="1" applyFill="1" applyBorder="1" applyProtection="1"/>
    <xf numFmtId="3" fontId="14" fillId="0" borderId="83" xfId="1" applyNumberFormat="1" applyFont="1" applyFill="1" applyBorder="1" applyAlignment="1" applyProtection="1">
      <alignment horizontal="right"/>
    </xf>
    <xf numFmtId="3" fontId="15" fillId="0" borderId="83" xfId="1" applyNumberFormat="1" applyFont="1" applyFill="1" applyBorder="1" applyAlignment="1" applyProtection="1">
      <alignment horizontal="right"/>
    </xf>
    <xf numFmtId="3" fontId="17" fillId="0" borderId="83" xfId="1" applyNumberFormat="1" applyFont="1" applyFill="1" applyBorder="1" applyAlignment="1" applyProtection="1">
      <alignment horizontal="right"/>
    </xf>
    <xf numFmtId="3" fontId="14" fillId="0" borderId="34" xfId="5" applyNumberFormat="1" applyFont="1" applyFill="1" applyBorder="1" applyAlignment="1" applyProtection="1">
      <alignment horizontal="right"/>
    </xf>
    <xf numFmtId="165" fontId="7" fillId="0" borderId="38" xfId="1" applyNumberFormat="1" applyFont="1" applyFill="1" applyBorder="1" applyProtection="1"/>
    <xf numFmtId="3" fontId="14" fillId="0" borderId="116" xfId="1" applyNumberFormat="1" applyFont="1" applyFill="1" applyBorder="1" applyProtection="1"/>
    <xf numFmtId="4" fontId="7" fillId="0" borderId="82" xfId="1" applyNumberFormat="1" applyFont="1" applyFill="1" applyBorder="1" applyProtection="1"/>
    <xf numFmtId="3" fontId="15" fillId="0" borderId="82" xfId="1" applyNumberFormat="1" applyFont="1" applyFill="1" applyBorder="1" applyAlignment="1" applyProtection="1">
      <alignment horizontal="right"/>
    </xf>
    <xf numFmtId="3" fontId="2" fillId="0" borderId="114" xfId="1" applyNumberFormat="1" applyFont="1" applyFill="1" applyBorder="1" applyAlignment="1" applyProtection="1">
      <alignment horizontal="right"/>
    </xf>
    <xf numFmtId="165" fontId="7" fillId="0" borderId="118" xfId="1" applyNumberFormat="1" applyFont="1" applyFill="1" applyBorder="1" applyProtection="1"/>
    <xf numFmtId="3" fontId="15" fillId="0" borderId="18" xfId="1" applyNumberFormat="1" applyFont="1" applyFill="1" applyBorder="1" applyProtection="1"/>
    <xf numFmtId="3" fontId="15" fillId="0" borderId="118" xfId="1" applyNumberFormat="1" applyFont="1" applyFill="1" applyBorder="1" applyProtection="1"/>
    <xf numFmtId="3" fontId="14" fillId="0" borderId="18" xfId="1" applyNumberFormat="1" applyFont="1" applyFill="1" applyBorder="1" applyAlignment="1" applyProtection="1">
      <alignment horizontal="right"/>
    </xf>
    <xf numFmtId="3" fontId="14" fillId="0" borderId="118" xfId="1" applyNumberFormat="1" applyFont="1" applyFill="1" applyBorder="1" applyAlignment="1" applyProtection="1">
      <alignment horizontal="right"/>
    </xf>
    <xf numFmtId="3" fontId="15" fillId="0" borderId="118" xfId="1" applyNumberFormat="1" applyFont="1" applyFill="1" applyBorder="1" applyAlignment="1" applyProtection="1">
      <alignment horizontal="right"/>
    </xf>
    <xf numFmtId="3" fontId="17" fillId="0" borderId="118" xfId="1" applyNumberFormat="1" applyFont="1" applyFill="1" applyBorder="1" applyAlignment="1" applyProtection="1">
      <alignment horizontal="right"/>
    </xf>
    <xf numFmtId="3" fontId="2" fillId="0" borderId="119" xfId="1" applyNumberFormat="1" applyFont="1" applyFill="1" applyBorder="1" applyAlignment="1" applyProtection="1">
      <alignment horizontal="right"/>
    </xf>
    <xf numFmtId="3" fontId="14" fillId="0" borderId="32" xfId="5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center"/>
    </xf>
    <xf numFmtId="3" fontId="17" fillId="0" borderId="18" xfId="1" applyNumberFormat="1" applyFont="1" applyFill="1" applyBorder="1" applyProtection="1"/>
    <xf numFmtId="3" fontId="17" fillId="0" borderId="118" xfId="1" applyNumberFormat="1" applyFont="1" applyFill="1" applyBorder="1" applyProtection="1"/>
    <xf numFmtId="3" fontId="2" fillId="0" borderId="118" xfId="1" applyNumberFormat="1" applyFont="1" applyFill="1" applyBorder="1" applyAlignment="1" applyProtection="1">
      <alignment horizontal="center"/>
    </xf>
    <xf numFmtId="3" fontId="15" fillId="0" borderId="82" xfId="1" applyNumberFormat="1" applyFont="1" applyFill="1" applyBorder="1" applyProtection="1"/>
    <xf numFmtId="3" fontId="14" fillId="0" borderId="82" xfId="1" applyNumberFormat="1" applyFont="1" applyFill="1" applyBorder="1" applyAlignment="1" applyProtection="1">
      <alignment horizontal="right"/>
    </xf>
    <xf numFmtId="3" fontId="17" fillId="0" borderId="73" xfId="1" applyNumberFormat="1" applyFont="1" applyFill="1" applyBorder="1" applyAlignment="1" applyProtection="1">
      <alignment horizontal="right"/>
    </xf>
    <xf numFmtId="165" fontId="7" fillId="0" borderId="120" xfId="1" applyNumberFormat="1" applyFont="1" applyFill="1" applyBorder="1" applyProtection="1"/>
    <xf numFmtId="165" fontId="7" fillId="0" borderId="20" xfId="1" applyNumberFormat="1" applyFont="1" applyFill="1" applyBorder="1" applyProtection="1"/>
    <xf numFmtId="0" fontId="10" fillId="0" borderId="27" xfId="1" applyFont="1" applyFill="1" applyBorder="1" applyAlignment="1">
      <alignment horizontal="center" vertical="center" wrapText="1"/>
    </xf>
    <xf numFmtId="0" fontId="10" fillId="0" borderId="56" xfId="1" applyFont="1" applyFill="1" applyBorder="1" applyAlignment="1">
      <alignment horizontal="center" vertical="center" wrapText="1"/>
    </xf>
    <xf numFmtId="0" fontId="10" fillId="0" borderId="61" xfId="1" applyFont="1" applyFill="1" applyBorder="1" applyAlignment="1">
      <alignment horizontal="center" vertical="center" wrapText="1"/>
    </xf>
    <xf numFmtId="0" fontId="10" fillId="0" borderId="49" xfId="4" applyFont="1" applyFill="1" applyBorder="1" applyAlignment="1" applyProtection="1">
      <alignment horizontal="center" vertical="center" wrapText="1"/>
    </xf>
    <xf numFmtId="0" fontId="10" fillId="0" borderId="53" xfId="4" applyFont="1" applyFill="1" applyBorder="1" applyAlignment="1" applyProtection="1">
      <alignment horizontal="center" vertical="center" wrapText="1"/>
    </xf>
    <xf numFmtId="0" fontId="10" fillId="0" borderId="58" xfId="4" applyFont="1" applyFill="1" applyBorder="1" applyAlignment="1" applyProtection="1">
      <alignment horizontal="center" vertical="center" wrapText="1"/>
    </xf>
    <xf numFmtId="0" fontId="10" fillId="0" borderId="50" xfId="4" applyFont="1" applyFill="1" applyBorder="1" applyAlignment="1" applyProtection="1">
      <alignment horizontal="center" vertical="center" wrapText="1"/>
    </xf>
    <xf numFmtId="0" fontId="10" fillId="0" borderId="54" xfId="4" applyFont="1" applyFill="1" applyBorder="1" applyAlignment="1" applyProtection="1">
      <alignment horizontal="center" vertical="center" wrapText="1"/>
    </xf>
    <xf numFmtId="0" fontId="10" fillId="0" borderId="59" xfId="4" applyFont="1" applyFill="1" applyBorder="1" applyAlignment="1" applyProtection="1">
      <alignment horizontal="center" vertical="center" wrapText="1"/>
    </xf>
    <xf numFmtId="0" fontId="10" fillId="0" borderId="51" xfId="1" applyFont="1" applyFill="1" applyBorder="1" applyAlignment="1" applyProtection="1">
      <alignment horizontal="center" vertical="center" wrapText="1"/>
    </xf>
    <xf numFmtId="0" fontId="10" fillId="0" borderId="55" xfId="1" applyFont="1" applyFill="1" applyBorder="1" applyAlignment="1" applyProtection="1">
      <alignment horizontal="center" vertical="center" wrapText="1"/>
    </xf>
    <xf numFmtId="0" fontId="10" fillId="0" borderId="60" xfId="1" applyFont="1" applyFill="1" applyBorder="1" applyAlignment="1" applyProtection="1">
      <alignment horizontal="center" vertical="center" wrapText="1"/>
    </xf>
    <xf numFmtId="0" fontId="10" fillId="0" borderId="50" xfId="1" applyFont="1" applyFill="1" applyBorder="1" applyAlignment="1" applyProtection="1">
      <alignment horizontal="center" vertical="center" wrapText="1"/>
    </xf>
    <xf numFmtId="0" fontId="10" fillId="0" borderId="54" xfId="1" applyFont="1" applyFill="1" applyBorder="1" applyAlignment="1" applyProtection="1">
      <alignment horizontal="center" vertical="center" wrapText="1"/>
    </xf>
    <xf numFmtId="0" fontId="10" fillId="0" borderId="59" xfId="1" applyFont="1" applyFill="1" applyBorder="1" applyAlignment="1" applyProtection="1">
      <alignment horizontal="center" vertical="center" wrapText="1"/>
    </xf>
    <xf numFmtId="0" fontId="10" fillId="0" borderId="27" xfId="1" applyFont="1" applyFill="1" applyBorder="1" applyAlignment="1" applyProtection="1">
      <alignment horizontal="center" vertical="center" wrapText="1"/>
    </xf>
    <xf numFmtId="0" fontId="10" fillId="0" borderId="56" xfId="1" applyFont="1" applyFill="1" applyBorder="1" applyAlignment="1" applyProtection="1">
      <alignment horizontal="center" vertical="center" wrapText="1"/>
    </xf>
    <xf numFmtId="0" fontId="10" fillId="0" borderId="61" xfId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center" vertical="center" wrapText="1"/>
    </xf>
    <xf numFmtId="0" fontId="10" fillId="0" borderId="105" xfId="1" applyFont="1" applyFill="1" applyBorder="1" applyAlignment="1" applyProtection="1">
      <alignment horizontal="center" vertical="center" wrapText="1"/>
    </xf>
    <xf numFmtId="0" fontId="10" fillId="0" borderId="106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6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0" fillId="0" borderId="117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0" borderId="62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105" xfId="1" applyFont="1" applyFill="1" applyBorder="1" applyAlignment="1">
      <alignment horizontal="center" vertical="center" wrapText="1"/>
    </xf>
    <xf numFmtId="0" fontId="10" fillId="0" borderId="106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6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3" fontId="14" fillId="0" borderId="39" xfId="1" applyNumberFormat="1" applyFont="1" applyFill="1" applyBorder="1" applyProtection="1"/>
    <xf numFmtId="3" fontId="14" fillId="0" borderId="18" xfId="1" applyNumberFormat="1" applyFont="1" applyFill="1" applyBorder="1" applyProtection="1"/>
    <xf numFmtId="3" fontId="14" fillId="0" borderId="118" xfId="1" applyNumberFormat="1" applyFont="1" applyFill="1" applyBorder="1" applyProtection="1"/>
    <xf numFmtId="3" fontId="14" fillId="0" borderId="82" xfId="1" applyNumberFormat="1" applyFont="1" applyFill="1" applyBorder="1" applyProtection="1"/>
    <xf numFmtId="3" fontId="14" fillId="0" borderId="38" xfId="1" applyNumberFormat="1" applyFont="1" applyFill="1" applyBorder="1" applyProtection="1"/>
    <xf numFmtId="3" fontId="14" fillId="0" borderId="83" xfId="1" applyNumberFormat="1" applyFont="1" applyFill="1" applyBorder="1" applyProtection="1"/>
  </cellXfs>
  <cellStyles count="6">
    <cellStyle name="Nedefinován" xfId="2"/>
    <cellStyle name="normální" xfId="0" builtinId="0"/>
    <cellStyle name="normální 2" xfId="3"/>
    <cellStyle name="normální 2 2" xfId="1"/>
    <cellStyle name="normální_FV 06 hlavní soubor" xfId="5"/>
    <cellStyle name="normální_FV 07 hlavní soubor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I44"/>
  <sheetViews>
    <sheetView showZeros="0" tabSelected="1" zoomScale="70" zoomScaleNormal="70" zoomScaleSheetLayoutView="55" workbookViewId="0">
      <pane xSplit="2" ySplit="5" topLeftCell="C6" activePane="bottomRight" state="frozen"/>
      <selection activeCell="D25" sqref="D25"/>
      <selection pane="topRight" activeCell="D25" sqref="D25"/>
      <selection pane="bottomLeft" activeCell="D25" sqref="D25"/>
      <selection pane="bottomRight" activeCell="J9" sqref="J9"/>
    </sheetView>
  </sheetViews>
  <sheetFormatPr defaultRowHeight="15.75"/>
  <cols>
    <col min="1" max="1" width="7.7109375" style="1" customWidth="1"/>
    <col min="2" max="2" width="77.7109375" style="1" customWidth="1"/>
    <col min="3" max="4" width="26.85546875" style="24" customWidth="1"/>
    <col min="5" max="5" width="26.85546875" style="1" customWidth="1"/>
    <col min="6" max="34" width="21.140625" style="1" customWidth="1"/>
    <col min="35" max="16384" width="9.140625" style="1"/>
  </cols>
  <sheetData>
    <row r="1" spans="1:35" ht="19.5" thickBot="1">
      <c r="A1" s="23"/>
      <c r="L1" s="25"/>
      <c r="V1" s="2"/>
      <c r="W1" s="25"/>
      <c r="AH1" s="26"/>
    </row>
    <row r="2" spans="1:35" ht="18.75" customHeight="1">
      <c r="A2" s="27"/>
      <c r="B2" s="28"/>
      <c r="C2" s="187" t="s">
        <v>29</v>
      </c>
      <c r="D2" s="190" t="s">
        <v>30</v>
      </c>
      <c r="E2" s="193" t="s">
        <v>78</v>
      </c>
      <c r="F2" s="196" t="s">
        <v>1</v>
      </c>
      <c r="G2" s="199" t="s">
        <v>2</v>
      </c>
      <c r="H2" s="199" t="s">
        <v>3</v>
      </c>
      <c r="I2" s="202" t="s">
        <v>4</v>
      </c>
      <c r="J2" s="205" t="s">
        <v>5</v>
      </c>
      <c r="K2" s="208" t="s">
        <v>6</v>
      </c>
      <c r="L2" s="211" t="s">
        <v>7</v>
      </c>
      <c r="M2" s="214" t="s">
        <v>8</v>
      </c>
      <c r="N2" s="184" t="s">
        <v>9</v>
      </c>
      <c r="O2" s="184" t="s">
        <v>10</v>
      </c>
      <c r="P2" s="184" t="s">
        <v>11</v>
      </c>
      <c r="Q2" s="217" t="s">
        <v>12</v>
      </c>
      <c r="R2" s="205" t="s">
        <v>31</v>
      </c>
      <c r="S2" s="208" t="s">
        <v>13</v>
      </c>
      <c r="T2" s="214" t="s">
        <v>14</v>
      </c>
      <c r="U2" s="184" t="s">
        <v>15</v>
      </c>
      <c r="V2" s="217" t="s">
        <v>16</v>
      </c>
      <c r="W2" s="220" t="s">
        <v>17</v>
      </c>
      <c r="X2" s="220" t="s">
        <v>18</v>
      </c>
      <c r="Y2" s="223" t="s">
        <v>19</v>
      </c>
      <c r="Z2" s="205" t="s">
        <v>20</v>
      </c>
      <c r="AA2" s="208" t="s">
        <v>21</v>
      </c>
      <c r="AB2" s="211" t="s">
        <v>22</v>
      </c>
      <c r="AC2" s="223" t="s">
        <v>23</v>
      </c>
      <c r="AD2" s="226" t="s">
        <v>24</v>
      </c>
      <c r="AE2" s="226" t="s">
        <v>25</v>
      </c>
      <c r="AF2" s="226" t="s">
        <v>26</v>
      </c>
      <c r="AG2" s="226" t="s">
        <v>27</v>
      </c>
      <c r="AH2" s="205" t="s">
        <v>28</v>
      </c>
    </row>
    <row r="3" spans="1:35" ht="18.75">
      <c r="A3" s="29" t="s">
        <v>32</v>
      </c>
      <c r="B3" s="30" t="s">
        <v>33</v>
      </c>
      <c r="C3" s="188"/>
      <c r="D3" s="191"/>
      <c r="E3" s="194"/>
      <c r="F3" s="197"/>
      <c r="G3" s="200"/>
      <c r="H3" s="200"/>
      <c r="I3" s="203"/>
      <c r="J3" s="206" t="s">
        <v>16</v>
      </c>
      <c r="K3" s="209" t="s">
        <v>16</v>
      </c>
      <c r="L3" s="212" t="s">
        <v>16</v>
      </c>
      <c r="M3" s="215" t="s">
        <v>16</v>
      </c>
      <c r="N3" s="185" t="s">
        <v>16</v>
      </c>
      <c r="O3" s="185" t="s">
        <v>16</v>
      </c>
      <c r="P3" s="185" t="s">
        <v>16</v>
      </c>
      <c r="Q3" s="218" t="s">
        <v>16</v>
      </c>
      <c r="R3" s="206" t="s">
        <v>16</v>
      </c>
      <c r="S3" s="209" t="s">
        <v>16</v>
      </c>
      <c r="T3" s="215" t="s">
        <v>16</v>
      </c>
      <c r="U3" s="185" t="s">
        <v>16</v>
      </c>
      <c r="V3" s="218" t="s">
        <v>16</v>
      </c>
      <c r="W3" s="221"/>
      <c r="X3" s="221" t="s">
        <v>34</v>
      </c>
      <c r="Y3" s="224" t="s">
        <v>34</v>
      </c>
      <c r="Z3" s="206" t="s">
        <v>34</v>
      </c>
      <c r="AA3" s="209" t="s">
        <v>35</v>
      </c>
      <c r="AB3" s="212" t="s">
        <v>36</v>
      </c>
      <c r="AC3" s="224" t="s">
        <v>37</v>
      </c>
      <c r="AD3" s="227" t="s">
        <v>38</v>
      </c>
      <c r="AE3" s="227" t="s">
        <v>39</v>
      </c>
      <c r="AF3" s="227" t="s">
        <v>40</v>
      </c>
      <c r="AG3" s="227" t="s">
        <v>41</v>
      </c>
      <c r="AH3" s="206"/>
      <c r="AI3" s="4"/>
    </row>
    <row r="4" spans="1:35" ht="19.5" thickBot="1">
      <c r="A4" s="31"/>
      <c r="B4" s="32"/>
      <c r="C4" s="189"/>
      <c r="D4" s="192"/>
      <c r="E4" s="195"/>
      <c r="F4" s="198"/>
      <c r="G4" s="201"/>
      <c r="H4" s="201"/>
      <c r="I4" s="204"/>
      <c r="J4" s="207"/>
      <c r="K4" s="210"/>
      <c r="L4" s="213"/>
      <c r="M4" s="216"/>
      <c r="N4" s="186"/>
      <c r="O4" s="186"/>
      <c r="P4" s="186"/>
      <c r="Q4" s="219"/>
      <c r="R4" s="207"/>
      <c r="S4" s="210"/>
      <c r="T4" s="216"/>
      <c r="U4" s="186"/>
      <c r="V4" s="219"/>
      <c r="W4" s="222"/>
      <c r="X4" s="222"/>
      <c r="Y4" s="225"/>
      <c r="Z4" s="207"/>
      <c r="AA4" s="210"/>
      <c r="AB4" s="213" t="s">
        <v>42</v>
      </c>
      <c r="AC4" s="225"/>
      <c r="AD4" s="228" t="s">
        <v>43</v>
      </c>
      <c r="AE4" s="228"/>
      <c r="AF4" s="228"/>
      <c r="AG4" s="228"/>
      <c r="AH4" s="207"/>
      <c r="AI4" s="4"/>
    </row>
    <row r="5" spans="1:35" ht="20.25" customHeight="1">
      <c r="A5" s="33"/>
      <c r="B5" s="34"/>
      <c r="C5" s="35"/>
      <c r="D5" s="36"/>
      <c r="E5" s="37"/>
      <c r="F5" s="38"/>
      <c r="G5" s="39"/>
      <c r="H5" s="39"/>
      <c r="I5" s="38"/>
      <c r="J5" s="182"/>
      <c r="K5" s="166"/>
      <c r="L5" s="151"/>
      <c r="M5" s="40"/>
      <c r="N5" s="39"/>
      <c r="O5" s="39"/>
      <c r="P5" s="39"/>
      <c r="Q5" s="38"/>
      <c r="R5" s="41"/>
      <c r="S5" s="166"/>
      <c r="T5" s="40"/>
      <c r="U5" s="40"/>
      <c r="V5" s="38"/>
      <c r="W5" s="154"/>
      <c r="X5" s="155"/>
      <c r="Y5" s="161"/>
      <c r="Z5" s="41"/>
      <c r="AA5" s="166"/>
      <c r="AB5" s="151"/>
      <c r="AC5" s="40"/>
      <c r="AD5" s="40"/>
      <c r="AE5" s="39"/>
      <c r="AF5" s="39"/>
      <c r="AG5" s="39"/>
      <c r="AH5" s="42"/>
      <c r="AI5" s="4"/>
    </row>
    <row r="6" spans="1:35" ht="27.95" customHeight="1">
      <c r="A6" s="33"/>
      <c r="B6" s="34" t="s">
        <v>44</v>
      </c>
      <c r="C6" s="35"/>
      <c r="D6" s="36"/>
      <c r="E6" s="43"/>
      <c r="F6" s="38"/>
      <c r="G6" s="39"/>
      <c r="H6" s="39"/>
      <c r="I6" s="38"/>
      <c r="J6" s="183"/>
      <c r="K6" s="166"/>
      <c r="L6" s="151"/>
      <c r="M6" s="40"/>
      <c r="N6" s="39"/>
      <c r="O6" s="39"/>
      <c r="P6" s="39"/>
      <c r="Q6" s="38"/>
      <c r="R6" s="41"/>
      <c r="S6" s="166"/>
      <c r="T6" s="40"/>
      <c r="U6" s="40"/>
      <c r="V6" s="38"/>
      <c r="W6" s="154"/>
      <c r="X6" s="154"/>
      <c r="Y6" s="161"/>
      <c r="Z6" s="41"/>
      <c r="AA6" s="166"/>
      <c r="AB6" s="163"/>
      <c r="AC6" s="40"/>
      <c r="AD6" s="40"/>
      <c r="AE6" s="39"/>
      <c r="AF6" s="39"/>
      <c r="AG6" s="39"/>
      <c r="AH6" s="44"/>
      <c r="AI6" s="4"/>
    </row>
    <row r="7" spans="1:35" s="50" customFormat="1" ht="27.95" customHeight="1">
      <c r="A7" s="45" t="s">
        <v>45</v>
      </c>
      <c r="B7" s="46" t="s">
        <v>46</v>
      </c>
      <c r="C7" s="47">
        <f>SUM(D7:E7)</f>
        <v>3044332</v>
      </c>
      <c r="D7" s="48">
        <f>D8+D9</f>
        <v>2506787</v>
      </c>
      <c r="E7" s="6">
        <f t="shared" ref="E7:E16" si="0">SUM(F7:AH7)</f>
        <v>537545</v>
      </c>
      <c r="F7" s="229">
        <v>78559</v>
      </c>
      <c r="G7" s="229">
        <v>2423</v>
      </c>
      <c r="H7" s="229">
        <v>157510</v>
      </c>
      <c r="I7" s="229">
        <v>67029</v>
      </c>
      <c r="J7" s="230">
        <v>2235</v>
      </c>
      <c r="K7" s="231">
        <v>3882</v>
      </c>
      <c r="L7" s="232">
        <v>312</v>
      </c>
      <c r="M7" s="233">
        <v>55865</v>
      </c>
      <c r="N7" s="229">
        <v>2034</v>
      </c>
      <c r="O7" s="229">
        <v>6395</v>
      </c>
      <c r="P7" s="229">
        <v>4653</v>
      </c>
      <c r="Q7" s="229">
        <v>4433</v>
      </c>
      <c r="R7" s="230">
        <v>30126</v>
      </c>
      <c r="S7" s="231">
        <v>44</v>
      </c>
      <c r="T7" s="233">
        <v>1056</v>
      </c>
      <c r="U7" s="229">
        <v>8215</v>
      </c>
      <c r="V7" s="229">
        <v>110</v>
      </c>
      <c r="W7" s="234">
        <v>65049</v>
      </c>
      <c r="X7" s="234">
        <v>303</v>
      </c>
      <c r="Y7" s="233">
        <v>24</v>
      </c>
      <c r="Z7" s="230">
        <v>1901</v>
      </c>
      <c r="AA7" s="231">
        <v>8014</v>
      </c>
      <c r="AB7" s="233">
        <v>15498</v>
      </c>
      <c r="AC7" s="229">
        <v>12910</v>
      </c>
      <c r="AD7" s="229">
        <v>5617</v>
      </c>
      <c r="AE7" s="229">
        <v>2339</v>
      </c>
      <c r="AF7" s="229">
        <v>577</v>
      </c>
      <c r="AG7" s="229">
        <v>432</v>
      </c>
      <c r="AH7" s="6">
        <v>0</v>
      </c>
      <c r="AI7" s="49"/>
    </row>
    <row r="8" spans="1:35" s="50" customFormat="1" ht="27.95" customHeight="1">
      <c r="A8" s="51" t="s">
        <v>47</v>
      </c>
      <c r="B8" s="52" t="s">
        <v>48</v>
      </c>
      <c r="C8" s="53">
        <v>341135</v>
      </c>
      <c r="D8" s="54">
        <v>12995</v>
      </c>
      <c r="E8" s="9">
        <v>328140</v>
      </c>
      <c r="F8" s="7">
        <v>78038</v>
      </c>
      <c r="G8" s="7">
        <v>2377</v>
      </c>
      <c r="H8" s="7">
        <v>48359</v>
      </c>
      <c r="I8" s="7">
        <v>13438</v>
      </c>
      <c r="J8" s="167">
        <v>2008</v>
      </c>
      <c r="K8" s="168">
        <v>3832</v>
      </c>
      <c r="L8" s="179">
        <v>243</v>
      </c>
      <c r="M8" s="8">
        <v>55714</v>
      </c>
      <c r="N8" s="7">
        <v>2034</v>
      </c>
      <c r="O8" s="7">
        <v>6293</v>
      </c>
      <c r="P8" s="7">
        <v>4616</v>
      </c>
      <c r="Q8" s="7">
        <v>4425</v>
      </c>
      <c r="R8" s="167">
        <v>29010</v>
      </c>
      <c r="S8" s="168">
        <v>0</v>
      </c>
      <c r="T8" s="8">
        <v>848</v>
      </c>
      <c r="U8" s="7">
        <v>8181</v>
      </c>
      <c r="V8" s="7">
        <v>1</v>
      </c>
      <c r="W8" s="156">
        <v>21738</v>
      </c>
      <c r="X8" s="156">
        <v>8</v>
      </c>
      <c r="Y8" s="8">
        <v>0</v>
      </c>
      <c r="Z8" s="167">
        <v>1900</v>
      </c>
      <c r="AA8" s="168">
        <v>7932</v>
      </c>
      <c r="AB8" s="8">
        <v>15196</v>
      </c>
      <c r="AC8" s="7">
        <v>13209</v>
      </c>
      <c r="AD8" s="7">
        <v>5469</v>
      </c>
      <c r="AE8" s="7">
        <v>2324</v>
      </c>
      <c r="AF8" s="7">
        <v>575</v>
      </c>
      <c r="AG8" s="7">
        <v>372</v>
      </c>
      <c r="AH8" s="12">
        <v>0</v>
      </c>
      <c r="AI8" s="49"/>
    </row>
    <row r="9" spans="1:35" s="50" customFormat="1" ht="27.95" customHeight="1">
      <c r="A9" s="51" t="s">
        <v>49</v>
      </c>
      <c r="B9" s="52" t="s">
        <v>50</v>
      </c>
      <c r="C9" s="53">
        <v>2703197</v>
      </c>
      <c r="D9" s="54">
        <v>2493792</v>
      </c>
      <c r="E9" s="9">
        <v>209405</v>
      </c>
      <c r="F9" s="7">
        <v>521</v>
      </c>
      <c r="G9" s="7">
        <v>46</v>
      </c>
      <c r="H9" s="7">
        <v>109151</v>
      </c>
      <c r="I9" s="7">
        <v>53591</v>
      </c>
      <c r="J9" s="167">
        <v>227</v>
      </c>
      <c r="K9" s="168">
        <v>50</v>
      </c>
      <c r="L9" s="179">
        <v>69</v>
      </c>
      <c r="M9" s="8">
        <v>151</v>
      </c>
      <c r="N9" s="7">
        <v>0</v>
      </c>
      <c r="O9" s="7">
        <v>102</v>
      </c>
      <c r="P9" s="7">
        <v>37</v>
      </c>
      <c r="Q9" s="7">
        <v>8</v>
      </c>
      <c r="R9" s="167">
        <v>1116</v>
      </c>
      <c r="S9" s="168">
        <v>44</v>
      </c>
      <c r="T9" s="8">
        <v>208</v>
      </c>
      <c r="U9" s="7">
        <v>34</v>
      </c>
      <c r="V9" s="7">
        <v>109</v>
      </c>
      <c r="W9" s="156">
        <v>43311</v>
      </c>
      <c r="X9" s="156">
        <v>295</v>
      </c>
      <c r="Y9" s="8">
        <v>24</v>
      </c>
      <c r="Z9" s="167">
        <v>1</v>
      </c>
      <c r="AA9" s="168">
        <v>82</v>
      </c>
      <c r="AB9" s="8">
        <v>302</v>
      </c>
      <c r="AC9" s="7">
        <v>-299</v>
      </c>
      <c r="AD9" s="7">
        <v>148</v>
      </c>
      <c r="AE9" s="7">
        <v>15</v>
      </c>
      <c r="AF9" s="7">
        <v>2</v>
      </c>
      <c r="AG9" s="7">
        <v>60</v>
      </c>
      <c r="AH9" s="12">
        <v>0</v>
      </c>
      <c r="AI9" s="49"/>
    </row>
    <row r="10" spans="1:35" s="50" customFormat="1" ht="27.95" customHeight="1">
      <c r="A10" s="45" t="s">
        <v>51</v>
      </c>
      <c r="B10" s="46" t="s">
        <v>52</v>
      </c>
      <c r="C10" s="47"/>
      <c r="D10" s="55">
        <f>E21</f>
        <v>3672</v>
      </c>
      <c r="E10" s="6">
        <f t="shared" si="0"/>
        <v>117873</v>
      </c>
      <c r="F10" s="10">
        <f t="shared" ref="F10:AH10" si="1">SUM(F11:F13)</f>
        <v>24715</v>
      </c>
      <c r="G10" s="10">
        <f t="shared" si="1"/>
        <v>1778</v>
      </c>
      <c r="H10" s="10">
        <f t="shared" si="1"/>
        <v>5276</v>
      </c>
      <c r="I10" s="10">
        <f t="shared" si="1"/>
        <v>9621</v>
      </c>
      <c r="J10" s="169">
        <f t="shared" si="1"/>
        <v>1525</v>
      </c>
      <c r="K10" s="170">
        <f t="shared" si="1"/>
        <v>464</v>
      </c>
      <c r="L10" s="180">
        <f t="shared" si="1"/>
        <v>2910</v>
      </c>
      <c r="M10" s="11">
        <f t="shared" si="1"/>
        <v>5003</v>
      </c>
      <c r="N10" s="10">
        <f t="shared" si="1"/>
        <v>443</v>
      </c>
      <c r="O10" s="10">
        <f t="shared" si="1"/>
        <v>1056</v>
      </c>
      <c r="P10" s="10">
        <f t="shared" si="1"/>
        <v>544</v>
      </c>
      <c r="Q10" s="10">
        <f t="shared" si="1"/>
        <v>769</v>
      </c>
      <c r="R10" s="169">
        <f t="shared" si="1"/>
        <v>25800</v>
      </c>
      <c r="S10" s="170">
        <f t="shared" si="1"/>
        <v>1373</v>
      </c>
      <c r="T10" s="11">
        <f t="shared" si="1"/>
        <v>5842</v>
      </c>
      <c r="U10" s="10">
        <f t="shared" si="1"/>
        <v>2593</v>
      </c>
      <c r="V10" s="10">
        <f t="shared" si="1"/>
        <v>2173</v>
      </c>
      <c r="W10" s="157">
        <f t="shared" si="1"/>
        <v>1928</v>
      </c>
      <c r="X10" s="157">
        <f t="shared" si="1"/>
        <v>3426</v>
      </c>
      <c r="Y10" s="11">
        <f t="shared" si="1"/>
        <v>2450</v>
      </c>
      <c r="Z10" s="169">
        <f t="shared" si="1"/>
        <v>1219</v>
      </c>
      <c r="AA10" s="170">
        <f t="shared" si="1"/>
        <v>690</v>
      </c>
      <c r="AB10" s="11">
        <f t="shared" si="1"/>
        <v>12711</v>
      </c>
      <c r="AC10" s="10">
        <f t="shared" si="1"/>
        <v>937</v>
      </c>
      <c r="AD10" s="10">
        <f t="shared" si="1"/>
        <v>1889</v>
      </c>
      <c r="AE10" s="10">
        <f t="shared" si="1"/>
        <v>218</v>
      </c>
      <c r="AF10" s="10">
        <f t="shared" si="1"/>
        <v>265</v>
      </c>
      <c r="AG10" s="10">
        <f t="shared" si="1"/>
        <v>152</v>
      </c>
      <c r="AH10" s="21">
        <f t="shared" si="1"/>
        <v>103</v>
      </c>
      <c r="AI10" s="49"/>
    </row>
    <row r="11" spans="1:35" s="50" customFormat="1" ht="27.95" customHeight="1">
      <c r="A11" s="51" t="s">
        <v>53</v>
      </c>
      <c r="B11" s="56" t="s">
        <v>54</v>
      </c>
      <c r="C11" s="53"/>
      <c r="D11" s="57"/>
      <c r="E11" s="12">
        <v>64251</v>
      </c>
      <c r="F11" s="13">
        <v>15045</v>
      </c>
      <c r="G11" s="13">
        <v>0</v>
      </c>
      <c r="H11" s="13">
        <v>3659</v>
      </c>
      <c r="I11" s="13">
        <v>8364</v>
      </c>
      <c r="J11" s="58">
        <v>0</v>
      </c>
      <c r="K11" s="171">
        <v>0</v>
      </c>
      <c r="L11" s="164">
        <v>0</v>
      </c>
      <c r="M11" s="14">
        <v>1306</v>
      </c>
      <c r="N11" s="13">
        <v>0</v>
      </c>
      <c r="O11" s="13">
        <v>0</v>
      </c>
      <c r="P11" s="13">
        <v>0</v>
      </c>
      <c r="Q11" s="13">
        <v>0</v>
      </c>
      <c r="R11" s="58">
        <v>20519</v>
      </c>
      <c r="S11" s="171">
        <v>302</v>
      </c>
      <c r="T11" s="14">
        <v>2300</v>
      </c>
      <c r="U11" s="13">
        <v>1454</v>
      </c>
      <c r="V11" s="13">
        <v>429</v>
      </c>
      <c r="W11" s="158">
        <v>0</v>
      </c>
      <c r="X11" s="158">
        <v>0</v>
      </c>
      <c r="Y11" s="14">
        <v>1186</v>
      </c>
      <c r="Z11" s="58">
        <v>0</v>
      </c>
      <c r="AA11" s="171">
        <v>0</v>
      </c>
      <c r="AB11" s="14">
        <v>9687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22">
        <v>0</v>
      </c>
      <c r="AI11" s="49"/>
    </row>
    <row r="12" spans="1:35" s="50" customFormat="1" ht="27.95" customHeight="1">
      <c r="A12" s="51" t="s">
        <v>55</v>
      </c>
      <c r="B12" s="56" t="s">
        <v>56</v>
      </c>
      <c r="C12" s="53"/>
      <c r="D12" s="57"/>
      <c r="E12" s="12">
        <v>48041</v>
      </c>
      <c r="F12" s="13">
        <v>7086</v>
      </c>
      <c r="G12" s="13">
        <v>1778</v>
      </c>
      <c r="H12" s="13">
        <v>1617</v>
      </c>
      <c r="I12" s="13">
        <v>1257</v>
      </c>
      <c r="J12" s="58">
        <v>1525</v>
      </c>
      <c r="K12" s="171">
        <v>464</v>
      </c>
      <c r="L12" s="164">
        <v>2354</v>
      </c>
      <c r="M12" s="14">
        <v>3256</v>
      </c>
      <c r="N12" s="13">
        <v>443</v>
      </c>
      <c r="O12" s="13">
        <v>1056</v>
      </c>
      <c r="P12" s="13">
        <v>544</v>
      </c>
      <c r="Q12" s="13">
        <v>769</v>
      </c>
      <c r="R12" s="58">
        <v>5281</v>
      </c>
      <c r="S12" s="171">
        <v>1071</v>
      </c>
      <c r="T12" s="14">
        <v>2470</v>
      </c>
      <c r="U12" s="13">
        <v>1138</v>
      </c>
      <c r="V12" s="13">
        <v>1744</v>
      </c>
      <c r="W12" s="158">
        <v>1174</v>
      </c>
      <c r="X12" s="158">
        <v>3426</v>
      </c>
      <c r="Y12" s="14">
        <v>1264</v>
      </c>
      <c r="Z12" s="58">
        <v>1219</v>
      </c>
      <c r="AA12" s="171">
        <v>690</v>
      </c>
      <c r="AB12" s="14">
        <v>3024</v>
      </c>
      <c r="AC12" s="13">
        <v>764</v>
      </c>
      <c r="AD12" s="13">
        <v>1889</v>
      </c>
      <c r="AE12" s="13">
        <v>218</v>
      </c>
      <c r="AF12" s="13">
        <v>265</v>
      </c>
      <c r="AG12" s="13">
        <v>152</v>
      </c>
      <c r="AH12" s="22">
        <v>103</v>
      </c>
      <c r="AI12" s="49"/>
    </row>
    <row r="13" spans="1:35" s="50" customFormat="1" ht="27.95" customHeight="1">
      <c r="A13" s="51" t="s">
        <v>57</v>
      </c>
      <c r="B13" s="52" t="s">
        <v>0</v>
      </c>
      <c r="C13" s="53"/>
      <c r="D13" s="57"/>
      <c r="E13" s="12">
        <v>5581</v>
      </c>
      <c r="F13" s="13">
        <v>2584</v>
      </c>
      <c r="G13" s="13">
        <v>0</v>
      </c>
      <c r="H13" s="13">
        <v>0</v>
      </c>
      <c r="I13" s="13">
        <v>0</v>
      </c>
      <c r="J13" s="58">
        <v>0</v>
      </c>
      <c r="K13" s="171">
        <v>0</v>
      </c>
      <c r="L13" s="164">
        <v>556</v>
      </c>
      <c r="M13" s="14">
        <v>441</v>
      </c>
      <c r="N13" s="13">
        <v>0</v>
      </c>
      <c r="O13" s="13">
        <v>0</v>
      </c>
      <c r="P13" s="13">
        <v>0</v>
      </c>
      <c r="Q13" s="13">
        <v>0</v>
      </c>
      <c r="R13" s="58">
        <v>0</v>
      </c>
      <c r="S13" s="171">
        <v>0</v>
      </c>
      <c r="T13" s="14">
        <v>1072</v>
      </c>
      <c r="U13" s="13">
        <v>1</v>
      </c>
      <c r="V13" s="13">
        <v>0</v>
      </c>
      <c r="W13" s="158">
        <v>754</v>
      </c>
      <c r="X13" s="158">
        <v>0</v>
      </c>
      <c r="Y13" s="14">
        <v>0</v>
      </c>
      <c r="Z13" s="58">
        <v>0</v>
      </c>
      <c r="AA13" s="171">
        <v>0</v>
      </c>
      <c r="AB13" s="14">
        <v>0</v>
      </c>
      <c r="AC13" s="13">
        <v>173</v>
      </c>
      <c r="AD13" s="13">
        <v>0</v>
      </c>
      <c r="AE13" s="13">
        <v>0</v>
      </c>
      <c r="AF13" s="13">
        <v>0</v>
      </c>
      <c r="AG13" s="13">
        <v>0</v>
      </c>
      <c r="AH13" s="22">
        <v>0</v>
      </c>
      <c r="AI13" s="49"/>
    </row>
    <row r="14" spans="1:35" s="50" customFormat="1" ht="27.95" customHeight="1">
      <c r="A14" s="45" t="s">
        <v>58</v>
      </c>
      <c r="B14" s="46" t="s">
        <v>59</v>
      </c>
      <c r="C14" s="47">
        <f t="shared" ref="C14:C15" si="2">SUM(D14:E14)</f>
        <v>418</v>
      </c>
      <c r="D14" s="55">
        <v>418</v>
      </c>
      <c r="E14" s="6">
        <f t="shared" si="0"/>
        <v>0</v>
      </c>
      <c r="F14" s="13"/>
      <c r="G14" s="13"/>
      <c r="H14" s="13"/>
      <c r="I14" s="13"/>
      <c r="J14" s="58"/>
      <c r="K14" s="171"/>
      <c r="L14" s="164"/>
      <c r="M14" s="14"/>
      <c r="N14" s="13"/>
      <c r="O14" s="13"/>
      <c r="P14" s="13"/>
      <c r="Q14" s="13"/>
      <c r="R14" s="58"/>
      <c r="S14" s="171"/>
      <c r="T14" s="14"/>
      <c r="U14" s="13"/>
      <c r="V14" s="13"/>
      <c r="W14" s="158"/>
      <c r="X14" s="158"/>
      <c r="Y14" s="14"/>
      <c r="Z14" s="58"/>
      <c r="AA14" s="171"/>
      <c r="AB14" s="164"/>
      <c r="AC14" s="14"/>
      <c r="AD14" s="13"/>
      <c r="AE14" s="13"/>
      <c r="AF14" s="13"/>
      <c r="AG14" s="13"/>
      <c r="AH14" s="22"/>
      <c r="AI14" s="49"/>
    </row>
    <row r="15" spans="1:35" s="50" customFormat="1" ht="27.95" customHeight="1" thickBot="1">
      <c r="A15" s="59" t="s">
        <v>60</v>
      </c>
      <c r="B15" s="60" t="s">
        <v>77</v>
      </c>
      <c r="C15" s="47">
        <f t="shared" si="2"/>
        <v>140246</v>
      </c>
      <c r="D15" s="61">
        <f>88492+50000</f>
        <v>138492</v>
      </c>
      <c r="E15" s="6">
        <f t="shared" si="0"/>
        <v>1754</v>
      </c>
      <c r="F15" s="62" t="str">
        <f t="shared" ref="F15:AH15" si="3">IF(F23-F8-F13-F14&lt;=0," ",F23-F8-F13-F14)</f>
        <v xml:space="preserve"> </v>
      </c>
      <c r="G15" s="63" t="str">
        <f t="shared" si="3"/>
        <v xml:space="preserve"> </v>
      </c>
      <c r="H15" s="63" t="str">
        <f t="shared" si="3"/>
        <v xml:space="preserve"> </v>
      </c>
      <c r="I15" s="140" t="str">
        <f t="shared" si="3"/>
        <v xml:space="preserve"> </v>
      </c>
      <c r="J15" s="65" t="str">
        <f t="shared" si="3"/>
        <v xml:space="preserve"> </v>
      </c>
      <c r="K15" s="145" t="str">
        <f t="shared" si="3"/>
        <v xml:space="preserve"> </v>
      </c>
      <c r="L15" s="64" t="str">
        <f t="shared" si="3"/>
        <v xml:space="preserve"> </v>
      </c>
      <c r="M15" s="64" t="str">
        <f t="shared" si="3"/>
        <v xml:space="preserve"> </v>
      </c>
      <c r="N15" s="63" t="str">
        <f t="shared" si="3"/>
        <v xml:space="preserve"> </v>
      </c>
      <c r="O15" s="63" t="str">
        <f t="shared" si="3"/>
        <v xml:space="preserve"> </v>
      </c>
      <c r="P15" s="63" t="str">
        <f t="shared" si="3"/>
        <v xml:space="preserve"> </v>
      </c>
      <c r="Q15" s="140" t="str">
        <f t="shared" si="3"/>
        <v xml:space="preserve"> </v>
      </c>
      <c r="R15" s="65" t="str">
        <f t="shared" si="3"/>
        <v xml:space="preserve"> </v>
      </c>
      <c r="S15" s="145">
        <f t="shared" si="3"/>
        <v>27</v>
      </c>
      <c r="T15" s="64" t="str">
        <f t="shared" si="3"/>
        <v xml:space="preserve"> </v>
      </c>
      <c r="U15" s="63" t="str">
        <f t="shared" si="3"/>
        <v xml:space="preserve"> </v>
      </c>
      <c r="V15" s="140">
        <f t="shared" si="3"/>
        <v>185</v>
      </c>
      <c r="W15" s="63" t="str">
        <f t="shared" si="3"/>
        <v xml:space="preserve"> </v>
      </c>
      <c r="X15" s="63">
        <f t="shared" si="3"/>
        <v>1474</v>
      </c>
      <c r="Y15" s="162">
        <f t="shared" si="3"/>
        <v>55</v>
      </c>
      <c r="Z15" s="65" t="str">
        <f t="shared" si="3"/>
        <v xml:space="preserve"> </v>
      </c>
      <c r="AA15" s="145" t="str">
        <f t="shared" si="3"/>
        <v xml:space="preserve"> </v>
      </c>
      <c r="AB15" s="64" t="str">
        <f t="shared" si="3"/>
        <v xml:space="preserve"> </v>
      </c>
      <c r="AC15" s="64" t="str">
        <f t="shared" si="3"/>
        <v xml:space="preserve"> </v>
      </c>
      <c r="AD15" s="63" t="str">
        <f t="shared" si="3"/>
        <v xml:space="preserve"> </v>
      </c>
      <c r="AE15" s="63" t="str">
        <f t="shared" si="3"/>
        <v xml:space="preserve"> </v>
      </c>
      <c r="AF15" s="63" t="str">
        <f t="shared" si="3"/>
        <v xml:space="preserve"> </v>
      </c>
      <c r="AG15" s="63" t="str">
        <f t="shared" si="3"/>
        <v xml:space="preserve"> </v>
      </c>
      <c r="AH15" s="66">
        <f t="shared" si="3"/>
        <v>13</v>
      </c>
      <c r="AI15" s="49"/>
    </row>
    <row r="16" spans="1:35" s="50" customFormat="1" ht="27.95" customHeight="1" thickBot="1">
      <c r="A16" s="67" t="s">
        <v>61</v>
      </c>
      <c r="B16" s="68" t="s">
        <v>62</v>
      </c>
      <c r="C16" s="69">
        <f>SUM(C7+C10+C14+C15)</f>
        <v>3184996</v>
      </c>
      <c r="D16" s="70">
        <f>SUM(D7,D10,D14,D15)</f>
        <v>2649369</v>
      </c>
      <c r="E16" s="71">
        <f t="shared" si="0"/>
        <v>657172</v>
      </c>
      <c r="F16" s="72">
        <f>SUM(F7,F10,F14,F15)</f>
        <v>103274</v>
      </c>
      <c r="G16" s="72">
        <f t="shared" ref="G16:AH16" si="4">SUM(G7,G10,G14,G15)</f>
        <v>4201</v>
      </c>
      <c r="H16" s="72">
        <f t="shared" si="4"/>
        <v>162786</v>
      </c>
      <c r="I16" s="141">
        <f t="shared" si="4"/>
        <v>76650</v>
      </c>
      <c r="J16" s="73">
        <f t="shared" si="4"/>
        <v>3760</v>
      </c>
      <c r="K16" s="146">
        <f t="shared" si="4"/>
        <v>4346</v>
      </c>
      <c r="L16" s="72">
        <f t="shared" si="4"/>
        <v>3222</v>
      </c>
      <c r="M16" s="72">
        <f t="shared" si="4"/>
        <v>60868</v>
      </c>
      <c r="N16" s="72">
        <f t="shared" si="4"/>
        <v>2477</v>
      </c>
      <c r="O16" s="72">
        <f t="shared" si="4"/>
        <v>7451</v>
      </c>
      <c r="P16" s="72">
        <f t="shared" si="4"/>
        <v>5197</v>
      </c>
      <c r="Q16" s="141">
        <f t="shared" si="4"/>
        <v>5202</v>
      </c>
      <c r="R16" s="73">
        <f t="shared" si="4"/>
        <v>55926</v>
      </c>
      <c r="S16" s="146">
        <f t="shared" si="4"/>
        <v>1444</v>
      </c>
      <c r="T16" s="72">
        <f t="shared" si="4"/>
        <v>6898</v>
      </c>
      <c r="U16" s="72">
        <f t="shared" si="4"/>
        <v>10808</v>
      </c>
      <c r="V16" s="141">
        <f t="shared" si="4"/>
        <v>2468</v>
      </c>
      <c r="W16" s="147">
        <f t="shared" si="4"/>
        <v>66977</v>
      </c>
      <c r="X16" s="147">
        <f t="shared" si="4"/>
        <v>5203</v>
      </c>
      <c r="Y16" s="141">
        <f t="shared" si="4"/>
        <v>2529</v>
      </c>
      <c r="Z16" s="73">
        <f t="shared" si="4"/>
        <v>3120</v>
      </c>
      <c r="AA16" s="146">
        <f t="shared" si="4"/>
        <v>8704</v>
      </c>
      <c r="AB16" s="72">
        <f t="shared" si="4"/>
        <v>28209</v>
      </c>
      <c r="AC16" s="72">
        <f t="shared" si="4"/>
        <v>13847</v>
      </c>
      <c r="AD16" s="72">
        <f t="shared" si="4"/>
        <v>7506</v>
      </c>
      <c r="AE16" s="72">
        <f t="shared" si="4"/>
        <v>2557</v>
      </c>
      <c r="AF16" s="72">
        <f t="shared" si="4"/>
        <v>842</v>
      </c>
      <c r="AG16" s="72">
        <f t="shared" si="4"/>
        <v>584</v>
      </c>
      <c r="AH16" s="74">
        <f t="shared" si="4"/>
        <v>116</v>
      </c>
      <c r="AI16" s="49"/>
    </row>
    <row r="17" spans="1:35" ht="21" customHeight="1">
      <c r="A17" s="33"/>
      <c r="B17" s="34"/>
      <c r="C17" s="75"/>
      <c r="D17" s="76"/>
      <c r="E17" s="77"/>
      <c r="F17" s="78"/>
      <c r="G17" s="79"/>
      <c r="H17" s="78"/>
      <c r="I17" s="80"/>
      <c r="J17" s="176"/>
      <c r="K17" s="177"/>
      <c r="L17" s="148"/>
      <c r="M17" s="78"/>
      <c r="N17" s="79"/>
      <c r="O17" s="78"/>
      <c r="P17" s="81"/>
      <c r="Q17" s="89"/>
      <c r="R17" s="176"/>
      <c r="S17" s="177"/>
      <c r="T17" s="84"/>
      <c r="U17" s="85"/>
      <c r="V17" s="16"/>
      <c r="W17" s="159"/>
      <c r="X17" s="159"/>
      <c r="Y17" s="18"/>
      <c r="Z17" s="20"/>
      <c r="AA17" s="172"/>
      <c r="AB17" s="84"/>
      <c r="AC17" s="85"/>
      <c r="AD17" s="85"/>
      <c r="AE17" s="86"/>
      <c r="AF17" s="86"/>
      <c r="AG17" s="19"/>
      <c r="AH17" s="87"/>
      <c r="AI17" s="2"/>
    </row>
    <row r="18" spans="1:35" ht="27.95" customHeight="1">
      <c r="A18" s="33"/>
      <c r="B18" s="34" t="s">
        <v>63</v>
      </c>
      <c r="C18" s="75"/>
      <c r="D18" s="76"/>
      <c r="E18" s="88"/>
      <c r="F18" s="78"/>
      <c r="G18" s="81"/>
      <c r="H18" s="82"/>
      <c r="I18" s="89"/>
      <c r="J18" s="176"/>
      <c r="K18" s="177"/>
      <c r="L18" s="78"/>
      <c r="M18" s="81"/>
      <c r="N18" s="82"/>
      <c r="O18" s="82"/>
      <c r="P18" s="82"/>
      <c r="Q18" s="89"/>
      <c r="R18" s="176"/>
      <c r="S18" s="177"/>
      <c r="T18" s="84"/>
      <c r="U18" s="85"/>
      <c r="V18" s="16"/>
      <c r="W18" s="159"/>
      <c r="X18" s="159"/>
      <c r="Y18" s="18"/>
      <c r="Z18" s="20"/>
      <c r="AA18" s="172"/>
      <c r="AB18" s="84"/>
      <c r="AC18" s="85"/>
      <c r="AD18" s="85"/>
      <c r="AE18" s="86"/>
      <c r="AF18" s="86"/>
      <c r="AG18" s="86"/>
      <c r="AH18" s="87"/>
      <c r="AI18" s="2"/>
    </row>
    <row r="19" spans="1:35" ht="27.95" customHeight="1">
      <c r="A19" s="90" t="s">
        <v>64</v>
      </c>
      <c r="B19" s="34" t="s">
        <v>65</v>
      </c>
      <c r="C19" s="75">
        <f>SUM(D19:E19)</f>
        <v>772</v>
      </c>
      <c r="D19" s="91">
        <v>772</v>
      </c>
      <c r="E19" s="92"/>
      <c r="F19" s="83"/>
      <c r="G19" s="81"/>
      <c r="H19" s="82"/>
      <c r="I19" s="89"/>
      <c r="J19" s="176"/>
      <c r="K19" s="177"/>
      <c r="L19" s="78"/>
      <c r="M19" s="81"/>
      <c r="N19" s="82"/>
      <c r="O19" s="82"/>
      <c r="P19" s="82"/>
      <c r="Q19" s="89"/>
      <c r="R19" s="176"/>
      <c r="S19" s="177"/>
      <c r="T19" s="85"/>
      <c r="U19" s="85"/>
      <c r="V19" s="16"/>
      <c r="W19" s="159"/>
      <c r="X19" s="159"/>
      <c r="Y19" s="18"/>
      <c r="Z19" s="20"/>
      <c r="AA19" s="172"/>
      <c r="AB19" s="84"/>
      <c r="AC19" s="85"/>
      <c r="AD19" s="85"/>
      <c r="AE19" s="86"/>
      <c r="AF19" s="86"/>
      <c r="AG19" s="86"/>
      <c r="AH19" s="87"/>
      <c r="AI19" s="2"/>
    </row>
    <row r="20" spans="1:35" ht="27.95" customHeight="1">
      <c r="A20" s="93" t="s">
        <v>66</v>
      </c>
      <c r="B20" s="94" t="s">
        <v>79</v>
      </c>
      <c r="C20" s="95">
        <f>SUM(D20:E20)</f>
        <v>106</v>
      </c>
      <c r="D20" s="96">
        <v>106</v>
      </c>
      <c r="E20" s="15">
        <f>SUM(F20:AH20)</f>
        <v>0</v>
      </c>
      <c r="F20" s="97"/>
      <c r="G20" s="98"/>
      <c r="H20" s="98"/>
      <c r="I20" s="99"/>
      <c r="J20" s="103"/>
      <c r="K20" s="173"/>
      <c r="L20" s="149"/>
      <c r="M20" s="101"/>
      <c r="N20" s="102"/>
      <c r="O20" s="98"/>
      <c r="P20" s="98"/>
      <c r="Q20" s="175"/>
      <c r="R20" s="103"/>
      <c r="S20" s="178"/>
      <c r="T20" s="101"/>
      <c r="U20" s="101"/>
      <c r="V20" s="152"/>
      <c r="W20" s="100"/>
      <c r="X20" s="100"/>
      <c r="Y20" s="97"/>
      <c r="Z20" s="103"/>
      <c r="AA20" s="173"/>
      <c r="AB20" s="165"/>
      <c r="AC20" s="101"/>
      <c r="AD20" s="101"/>
      <c r="AE20" s="98"/>
      <c r="AF20" s="98"/>
      <c r="AG20" s="98"/>
      <c r="AH20" s="104"/>
      <c r="AI20" s="2"/>
    </row>
    <row r="21" spans="1:35" ht="27.95" customHeight="1">
      <c r="A21" s="90" t="s">
        <v>67</v>
      </c>
      <c r="B21" s="34" t="s">
        <v>68</v>
      </c>
      <c r="C21" s="95"/>
      <c r="D21" s="105">
        <f>E10</f>
        <v>117873</v>
      </c>
      <c r="E21" s="15">
        <f>SUM(F21:AH21)</f>
        <v>3672</v>
      </c>
      <c r="F21" s="16">
        <v>0</v>
      </c>
      <c r="G21" s="16">
        <v>5</v>
      </c>
      <c r="H21" s="16">
        <v>26</v>
      </c>
      <c r="I21" s="16">
        <v>4</v>
      </c>
      <c r="J21" s="20">
        <v>73</v>
      </c>
      <c r="K21" s="172">
        <v>3</v>
      </c>
      <c r="L21" s="84">
        <v>0</v>
      </c>
      <c r="M21" s="18">
        <v>452</v>
      </c>
      <c r="N21" s="16">
        <v>22</v>
      </c>
      <c r="O21" s="16">
        <v>19</v>
      </c>
      <c r="P21" s="16">
        <v>507</v>
      </c>
      <c r="Q21" s="16">
        <v>17</v>
      </c>
      <c r="R21" s="20">
        <v>309</v>
      </c>
      <c r="S21" s="172">
        <v>27</v>
      </c>
      <c r="T21" s="18">
        <v>0</v>
      </c>
      <c r="U21" s="16">
        <v>43</v>
      </c>
      <c r="V21" s="16">
        <v>186</v>
      </c>
      <c r="W21" s="159">
        <v>62</v>
      </c>
      <c r="X21" s="159">
        <v>1482</v>
      </c>
      <c r="Y21" s="18">
        <v>55</v>
      </c>
      <c r="Z21" s="20">
        <v>66</v>
      </c>
      <c r="AA21" s="172">
        <v>145</v>
      </c>
      <c r="AB21" s="18">
        <v>139</v>
      </c>
      <c r="AC21" s="16">
        <v>6</v>
      </c>
      <c r="AD21" s="16">
        <v>10</v>
      </c>
      <c r="AE21" s="16">
        <v>1</v>
      </c>
      <c r="AF21" s="16">
        <v>0</v>
      </c>
      <c r="AG21" s="16">
        <v>0</v>
      </c>
      <c r="AH21" s="17">
        <v>13</v>
      </c>
      <c r="AI21" s="4"/>
    </row>
    <row r="22" spans="1:35" ht="27.95" customHeight="1" thickBot="1">
      <c r="A22" s="106" t="s">
        <v>69</v>
      </c>
      <c r="B22" s="94" t="s">
        <v>70</v>
      </c>
      <c r="C22" s="95">
        <f>SUM(D22:E22)</f>
        <v>972</v>
      </c>
      <c r="D22" s="96">
        <v>970</v>
      </c>
      <c r="E22" s="15">
        <f>SUM(F22:AH22)</f>
        <v>2</v>
      </c>
      <c r="F22" s="16">
        <v>1</v>
      </c>
      <c r="G22" s="16"/>
      <c r="H22" s="16"/>
      <c r="I22" s="16"/>
      <c r="J22" s="20"/>
      <c r="K22" s="172"/>
      <c r="L22" s="181"/>
      <c r="M22" s="18"/>
      <c r="N22" s="16"/>
      <c r="O22" s="16"/>
      <c r="P22" s="16"/>
      <c r="Q22" s="16"/>
      <c r="R22" s="20"/>
      <c r="S22" s="172"/>
      <c r="T22" s="18"/>
      <c r="U22" s="16"/>
      <c r="V22" s="16"/>
      <c r="W22" s="159"/>
      <c r="X22" s="159"/>
      <c r="Y22" s="18"/>
      <c r="Z22" s="20"/>
      <c r="AA22" s="172"/>
      <c r="AB22" s="84"/>
      <c r="AC22" s="18"/>
      <c r="AD22" s="16">
        <v>1</v>
      </c>
      <c r="AE22" s="16"/>
      <c r="AF22" s="16"/>
      <c r="AG22" s="16"/>
      <c r="AH22" s="17"/>
      <c r="AI22" s="4"/>
    </row>
    <row r="23" spans="1:35" s="3" customFormat="1" ht="27.95" customHeight="1" thickBot="1">
      <c r="A23" s="107" t="s">
        <v>71</v>
      </c>
      <c r="B23" s="68" t="s">
        <v>72</v>
      </c>
      <c r="C23" s="69">
        <f>SUM(C20:C22)</f>
        <v>1078</v>
      </c>
      <c r="D23" s="108">
        <f>SUM(D19:D22)</f>
        <v>119721</v>
      </c>
      <c r="E23" s="74">
        <f t="shared" ref="E23:AH23" si="5">SUM(E20:E22)</f>
        <v>3674</v>
      </c>
      <c r="F23" s="109">
        <f t="shared" si="5"/>
        <v>1</v>
      </c>
      <c r="G23" s="110">
        <f t="shared" si="5"/>
        <v>5</v>
      </c>
      <c r="H23" s="110">
        <f t="shared" si="5"/>
        <v>26</v>
      </c>
      <c r="I23" s="111">
        <f t="shared" si="5"/>
        <v>4</v>
      </c>
      <c r="J23" s="114">
        <f t="shared" si="5"/>
        <v>73</v>
      </c>
      <c r="K23" s="150">
        <f t="shared" si="5"/>
        <v>3</v>
      </c>
      <c r="L23" s="112">
        <f t="shared" si="5"/>
        <v>0</v>
      </c>
      <c r="M23" s="112">
        <f t="shared" si="5"/>
        <v>452</v>
      </c>
      <c r="N23" s="110">
        <f t="shared" si="5"/>
        <v>22</v>
      </c>
      <c r="O23" s="110">
        <f t="shared" si="5"/>
        <v>19</v>
      </c>
      <c r="P23" s="112">
        <f t="shared" si="5"/>
        <v>507</v>
      </c>
      <c r="Q23" s="111">
        <f t="shared" si="5"/>
        <v>17</v>
      </c>
      <c r="R23" s="114">
        <f t="shared" si="5"/>
        <v>309</v>
      </c>
      <c r="S23" s="150">
        <f t="shared" si="5"/>
        <v>27</v>
      </c>
      <c r="T23" s="112">
        <f t="shared" si="5"/>
        <v>0</v>
      </c>
      <c r="U23" s="112">
        <f t="shared" si="5"/>
        <v>43</v>
      </c>
      <c r="V23" s="142">
        <f t="shared" si="5"/>
        <v>186</v>
      </c>
      <c r="W23" s="110">
        <f t="shared" si="5"/>
        <v>62</v>
      </c>
      <c r="X23" s="110">
        <f t="shared" si="5"/>
        <v>1482</v>
      </c>
      <c r="Y23" s="111">
        <f t="shared" si="5"/>
        <v>55</v>
      </c>
      <c r="Z23" s="114">
        <f t="shared" si="5"/>
        <v>66</v>
      </c>
      <c r="AA23" s="150">
        <f t="shared" si="5"/>
        <v>145</v>
      </c>
      <c r="AB23" s="112">
        <f t="shared" si="5"/>
        <v>139</v>
      </c>
      <c r="AC23" s="112">
        <f t="shared" si="5"/>
        <v>6</v>
      </c>
      <c r="AD23" s="112">
        <f t="shared" si="5"/>
        <v>11</v>
      </c>
      <c r="AE23" s="112">
        <f t="shared" si="5"/>
        <v>1</v>
      </c>
      <c r="AF23" s="110">
        <f t="shared" si="5"/>
        <v>0</v>
      </c>
      <c r="AG23" s="110">
        <f t="shared" si="5"/>
        <v>0</v>
      </c>
      <c r="AH23" s="113">
        <f t="shared" si="5"/>
        <v>13</v>
      </c>
      <c r="AI23" s="115"/>
    </row>
    <row r="24" spans="1:35" s="127" customFormat="1" ht="27.95" customHeight="1">
      <c r="A24" s="116" t="s">
        <v>73</v>
      </c>
      <c r="B24" s="117" t="s">
        <v>74</v>
      </c>
      <c r="C24" s="118">
        <f>IF(C23&lt;=(C16-C8),C23,0)</f>
        <v>1078</v>
      </c>
      <c r="D24" s="119">
        <f>IF(D23&lt;=(D16-D8),D23,0)</f>
        <v>119721</v>
      </c>
      <c r="E24" s="120">
        <f>SUM(F24:AH24)</f>
        <v>3674</v>
      </c>
      <c r="F24" s="121">
        <f t="shared" ref="F24:L24" si="6">IF((F16-F9-F11-F12)&gt;=F23,F23," ")</f>
        <v>1</v>
      </c>
      <c r="G24" s="122">
        <f t="shared" si="6"/>
        <v>5</v>
      </c>
      <c r="H24" s="122">
        <f t="shared" si="6"/>
        <v>26</v>
      </c>
      <c r="I24" s="143">
        <f t="shared" si="6"/>
        <v>4</v>
      </c>
      <c r="J24" s="123">
        <f t="shared" si="6"/>
        <v>73</v>
      </c>
      <c r="K24" s="121">
        <f t="shared" si="6"/>
        <v>3</v>
      </c>
      <c r="L24" s="124">
        <f t="shared" si="6"/>
        <v>0</v>
      </c>
      <c r="M24" s="124">
        <f t="shared" ref="M24:AH24" si="7">IF((M16-M11-M12)&gt;=M23,M23," ")</f>
        <v>452</v>
      </c>
      <c r="N24" s="124">
        <f t="shared" si="7"/>
        <v>22</v>
      </c>
      <c r="O24" s="124">
        <f t="shared" si="7"/>
        <v>19</v>
      </c>
      <c r="P24" s="124">
        <f t="shared" si="7"/>
        <v>507</v>
      </c>
      <c r="Q24" s="153">
        <f t="shared" si="7"/>
        <v>17</v>
      </c>
      <c r="R24" s="123">
        <f t="shared" si="7"/>
        <v>309</v>
      </c>
      <c r="S24" s="121">
        <f t="shared" si="7"/>
        <v>27</v>
      </c>
      <c r="T24" s="124">
        <f t="shared" si="7"/>
        <v>0</v>
      </c>
      <c r="U24" s="124">
        <f t="shared" si="7"/>
        <v>43</v>
      </c>
      <c r="V24" s="153">
        <f t="shared" si="7"/>
        <v>186</v>
      </c>
      <c r="W24" s="122">
        <f t="shared" si="7"/>
        <v>62</v>
      </c>
      <c r="X24" s="122">
        <f t="shared" si="7"/>
        <v>1482</v>
      </c>
      <c r="Y24" s="153">
        <f t="shared" si="7"/>
        <v>55</v>
      </c>
      <c r="Z24" s="123">
        <f t="shared" si="7"/>
        <v>66</v>
      </c>
      <c r="AA24" s="121">
        <f t="shared" si="7"/>
        <v>145</v>
      </c>
      <c r="AB24" s="124">
        <f t="shared" si="7"/>
        <v>139</v>
      </c>
      <c r="AC24" s="124">
        <f t="shared" si="7"/>
        <v>6</v>
      </c>
      <c r="AD24" s="124">
        <f t="shared" si="7"/>
        <v>11</v>
      </c>
      <c r="AE24" s="124">
        <f t="shared" si="7"/>
        <v>1</v>
      </c>
      <c r="AF24" s="124">
        <f t="shared" si="7"/>
        <v>0</v>
      </c>
      <c r="AG24" s="124">
        <f t="shared" si="7"/>
        <v>0</v>
      </c>
      <c r="AH24" s="125">
        <f t="shared" si="7"/>
        <v>13</v>
      </c>
      <c r="AI24" s="126"/>
    </row>
    <row r="25" spans="1:35" s="127" customFormat="1" ht="27" customHeight="1" thickBot="1">
      <c r="A25" s="128" t="s">
        <v>75</v>
      </c>
      <c r="B25" s="129" t="s">
        <v>76</v>
      </c>
      <c r="C25" s="130">
        <f>SUM(D25:E25)</f>
        <v>3183146</v>
      </c>
      <c r="D25" s="131">
        <f>D16-D24</f>
        <v>2529648</v>
      </c>
      <c r="E25" s="132">
        <f>SUM(F25:AH25)</f>
        <v>653498</v>
      </c>
      <c r="F25" s="133">
        <f t="shared" ref="F25:AH25" si="8">F16-F24</f>
        <v>103273</v>
      </c>
      <c r="G25" s="133">
        <f t="shared" si="8"/>
        <v>4196</v>
      </c>
      <c r="H25" s="133">
        <f t="shared" si="8"/>
        <v>162760</v>
      </c>
      <c r="I25" s="144">
        <f t="shared" si="8"/>
        <v>76646</v>
      </c>
      <c r="J25" s="136">
        <f t="shared" si="8"/>
        <v>3687</v>
      </c>
      <c r="K25" s="174">
        <f t="shared" si="8"/>
        <v>4343</v>
      </c>
      <c r="L25" s="135">
        <f t="shared" si="8"/>
        <v>3222</v>
      </c>
      <c r="M25" s="133">
        <f t="shared" si="8"/>
        <v>60416</v>
      </c>
      <c r="N25" s="133">
        <f t="shared" si="8"/>
        <v>2455</v>
      </c>
      <c r="O25" s="133">
        <f t="shared" si="8"/>
        <v>7432</v>
      </c>
      <c r="P25" s="133">
        <f t="shared" si="8"/>
        <v>4690</v>
      </c>
      <c r="Q25" s="144">
        <f t="shared" si="8"/>
        <v>5185</v>
      </c>
      <c r="R25" s="136">
        <f t="shared" si="8"/>
        <v>55617</v>
      </c>
      <c r="S25" s="174">
        <f t="shared" si="8"/>
        <v>1417</v>
      </c>
      <c r="T25" s="133">
        <f t="shared" si="8"/>
        <v>6898</v>
      </c>
      <c r="U25" s="133">
        <f t="shared" si="8"/>
        <v>10765</v>
      </c>
      <c r="V25" s="144">
        <f t="shared" si="8"/>
        <v>2282</v>
      </c>
      <c r="W25" s="160">
        <f t="shared" si="8"/>
        <v>66915</v>
      </c>
      <c r="X25" s="160">
        <f t="shared" si="8"/>
        <v>3721</v>
      </c>
      <c r="Y25" s="144">
        <f t="shared" si="8"/>
        <v>2474</v>
      </c>
      <c r="Z25" s="136">
        <f t="shared" si="8"/>
        <v>3054</v>
      </c>
      <c r="AA25" s="174">
        <f t="shared" si="8"/>
        <v>8559</v>
      </c>
      <c r="AB25" s="135">
        <f t="shared" si="8"/>
        <v>28070</v>
      </c>
      <c r="AC25" s="133">
        <f t="shared" si="8"/>
        <v>13841</v>
      </c>
      <c r="AD25" s="133">
        <f t="shared" si="8"/>
        <v>7495</v>
      </c>
      <c r="AE25" s="133">
        <f t="shared" si="8"/>
        <v>2556</v>
      </c>
      <c r="AF25" s="133">
        <f t="shared" si="8"/>
        <v>842</v>
      </c>
      <c r="AG25" s="133">
        <f t="shared" si="8"/>
        <v>584</v>
      </c>
      <c r="AH25" s="134">
        <f t="shared" si="8"/>
        <v>103</v>
      </c>
      <c r="AI25" s="126"/>
    </row>
    <row r="26" spans="1:35">
      <c r="AB26" s="5"/>
    </row>
    <row r="27" spans="1:35">
      <c r="C27" s="137">
        <f>C16-C23</f>
        <v>3183918</v>
      </c>
      <c r="AB27" s="138"/>
    </row>
    <row r="28" spans="1:35">
      <c r="B28" s="139"/>
      <c r="E28" s="5">
        <f>SUM(F28:AH28)</f>
        <v>3674</v>
      </c>
      <c r="F28" s="5">
        <f t="shared" ref="F28:AH28" si="9">IF((F16-F9-F11-F12)&gt;=F23,F23," ")</f>
        <v>1</v>
      </c>
      <c r="G28" s="5">
        <f t="shared" si="9"/>
        <v>5</v>
      </c>
      <c r="H28" s="5">
        <f t="shared" si="9"/>
        <v>26</v>
      </c>
      <c r="I28" s="5">
        <f t="shared" si="9"/>
        <v>4</v>
      </c>
      <c r="J28" s="5">
        <f t="shared" si="9"/>
        <v>73</v>
      </c>
      <c r="K28" s="5">
        <f t="shared" si="9"/>
        <v>3</v>
      </c>
      <c r="L28" s="5">
        <f t="shared" si="9"/>
        <v>0</v>
      </c>
      <c r="M28" s="5">
        <f t="shared" si="9"/>
        <v>452</v>
      </c>
      <c r="N28" s="5">
        <f t="shared" si="9"/>
        <v>22</v>
      </c>
      <c r="O28" s="5">
        <f t="shared" si="9"/>
        <v>19</v>
      </c>
      <c r="P28" s="5">
        <f t="shared" si="9"/>
        <v>507</v>
      </c>
      <c r="Q28" s="5">
        <f t="shared" si="9"/>
        <v>17</v>
      </c>
      <c r="R28" s="5">
        <f t="shared" si="9"/>
        <v>309</v>
      </c>
      <c r="S28" s="5">
        <f t="shared" si="9"/>
        <v>27</v>
      </c>
      <c r="T28" s="5">
        <f t="shared" si="9"/>
        <v>0</v>
      </c>
      <c r="U28" s="5">
        <f t="shared" si="9"/>
        <v>43</v>
      </c>
      <c r="V28" s="5">
        <f t="shared" si="9"/>
        <v>186</v>
      </c>
      <c r="W28" s="5">
        <f t="shared" si="9"/>
        <v>62</v>
      </c>
      <c r="X28" s="5">
        <f t="shared" si="9"/>
        <v>1482</v>
      </c>
      <c r="Y28" s="5">
        <f t="shared" si="9"/>
        <v>55</v>
      </c>
      <c r="Z28" s="5">
        <f t="shared" si="9"/>
        <v>66</v>
      </c>
      <c r="AA28" s="5">
        <f t="shared" si="9"/>
        <v>145</v>
      </c>
      <c r="AB28" s="5">
        <f t="shared" si="9"/>
        <v>139</v>
      </c>
      <c r="AC28" s="5">
        <f t="shared" si="9"/>
        <v>6</v>
      </c>
      <c r="AD28" s="5">
        <f t="shared" si="9"/>
        <v>11</v>
      </c>
      <c r="AE28" s="5">
        <f t="shared" si="9"/>
        <v>1</v>
      </c>
      <c r="AF28" s="5">
        <f t="shared" si="9"/>
        <v>0</v>
      </c>
      <c r="AG28" s="5">
        <f t="shared" si="9"/>
        <v>0</v>
      </c>
      <c r="AH28" s="5">
        <f t="shared" si="9"/>
        <v>13</v>
      </c>
    </row>
    <row r="29" spans="1:35">
      <c r="AB29" s="138"/>
    </row>
    <row r="30" spans="1:35">
      <c r="AB30" s="138"/>
    </row>
    <row r="31" spans="1:35">
      <c r="B31" s="139"/>
      <c r="D31" s="137"/>
      <c r="AB31" s="138"/>
    </row>
    <row r="32" spans="1:35">
      <c r="AB32" s="138"/>
    </row>
    <row r="33" spans="28:28">
      <c r="AB33" s="138"/>
    </row>
    <row r="34" spans="28:28">
      <c r="AB34" s="138"/>
    </row>
    <row r="35" spans="28:28">
      <c r="AB35" s="138"/>
    </row>
    <row r="36" spans="28:28">
      <c r="AB36" s="138"/>
    </row>
    <row r="37" spans="28:28">
      <c r="AB37" s="138"/>
    </row>
    <row r="38" spans="28:28">
      <c r="AB38" s="138"/>
    </row>
    <row r="39" spans="28:28">
      <c r="AB39" s="138"/>
    </row>
    <row r="40" spans="28:28">
      <c r="AB40" s="138"/>
    </row>
    <row r="41" spans="28:28">
      <c r="AB41" s="138"/>
    </row>
    <row r="42" spans="28:28">
      <c r="AB42" s="138"/>
    </row>
    <row r="43" spans="28:28">
      <c r="AB43" s="138"/>
    </row>
    <row r="44" spans="28:28">
      <c r="AB44" s="138"/>
    </row>
  </sheetData>
  <mergeCells count="32">
    <mergeCell ref="AG2:AG4"/>
    <mergeCell ref="AH2:AH4"/>
    <mergeCell ref="AA2:AA4"/>
    <mergeCell ref="AB2:AB4"/>
    <mergeCell ref="AC2:AC4"/>
    <mergeCell ref="AD2:AD4"/>
    <mergeCell ref="AE2:AE4"/>
    <mergeCell ref="AF2:AF4"/>
    <mergeCell ref="Z2:Z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N2:N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printOptions horizontalCentered="1"/>
  <pageMargins left="0.59055118110236227" right="0.59055118110236227" top="1.3779527559055118" bottom="0.19685039370078741" header="0.94488188976377963" footer="0.11811023622047245"/>
  <pageSetup paperSize="9" scale="49" fitToWidth="4" fitToHeight="0" orientation="landscape" r:id="rId1"/>
  <headerFooter alignWithMargins="0">
    <oddHeader xml:space="preserve">&amp;C&amp;"Times New Roman CE,Tučné"&amp;24Přehled o finančním vypořádání statutárního města Brna za rok 2013 (v tis. Kč)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D7A95-C34B-439F-A943-041587E6F7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5FFCFB-94FD-42FD-9C59-ECE718BBD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D649B-6652-44E7-A820-9B19E49AF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Přehled o FV </vt:lpstr>
      <vt:lpstr>'Přehled o FV '!Názvy_tisku</vt:lpstr>
      <vt:lpstr>'Přehled o FV '!Oblast_tisku</vt:lpstr>
    </vt:vector>
  </TitlesOfParts>
  <Company>MMB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sebelomi</dc:creator>
  <cp:lastModifiedBy>Jiří Trnečka</cp:lastModifiedBy>
  <cp:lastPrinted>2014-06-10T06:18:27Z</cp:lastPrinted>
  <dcterms:created xsi:type="dcterms:W3CDTF">2014-03-19T12:04:55Z</dcterms:created>
  <dcterms:modified xsi:type="dcterms:W3CDTF">2014-06-10T06:18:28Z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31be913a-da3e-4974-964e-f7c06657a0e3</vt:lpwstr>
  </property>
</Properties>
</file>