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980" yWindow="60" windowWidth="11145" windowHeight="11955" tabRatio="653"/>
  </bookViews>
  <sheets>
    <sheet name="FRR, FKŠ" sheetId="19" r:id="rId1"/>
    <sheet name="FBV" sheetId="23" r:id="rId2"/>
    <sheet name="FRB" sheetId="24" r:id="rId3"/>
    <sheet name="FKEP" sheetId="25" r:id="rId4"/>
    <sheet name="SF" sheetId="26" r:id="rId5"/>
    <sheet name="VS MP" sheetId="27" r:id="rId6"/>
    <sheet name="VS pov." sheetId="28" r:id="rId7"/>
  </sheets>
  <externalReferences>
    <externalReference r:id="rId8"/>
    <externalReference r:id="rId9"/>
    <externalReference r:id="rId10"/>
    <externalReference r:id="rId11"/>
  </externalReferences>
  <definedNames>
    <definedName name="_1_" localSheetId="4">#REF!</definedName>
    <definedName name="_1_" localSheetId="5">#REF!</definedName>
    <definedName name="_1_" localSheetId="6">#REF!</definedName>
    <definedName name="_1_">#REF!</definedName>
    <definedName name="_xlnm._FilterDatabase" localSheetId="4">#REF!</definedName>
    <definedName name="_xlnm._FilterDatabase" localSheetId="5">#REF!</definedName>
    <definedName name="_xlnm._FilterDatabase" localSheetId="6">#REF!</definedName>
    <definedName name="_xlnm._FilterDatabase">#REF!</definedName>
    <definedName name="_Order1" hidden="1">255</definedName>
    <definedName name="_xlnm.Print_Titles" localSheetId="3">FKEP!$A:$B,FKEP!$2:$3</definedName>
    <definedName name="_xlnm.Print_Area" localSheetId="1">FBV!$A$1:$H$61</definedName>
    <definedName name="_xlnm.Print_Area" localSheetId="3">FKEP!$A$1:$G$162</definedName>
    <definedName name="_xlnm.Print_Area" localSheetId="2">FRB!$A$1:$I$51</definedName>
    <definedName name="_xlnm.Print_Area" localSheetId="0">'FRR, FKŠ'!$A$1:$D$53</definedName>
    <definedName name="_xlnm.Print_Area" localSheetId="4">SF!$A$1:$F$47</definedName>
    <definedName name="_xlnm.Print_Area" localSheetId="5">'VS MP'!$A$1:$D$29</definedName>
    <definedName name="_xlnm.Print_Area" localSheetId="6">'VS pov.'!$A$1:$D$16</definedName>
    <definedName name="Print_Area" localSheetId="4">#REF!</definedName>
    <definedName name="Print_Area" localSheetId="5">#REF!</definedName>
    <definedName name="Print_Area" localSheetId="6">#REF!</definedName>
    <definedName name="Print_Area">#REF!</definedName>
    <definedName name="Print_Titles" localSheetId="4">#REF!</definedName>
    <definedName name="Print_Titles" localSheetId="5">#REF!</definedName>
    <definedName name="Print_Titles" localSheetId="6">#REF!</definedName>
    <definedName name="Print_Titles">#REF!</definedName>
  </definedNames>
  <calcPr calcId="125725"/>
</workbook>
</file>

<file path=xl/calcChain.xml><?xml version="1.0" encoding="utf-8"?>
<calcChain xmlns="http://schemas.openxmlformats.org/spreadsheetml/2006/main">
  <c r="D9" i="28"/>
  <c r="C9"/>
  <c r="B9"/>
  <c r="D5"/>
  <c r="D13" s="1"/>
  <c r="C5"/>
  <c r="C13" s="1"/>
  <c r="B5"/>
  <c r="B13" s="1"/>
  <c r="D20" i="27"/>
  <c r="D27" s="1"/>
  <c r="D9"/>
  <c r="C9"/>
  <c r="B9"/>
  <c r="D5"/>
  <c r="C5"/>
  <c r="B5"/>
  <c r="F30" i="26"/>
  <c r="E30"/>
  <c r="D30"/>
  <c r="C30"/>
  <c r="B30"/>
  <c r="F21"/>
  <c r="E21"/>
  <c r="D21"/>
  <c r="C21"/>
  <c r="B21"/>
  <c r="F20"/>
  <c r="E20"/>
  <c r="D20"/>
  <c r="C20"/>
  <c r="B20"/>
  <c r="F18"/>
  <c r="E18"/>
  <c r="F16"/>
  <c r="E16"/>
  <c r="D16"/>
  <c r="C16"/>
  <c r="F14"/>
  <c r="E14"/>
  <c r="D14"/>
  <c r="C14"/>
  <c r="B14"/>
  <c r="B13"/>
  <c r="B12"/>
  <c r="F11"/>
  <c r="E11"/>
  <c r="F4"/>
  <c r="F40" s="1"/>
  <c r="E4"/>
  <c r="E40" s="1"/>
  <c r="D4"/>
  <c r="D40" s="1"/>
  <c r="F46" s="1"/>
  <c r="F47" s="1"/>
  <c r="C4"/>
  <c r="B4"/>
  <c r="G158" i="25" l="1"/>
  <c r="G162" s="1"/>
  <c r="G98"/>
  <c r="F98"/>
  <c r="E98"/>
  <c r="D98"/>
  <c r="C98"/>
  <c r="G18"/>
  <c r="F18"/>
  <c r="E18"/>
  <c r="D18"/>
  <c r="C18"/>
  <c r="C16" s="1"/>
  <c r="G16"/>
  <c r="F16"/>
  <c r="E16"/>
  <c r="D16"/>
  <c r="D11"/>
  <c r="G4"/>
  <c r="G153" s="1"/>
  <c r="F4"/>
  <c r="E4"/>
  <c r="E153" s="1"/>
  <c r="D4"/>
  <c r="D153" s="1"/>
  <c r="C4"/>
  <c r="F153" l="1"/>
  <c r="C153"/>
  <c r="I41" i="24" l="1"/>
  <c r="H41"/>
  <c r="G41"/>
  <c r="F41"/>
  <c r="E41"/>
  <c r="D41"/>
  <c r="C41"/>
  <c r="B41"/>
  <c r="I38"/>
  <c r="H38"/>
  <c r="G38"/>
  <c r="F38"/>
  <c r="E38"/>
  <c r="D38"/>
  <c r="C38"/>
  <c r="B38"/>
  <c r="I20"/>
  <c r="G20"/>
  <c r="E20"/>
  <c r="C20"/>
  <c r="I14"/>
  <c r="G14"/>
  <c r="E14"/>
  <c r="C14"/>
  <c r="I10"/>
  <c r="G10"/>
  <c r="E10"/>
  <c r="C10"/>
  <c r="I4"/>
  <c r="I28" s="1"/>
  <c r="G4"/>
  <c r="G28" s="1"/>
  <c r="E4"/>
  <c r="E28" s="1"/>
  <c r="C4"/>
  <c r="C28" s="1"/>
  <c r="H35" i="23" l="1"/>
  <c r="G35"/>
  <c r="F35"/>
  <c r="E35"/>
  <c r="D35"/>
  <c r="C35"/>
  <c r="C18" s="1"/>
  <c r="C28"/>
  <c r="H20"/>
  <c r="G20"/>
  <c r="F20"/>
  <c r="E20"/>
  <c r="D20"/>
  <c r="C20"/>
  <c r="H18"/>
  <c r="G18"/>
  <c r="F18"/>
  <c r="E18"/>
  <c r="D18"/>
  <c r="H3"/>
  <c r="H51" s="1"/>
  <c r="H56" s="1"/>
  <c r="G3"/>
  <c r="G51" s="1"/>
  <c r="F3"/>
  <c r="F51" s="1"/>
  <c r="H57" s="1"/>
  <c r="E3"/>
  <c r="E51" s="1"/>
  <c r="D3"/>
  <c r="D51" s="1"/>
  <c r="C3"/>
  <c r="C51" s="1"/>
  <c r="H60" l="1"/>
  <c r="D36" i="19" l="1"/>
  <c r="C36"/>
  <c r="B36"/>
  <c r="D31" l="1"/>
  <c r="D42" s="1"/>
  <c r="C31"/>
  <c r="C42" s="1"/>
  <c r="B31"/>
  <c r="B42" s="1"/>
  <c r="D11"/>
  <c r="B11"/>
  <c r="D4"/>
  <c r="B4" l="1"/>
  <c r="B17" s="1"/>
  <c r="C4"/>
  <c r="C11"/>
  <c r="D17"/>
  <c r="C17" l="1"/>
</calcChain>
</file>

<file path=xl/comments1.xml><?xml version="1.0" encoding="utf-8"?>
<comments xmlns="http://schemas.openxmlformats.org/spreadsheetml/2006/main">
  <authors>
    <author>Jiří Trnečka</author>
  </authors>
  <commentList>
    <comment ref="E13" author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+1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+1</t>
        </r>
      </text>
    </comment>
  </commentList>
</comments>
</file>

<file path=xl/comments2.xml><?xml version="1.0" encoding="utf-8"?>
<comments xmlns="http://schemas.openxmlformats.org/spreadsheetml/2006/main">
  <authors>
    <author>Michala Schořová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- 8 tis. Kč kurzový rozdíl PRESS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centrope
civitas</t>
        </r>
      </text>
    </comment>
    <comment ref="G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centrope
civitas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2 145 tis. Kč od MČ B-sever nepřevedeno -&gt; FV!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- zahrnuty podíly partnerů u PRESS
- RO na 425 459,95 Kč neprovedeno (MUNISS)</t>
        </r>
      </text>
    </comment>
    <comment ref="E1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přišlo do 31.12.2013</t>
        </r>
      </text>
    </comment>
    <comment ref="F1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přišlo do fondu do 31.12.2013
- bez podílů partnerům PRESS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34 103 + 2 115 reverse charge z 12/2012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34 103 + 2 115 reverse charge z 12/2012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239 993 reverse charge za 12/2012
2 420 vratka ve zdrojích FKEP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239 993 reverse charge za 12/2012
2 420 vratka ve zdrojích FKEP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444 529,26 reverse charge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444 529,26 reverse charge
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3 500 vratka ve zdrojích FKEP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3 500 vratka ve zdrojích FKEP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3 629 448 reverse charge za 12/2012
5 681 051 vratka ve zdrojích FKEP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3 629 448 reverse charge za 12/2012
5 681 051 vratka ve zdrojích FKEP
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46 383 vratka do zdrojů FKEP</t>
        </r>
      </text>
    </comment>
    <comment ref="G4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46 383 vratka do zdrojů FKEP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Michala Schořová: 
</t>
        </r>
        <r>
          <rPr>
            <sz val="9"/>
            <color indexed="81"/>
            <rFont val="Tahoma"/>
            <family val="2"/>
            <charset val="238"/>
          </rPr>
          <t>241 438 reverse charge za 12/2012
234 233 reverse charge</t>
        </r>
      </text>
    </comment>
    <comment ref="G4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Michala Schořová: 
</t>
        </r>
        <r>
          <rPr>
            <sz val="9"/>
            <color indexed="81"/>
            <rFont val="Tahoma"/>
            <family val="2"/>
            <charset val="238"/>
          </rPr>
          <t>241 438 reverse charge za 12/2012
234 233 reverse charge</t>
        </r>
      </text>
    </comment>
    <comment ref="F55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3 905+733 470+36 819 reverse charge</t>
        </r>
      </text>
    </comment>
    <comment ref="G55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3 905+733 470+36 819 reverse charge</t>
        </r>
      </text>
    </comment>
    <comment ref="F5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160 657 reverse charge z 12/2012
</t>
        </r>
      </text>
    </comment>
    <comment ref="G5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160 657 reverse charge z 12/2012
</t>
        </r>
      </text>
    </comment>
    <comment ref="F6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363 470 reverse charge</t>
        </r>
      </text>
    </comment>
    <comment ref="G6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363 470 reverse charge</t>
        </r>
      </text>
    </comment>
    <comment ref="F6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371 484  reverse charge</t>
        </r>
      </text>
    </comment>
    <comment ref="G6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371 484  reverse charge</t>
        </r>
      </text>
    </comment>
    <comment ref="F64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373 779 reverse charge</t>
        </r>
      </text>
    </comment>
    <comment ref="G64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373 779 reverse charge</t>
        </r>
      </text>
    </comment>
    <comment ref="F7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177 453 reverse charge</t>
        </r>
      </text>
    </comment>
    <comment ref="G7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177 453 reverse charge</t>
        </r>
      </text>
    </comment>
    <comment ref="F10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podíly partnerům vyplaceny mimo FKEP (ani ve zdrojích nejsou)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podíly partnerům vyplaceny mimo FKEP (ani ve zdrojích nejsou)</t>
        </r>
      </text>
    </comment>
    <comment ref="F11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4 354,23 vratka ve zdrojích FKEP</t>
        </r>
      </text>
    </comment>
    <comment ref="G11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4 354,23 vratka ve zdrojích FKEP</t>
        </r>
      </text>
    </comment>
    <comment ref="F113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- 5 575 vráceno na pokladnu ale už ne do FKEP
</t>
        </r>
      </text>
    </comment>
    <comment ref="G113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- 5 575 vráceno na pokladnu ale už ne do FKEP
</t>
        </r>
      </text>
    </comment>
    <comment ref="F13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- oprava účtování - 530 + 8176,50 bylo přeúčtováno na ORG 5162 z 5164, zůstal ale ZBÚ 172
 - 1 471 uhrazeno z pokladny a neposláno z FKEP
</t>
        </r>
      </text>
    </comment>
    <comment ref="G137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oprava účtování - 530 + 8176,50 bylo přeúčtováno na ORG 5162 z 5164, zůstal ale ZBÚ 172</t>
        </r>
      </text>
    </comment>
    <comment ref="F13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oprava účtování - 530 + 8176,50 bylo přeúčtováno na ORG 5162 z 5164, zůstal ale ZBÚ 172</t>
        </r>
      </text>
    </comment>
    <comment ref="G13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oprava účtování - 530 + 8176,50 bylo přeúčtováno na ORG 5162 z 5164, zůstal ale ZBÚ 172</t>
        </r>
      </text>
    </comment>
    <comment ref="F15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5 000 Kč
9 680+111 864,5+15 125+11 495+11 495+11 495+10 829,5 Kč hrazeno ze ZBÚ - na konci června srovnáno
na konci roku srovnáno 1 156 173,40 Kč hrazené ze ZBÚ</t>
        </r>
      </text>
    </comment>
    <comment ref="G15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5 000 Kč
9 680+111 864,5+15 125+11 495+11 495+11 495+10 829,5 Kč hrazeno ze ZBÚ - na konci června srovnáno
na konci roku srovnáno 1 156 173,40 Kč hrazené ze ZBÚ</t>
        </r>
      </text>
    </comment>
  </commentList>
</comments>
</file>

<file path=xl/sharedStrings.xml><?xml version="1.0" encoding="utf-8"?>
<sst xmlns="http://schemas.openxmlformats.org/spreadsheetml/2006/main" count="531" uniqueCount="390">
  <si>
    <t>v tis. Kč</t>
  </si>
  <si>
    <t xml:space="preserve">FOND  REZERV  A  ROZVOJE </t>
  </si>
  <si>
    <t>Schválený rozpočet</t>
  </si>
  <si>
    <t>ZDROJE celkem</t>
  </si>
  <si>
    <t>POTŘEBY celkem</t>
  </si>
  <si>
    <t>Zůstatek</t>
  </si>
  <si>
    <t>Upravený rozpočet</t>
  </si>
  <si>
    <t>Počáteční stav zdrojů</t>
  </si>
  <si>
    <t xml:space="preserve">Počáteční stav zdrojů </t>
  </si>
  <si>
    <t>Bank. účet 236</t>
  </si>
  <si>
    <t>účet 419</t>
  </si>
  <si>
    <t>ZDROJE</t>
  </si>
  <si>
    <t>Zůstatek fondu ve výši 12 995 tis. Kč tvoří rezerva na zajištění služeb sociální prevence.</t>
  </si>
  <si>
    <t>účet 236/419</t>
  </si>
  <si>
    <t>Převod z rozpočtu města dle statutu fondu</t>
  </si>
  <si>
    <t>ORG</t>
  </si>
  <si>
    <t>Převod z FBV do FRR v rámci FV 2012 s městskými částmi</t>
  </si>
  <si>
    <t>Zapojení rezervy ve schváleném rozpočtu města k vykrytí potřeb FV 2012</t>
  </si>
  <si>
    <t>Tvorba FRR ze ZBÚ na vykrytí potřeb FV 2012</t>
  </si>
  <si>
    <t>Příjmy z FV 2012</t>
  </si>
  <si>
    <t>Výdaje z FV 2012</t>
  </si>
  <si>
    <t>Převody z FRR do FBV, FKEP a Soc. fondu v rámci FV 2012</t>
  </si>
  <si>
    <t>FOND KRYTÍ ŠKOD</t>
  </si>
  <si>
    <t>Škodní událost – havárie plynového kotle v ZŠ Tuháčkova 25, p.o.</t>
  </si>
  <si>
    <t>Škodní událost – havárie vodovodního potrubí v objektu SZZ II Brno, p.o., Poliklinika Zahradníkova</t>
  </si>
  <si>
    <t>k 31.12.2013</t>
  </si>
  <si>
    <t>Skuteč. k 31.12.2013</t>
  </si>
  <si>
    <t>Škodní událost - sesuv svahu po silných deštích nad voliérou orlů v Zoo Brno a stanice zájmových činností, p. o.</t>
  </si>
  <si>
    <t>Škodní událost - vytopení objektu MŠ Chodská 5, p.o. vodou unikající z prasklé přívodní hadičky u splachovače WC</t>
  </si>
  <si>
    <t>FOND BYTOVÉ VÝSTAVBY</t>
  </si>
  <si>
    <t xml:space="preserve">Upravený rozpočet </t>
  </si>
  <si>
    <t>Skutečnost</t>
  </si>
  <si>
    <t>Předpis stavu fondu</t>
  </si>
  <si>
    <t>Skutečnost k 31. 12. 2013</t>
  </si>
  <si>
    <t>k 31. 12. 2013</t>
  </si>
  <si>
    <t>Ban.účet 236</t>
  </si>
  <si>
    <t>Účet 419</t>
  </si>
  <si>
    <t>Převod do FRR ve výši 10 % z kupní ceny nemovitostí</t>
  </si>
  <si>
    <t>Převod z FRR - rozdíl mezi předpisem stavu fondu a stavem účtu 419 k 31.12.2012</t>
  </si>
  <si>
    <t>Převod z FRR - vratky transferů poskytnutých městským částem z FBV</t>
  </si>
  <si>
    <t>Převod do Fondu kofinancování evropských projektů (spolufinancování projektů v odvětví bydlení)</t>
  </si>
  <si>
    <t>Převod z Fondu kofinancování evropských projektů (vratka krátkodobé návratné finanční výpomoci z roku 2012)</t>
  </si>
  <si>
    <t>Prodej nemovitostí v průběhu roku</t>
  </si>
  <si>
    <t>Prodej pozemků</t>
  </si>
  <si>
    <t>Pronájem pozemků</t>
  </si>
  <si>
    <t>Příjmy z nájemného - spoluvlastnický podíl</t>
  </si>
  <si>
    <t>Sankční platby přijaté od jiných subjektů</t>
  </si>
  <si>
    <t>Splátky půjček</t>
  </si>
  <si>
    <t>Dotace IPRM</t>
  </si>
  <si>
    <t>POTŘEBY</t>
  </si>
  <si>
    <t>Kapitálové</t>
  </si>
  <si>
    <r>
      <t xml:space="preserve"> -</t>
    </r>
    <r>
      <rPr>
        <sz val="8"/>
        <rFont val="Times New Roman CE"/>
        <charset val="238"/>
      </rPr>
      <t xml:space="preserve"> použití dle zásad pro zapojení fin. prostředků FBV a ost.fondů, ORG 4925 </t>
    </r>
  </si>
  <si>
    <r>
      <t xml:space="preserve"> - </t>
    </r>
    <r>
      <rPr>
        <sz val="8"/>
        <rFont val="Times New Roman CE"/>
        <charset val="238"/>
      </rPr>
      <t>lokalita bydlení Holásky-TI, ORG 3196</t>
    </r>
  </si>
  <si>
    <t xml:space="preserve"> - DPS Křídlovická, ORG 2937                                                                            </t>
  </si>
  <si>
    <t xml:space="preserve"> - DPS Mlýnská, ORG 2936</t>
  </si>
  <si>
    <t xml:space="preserve"> - stavební úpravy Kobližná 10, ORG 2905                                                           </t>
  </si>
  <si>
    <t xml:space="preserve"> </t>
  </si>
  <si>
    <t xml:space="preserve"> - bytové domy Vojtova, ORG 2932</t>
  </si>
  <si>
    <t xml:space="preserve"> - přestavba ubytovny JUVENTUS, ORG 3022</t>
  </si>
  <si>
    <t xml:space="preserve"> - start. byty - nákup 200-250 b.j., ORG 2978</t>
  </si>
  <si>
    <t xml:space="preserve"> - technické zhodnocení bytových domů ve správě OSM MMB, ORG 3036 (ORJ 6600)</t>
  </si>
  <si>
    <t xml:space="preserve"> - protihluková opatření - výměna oken, ORG 2852 (ORJ 5600)</t>
  </si>
  <si>
    <t xml:space="preserve"> - technické zhodnocení sociálních bytů, ORG 2925 (ORJ 6600)</t>
  </si>
  <si>
    <t xml:space="preserve"> - sanace odvodňovacích vrtů Brno-Bystrc, 2. etapa, ORG 2900 (ORJ 5600)</t>
  </si>
  <si>
    <t xml:space="preserve"> - investiční transfery MČ (ORJ 1700)</t>
  </si>
  <si>
    <t xml:space="preserve"> - investiční půjčky MČ (ORJ 1700)</t>
  </si>
  <si>
    <t>Provozní</t>
  </si>
  <si>
    <t xml:space="preserve"> - náklady na uplatnění oprav - fyzické osoby</t>
  </si>
  <si>
    <t xml:space="preserve"> - náklady na uplatnění oprav - právnické osoby</t>
  </si>
  <si>
    <t xml:space="preserve"> - náklady na uplatnění oprav - společenství vlastníků </t>
  </si>
  <si>
    <t xml:space="preserve"> - náklady na uplatnění oprav - občanské sdružení</t>
  </si>
  <si>
    <t xml:space="preserve"> - znalecké posudky, studie </t>
  </si>
  <si>
    <t xml:space="preserve"> - nákup služeb a geometrické plány</t>
  </si>
  <si>
    <t xml:space="preserve"> - správní poplatky</t>
  </si>
  <si>
    <t xml:space="preserve"> - daň z převodu nemovitostí</t>
  </si>
  <si>
    <t xml:space="preserve"> - poštovné</t>
  </si>
  <si>
    <t xml:space="preserve"> - nájemné</t>
  </si>
  <si>
    <t xml:space="preserve"> - náhrady nájemného MČ -  sociální byty (pol.5341)</t>
  </si>
  <si>
    <t xml:space="preserve"> - poskytnuté neinvestiční příspěvky a náhrady</t>
  </si>
  <si>
    <t xml:space="preserve"> - opravy bytových domů ve správě OSM MMB (ORJ 6600)</t>
  </si>
  <si>
    <t xml:space="preserve"> - opravy bytových domů svěřených MČ-sociální byty (ORJ 6600)</t>
  </si>
  <si>
    <t xml:space="preserve"> - neinvestiční transfery MČ (ORJ 1700)</t>
  </si>
  <si>
    <t>Rozdíl mezi stavem účtu 419 a stavem příslušného bankovního účtu je tvořen saldem mezi poskytnutými půjčkami a přijatými splátkami půjček.</t>
  </si>
  <si>
    <t>Finanční vypořádání roku 2013</t>
  </si>
  <si>
    <t>Stav účtu 419 k 31. 12. 2013</t>
  </si>
  <si>
    <t xml:space="preserve">Převod z FRR do FBV: rozdíl mezi předpisem stavu fondu (2 029 473 tis. Kč) a stavem účtu 419 (1 946 426 tis. Kč) </t>
  </si>
  <si>
    <t>Převod z FRR do FBV: vratky transferů poskytnutých městským částem z FBV</t>
  </si>
  <si>
    <t>Převod z FBV do FRR: příjem městských částí ve výši 10 % z kupní ceny prodaných nemovitostí</t>
  </si>
  <si>
    <t>Stav Fondu bytové výstavby po finančním vypořádání</t>
  </si>
  <si>
    <t>FOND   ROZVOJE   BYDLENÍ</t>
  </si>
  <si>
    <t xml:space="preserve">Schválený </t>
  </si>
  <si>
    <t>rozpočet 2013</t>
  </si>
  <si>
    <t>Splátky z poskytnutých půjček</t>
  </si>
  <si>
    <t>Úroky z půjček</t>
  </si>
  <si>
    <t>Připsané úroky na účet</t>
  </si>
  <si>
    <t>Ostatní převody, smluvní pokuty a penále</t>
  </si>
  <si>
    <t xml:space="preserve"> - investiční půjčky městským částem</t>
  </si>
  <si>
    <t xml:space="preserve"> - investiční půjčky fyz. osobám</t>
  </si>
  <si>
    <t xml:space="preserve"> - provozní půjčky městským částem</t>
  </si>
  <si>
    <t xml:space="preserve">                                     </t>
  </si>
  <si>
    <t xml:space="preserve"> - provozní půjčky fyz. osobám</t>
  </si>
  <si>
    <t xml:space="preserve"> - provozní půjčky práv. osobám</t>
  </si>
  <si>
    <t xml:space="preserve"> - zaplacené poplatky</t>
  </si>
  <si>
    <t>Přehled o půjčkách poskytnutých z Fondu rozvoje bydlení města Brna a jejich splácení</t>
  </si>
  <si>
    <t>Ukazatel / Rok</t>
  </si>
  <si>
    <t>Počet žadatelů</t>
  </si>
  <si>
    <t>Počet smluv s otevřeným  účtem</t>
  </si>
  <si>
    <t xml:space="preserve">Finanční  prostředky  poskytnuté </t>
  </si>
  <si>
    <t>na půjčky (v tis. Kč):</t>
  </si>
  <si>
    <t xml:space="preserve">  - investiční</t>
  </si>
  <si>
    <t xml:space="preserve">     - neinvestiční</t>
  </si>
  <si>
    <t>Finanční prostřed. ze splácení (v tis.Kč):</t>
  </si>
  <si>
    <t xml:space="preserve">             - úmory ( splátky )</t>
  </si>
  <si>
    <t xml:space="preserve">              - úroky ze splácení</t>
  </si>
  <si>
    <t>FOND KOFINANCOVÁNÍ</t>
  </si>
  <si>
    <t>Schválený</t>
  </si>
  <si>
    <t>Upravený</t>
  </si>
  <si>
    <t>Skutečnost (předpis)</t>
  </si>
  <si>
    <t>Skutečnost k 31.12.2013</t>
  </si>
  <si>
    <t>EVROPSKÝCH PROJEKTŮ</t>
  </si>
  <si>
    <t>bank. účet 236</t>
  </si>
  <si>
    <t>Příjem z finančního vypořádání roku 2012</t>
  </si>
  <si>
    <t>Přijaté splátky půjčených prostředků z FKEP</t>
  </si>
  <si>
    <t>Vrácené nevyčerpané prostředky, poskytnuté v minulých letech z FKEP (ORG 5026, 5028)</t>
  </si>
  <si>
    <t>Přijaté příspěvky a náhrady</t>
  </si>
  <si>
    <t>Přijaté transfery od městských částí</t>
  </si>
  <si>
    <t xml:space="preserve">Tvorba fondu z refundovaných prostředků </t>
  </si>
  <si>
    <t>Převod z FBV (spolufinancování projektů v odvětví bydlení)</t>
  </si>
  <si>
    <t>Převod do FBV (krátkodobá návratná finanční výpomoc)</t>
  </si>
  <si>
    <t>Příjmy z úroků</t>
  </si>
  <si>
    <t>5014</t>
  </si>
  <si>
    <t>- Strategie parkování v městě Brně</t>
  </si>
  <si>
    <t>5015</t>
  </si>
  <si>
    <t>- Rekonstrukce Wilsonova lesa</t>
  </si>
  <si>
    <t>5017</t>
  </si>
  <si>
    <t>- Revitalizace městských parků, I. etapa</t>
  </si>
  <si>
    <t>5020</t>
  </si>
  <si>
    <t>- Petrov</t>
  </si>
  <si>
    <t>5023</t>
  </si>
  <si>
    <t>- Zelný trh</t>
  </si>
  <si>
    <t>5041</t>
  </si>
  <si>
    <t>- Sportovní areál Brno-Útěchov</t>
  </si>
  <si>
    <t>5042</t>
  </si>
  <si>
    <t>- Areál dopravní výchovy</t>
  </si>
  <si>
    <t>5043</t>
  </si>
  <si>
    <t>- Plácky-aktivizační centra</t>
  </si>
  <si>
    <t>5047</t>
  </si>
  <si>
    <t>- ZŠ Úvoz - sportovní hřiště</t>
  </si>
  <si>
    <t>5055</t>
  </si>
  <si>
    <t>- Zahrada v pohybu</t>
  </si>
  <si>
    <t>5067</t>
  </si>
  <si>
    <t>- Rekonstrukce bytového domu Francouzská 20/Stará 1</t>
  </si>
  <si>
    <t>5068</t>
  </si>
  <si>
    <t>- Rekonstrukce bytového domu Francouzská 42</t>
  </si>
  <si>
    <t>5070</t>
  </si>
  <si>
    <t>- Rekonstrukce bytového domu Přadlácká 9/Spolková 17</t>
  </si>
  <si>
    <t>5071</t>
  </si>
  <si>
    <t>- Rekonstrukce bytového domu Bratislavská 39</t>
  </si>
  <si>
    <t>5072</t>
  </si>
  <si>
    <t>- Rekonstrukce bytového domu Bratislavská 36a</t>
  </si>
  <si>
    <t>5073</t>
  </si>
  <si>
    <t>- Rekonstrukce bytového domu Bratislavská 60</t>
  </si>
  <si>
    <t>5075</t>
  </si>
  <si>
    <t>- Dopravní telematika 2010-2013</t>
  </si>
  <si>
    <t>5078</t>
  </si>
  <si>
    <t>- Vila Tugendhat</t>
  </si>
  <si>
    <t>5082</t>
  </si>
  <si>
    <t>- Špilberk - Jižní křídlo</t>
  </si>
  <si>
    <t>5086</t>
  </si>
  <si>
    <t>- Zavedení služby tísňové péče</t>
  </si>
  <si>
    <t>5093</t>
  </si>
  <si>
    <t>- TROLLEY</t>
  </si>
  <si>
    <t>5094</t>
  </si>
  <si>
    <t>- Revitalizace městských parků, II. etapa</t>
  </si>
  <si>
    <t>5096</t>
  </si>
  <si>
    <t>- Rekonstrukce objektu Hlídka 4</t>
  </si>
  <si>
    <t>5097</t>
  </si>
  <si>
    <t>- ZŠ Novolíšeňská - Sportovní centrum pro všechny generace</t>
  </si>
  <si>
    <t>5098</t>
  </si>
  <si>
    <t>- Park Hvězdička</t>
  </si>
  <si>
    <t>5102</t>
  </si>
  <si>
    <t>- Sportovní areál lokalita Hněvkovského</t>
  </si>
  <si>
    <t>5105</t>
  </si>
  <si>
    <t>- Výstavba parku Pod Plachtami na Kamenném Vrchu II</t>
  </si>
  <si>
    <t>5108</t>
  </si>
  <si>
    <t>- Rekonstrukce parku Lužánky, V. etapa, 2. část</t>
  </si>
  <si>
    <t>5119</t>
  </si>
  <si>
    <t>- Knihovna pro město</t>
  </si>
  <si>
    <t>5120</t>
  </si>
  <si>
    <t>- Přírodovědné digitárium - návštěvnické centrum</t>
  </si>
  <si>
    <t>5121</t>
  </si>
  <si>
    <t>- Novostavba tělocvičny (víceúčelové haly) v areálu Sokola při ul. Hanácká</t>
  </si>
  <si>
    <t>5122</t>
  </si>
  <si>
    <t>- Odstranění bariér v rámci transformace penzionu pro důchodce na domov pro seniory</t>
  </si>
  <si>
    <t>5123</t>
  </si>
  <si>
    <t>- Otevřená škola - pohybem k zdravému životnímu stylu</t>
  </si>
  <si>
    <t>5124</t>
  </si>
  <si>
    <t>- IN line dráha při ZŠ Brno, Pavlovská 16, Brno - Kohoutovice</t>
  </si>
  <si>
    <t>5125</t>
  </si>
  <si>
    <t>- Rekonstrukce sportoviště při ZŠ Jasanová 2, Jundrov - 2.etapa</t>
  </si>
  <si>
    <t>5126</t>
  </si>
  <si>
    <t>- Relaxační a pohybové prostory ZŠ, Bosonožské náměstí 44, včetně technického a sociálního zázemí</t>
  </si>
  <si>
    <t>5127</t>
  </si>
  <si>
    <t>- Sportovní areál při Masarykově základní škole a mateřské škole Brno, Zemědělská</t>
  </si>
  <si>
    <t>5128</t>
  </si>
  <si>
    <t>- Přístavba mateřské školy Šromova 55, Brno - Chrlice</t>
  </si>
  <si>
    <t>5129</t>
  </si>
  <si>
    <t>- Přístavba MŠ Brno, Tumaňanova 59</t>
  </si>
  <si>
    <t>5134</t>
  </si>
  <si>
    <t>- Stavební úpravy ZŠ Mutěnická - 3. etapa</t>
  </si>
  <si>
    <t>5135</t>
  </si>
  <si>
    <t>- Zelená mateřská škola Oblá</t>
  </si>
  <si>
    <t>5136</t>
  </si>
  <si>
    <t>ZŠ Brno, Hroznová 1 - nástavba tělocvičny - vybudování jazykové učebny</t>
  </si>
  <si>
    <t>5137</t>
  </si>
  <si>
    <t>- Orlí, Měnínská a Novobranská</t>
  </si>
  <si>
    <t>5139</t>
  </si>
  <si>
    <t>- ZOO Brno - expozice klokanů</t>
  </si>
  <si>
    <t>5140</t>
  </si>
  <si>
    <t>- Kalahari - africká vesnice</t>
  </si>
  <si>
    <t>5141</t>
  </si>
  <si>
    <t>- Expozice orlů</t>
  </si>
  <si>
    <t>5142</t>
  </si>
  <si>
    <t>- Zateplení ZŠ Blažkova</t>
  </si>
  <si>
    <t>5143</t>
  </si>
  <si>
    <t>- Nadační fond Campianus</t>
  </si>
  <si>
    <t>5144</t>
  </si>
  <si>
    <t>- Zvýšení atraktivity Brněnské přehrady</t>
  </si>
  <si>
    <t>5145</t>
  </si>
  <si>
    <t>- Venkovní úpravy Francouzská</t>
  </si>
  <si>
    <t>5146</t>
  </si>
  <si>
    <t>- Zateplení ZŠ Labská</t>
  </si>
  <si>
    <t>5147</t>
  </si>
  <si>
    <t>- Zateplení ZŠ Úvoz</t>
  </si>
  <si>
    <t>5148</t>
  </si>
  <si>
    <t>- Nízkoprahové centrum v parku Hvězdička</t>
  </si>
  <si>
    <t>5149</t>
  </si>
  <si>
    <t>- Imisní monitoring SMB - obnova systému sledování kvality ovzduší</t>
  </si>
  <si>
    <t>5150</t>
  </si>
  <si>
    <t>- Zateplení ZŠ Svážná</t>
  </si>
  <si>
    <t>5151</t>
  </si>
  <si>
    <t>- Zateplení ZŠ Přemyslovo náměstí</t>
  </si>
  <si>
    <t>5152</t>
  </si>
  <si>
    <t>- Zateplení ZŠ Vedlejší</t>
  </si>
  <si>
    <t>5153</t>
  </si>
  <si>
    <t>- Zateplení ZŠ Měřičkova</t>
  </si>
  <si>
    <t>5154</t>
  </si>
  <si>
    <t>- Zateplení ZŠ Hněvkovského</t>
  </si>
  <si>
    <t>5155</t>
  </si>
  <si>
    <t>- Zateplení ZŠ Škrétova</t>
  </si>
  <si>
    <t>5156</t>
  </si>
  <si>
    <t>- Zateplení ZŠ Absolonova</t>
  </si>
  <si>
    <t>5157</t>
  </si>
  <si>
    <t>- Zateplení SVČ Stamicova</t>
  </si>
  <si>
    <t>5165</t>
  </si>
  <si>
    <t>- Úprava ploch veřejné zeleně v okolí bytových domů Sibiřská 60, 62, 64, Brno-Řečkovice</t>
  </si>
  <si>
    <t>5172</t>
  </si>
  <si>
    <t>- Dopravní telematika ve městě Brně - 1. část</t>
  </si>
  <si>
    <t>5173</t>
  </si>
  <si>
    <t>- Dopravní telematika ve městě Brně - 2. část</t>
  </si>
  <si>
    <t>5174</t>
  </si>
  <si>
    <t>- Dopravní telematika ve městě Brně - 3. část</t>
  </si>
  <si>
    <t>5175</t>
  </si>
  <si>
    <t>- Rekonstrukce v objektu NMB - humanizace lůžkové péče pro dlouhodobě nemocné</t>
  </si>
  <si>
    <t>5176</t>
  </si>
  <si>
    <t>- Oddělení stálé chirurgické a úrazové služby Úrazové nemocnice v Brně  - rekonstrukce a přístavba</t>
  </si>
  <si>
    <t>5177</t>
  </si>
  <si>
    <t>- Revitalizace sportovních ploch při ZŠ a MŠ v MČ Brno-Židenice</t>
  </si>
  <si>
    <t>5178</t>
  </si>
  <si>
    <t>- ZŠ Vranovská - rekonstrukce hřiště</t>
  </si>
  <si>
    <t>5179</t>
  </si>
  <si>
    <t>- Rekonstrukce sportovišť v MČ Brno-střed</t>
  </si>
  <si>
    <t>5180</t>
  </si>
  <si>
    <t>- Regenerace sportovišť v lokalitách Vsetínská, Trýbova, Čechyňská</t>
  </si>
  <si>
    <t>5181</t>
  </si>
  <si>
    <t>- Regenerace veřejných prostranství pro volnočasové aktivity nekomerčního charakteru na území MČ Brno-sever</t>
  </si>
  <si>
    <t>5182</t>
  </si>
  <si>
    <t>- Sportovně rekreační plocha Kartouzská, Brno</t>
  </si>
  <si>
    <t>5183</t>
  </si>
  <si>
    <t>- Liga vozíčkářů</t>
  </si>
  <si>
    <t>5184</t>
  </si>
  <si>
    <t>- Sanace - skalní řícení v ulici Pod Horkou</t>
  </si>
  <si>
    <t>5188</t>
  </si>
  <si>
    <t>- Úprava zahrady v přírodním stylu, MŠ Veslařská</t>
  </si>
  <si>
    <t>5038</t>
  </si>
  <si>
    <t>- ZŠ Otevřená</t>
  </si>
  <si>
    <t>5039</t>
  </si>
  <si>
    <t>- Rekonstrukce veř. sportoviště za domem Glinkova 13-17</t>
  </si>
  <si>
    <t>5040</t>
  </si>
  <si>
    <t>- Dětská hřiště - Šelepova Brno</t>
  </si>
  <si>
    <t>5058</t>
  </si>
  <si>
    <t>- Manažer IPRM Brna</t>
  </si>
  <si>
    <t>5081</t>
  </si>
  <si>
    <t>- PRESS</t>
  </si>
  <si>
    <t>5090</t>
  </si>
  <si>
    <t>- Aplikace metod zvyšování kvality a tvorba proces. modelu MMB</t>
  </si>
  <si>
    <t>5091</t>
  </si>
  <si>
    <t>- MINIWASTE</t>
  </si>
  <si>
    <t>5100</t>
  </si>
  <si>
    <t>- Procesní optimalizace, implementace projektového řízení a monitoring spokojenosti uživatelů služeb na TSB</t>
  </si>
  <si>
    <t>5104</t>
  </si>
  <si>
    <t>- Vypracování hodnotící metodiky architektury z let 1945-1979</t>
  </si>
  <si>
    <t>5106</t>
  </si>
  <si>
    <t>- Úprava zeleně na ulicích Okrouhlá, Vedlejší a Pod Nemocnicí</t>
  </si>
  <si>
    <t>5107</t>
  </si>
  <si>
    <t>- Realizace skladebných částí ÚSES v k.ú. Tuřany</t>
  </si>
  <si>
    <t>5112</t>
  </si>
  <si>
    <t>- Digitalitace archivu města Brna</t>
  </si>
  <si>
    <t>5158</t>
  </si>
  <si>
    <t>- Zřízení parčíku v MČ Brno-Útěchov</t>
  </si>
  <si>
    <t>5159</t>
  </si>
  <si>
    <t>- Farská zahrada v MČ Brno-Komín</t>
  </si>
  <si>
    <t>5160</t>
  </si>
  <si>
    <t>- Obnova zeleně v rekreačních zónách v MČ Brno-Bohunice</t>
  </si>
  <si>
    <t>5161</t>
  </si>
  <si>
    <t xml:space="preserve">- Partnerství subjektů meziuniverzitní studentské sítě </t>
  </si>
  <si>
    <t>5162</t>
  </si>
  <si>
    <t>- CIVITAS 2MOVE2</t>
  </si>
  <si>
    <t>5163</t>
  </si>
  <si>
    <t>- Nastavení procesního řízení do každodenní praxe MMB</t>
  </si>
  <si>
    <t>5164</t>
  </si>
  <si>
    <t>- CH4LLENGE</t>
  </si>
  <si>
    <t>5166</t>
  </si>
  <si>
    <t>- Výsadba izolační zeleně Žarošická, Jedovnická, Novolíšeňská</t>
  </si>
  <si>
    <t>5167</t>
  </si>
  <si>
    <t>- Realizace skladebných částí ÚSES - interakční prvek V Zátiší</t>
  </si>
  <si>
    <t>5168</t>
  </si>
  <si>
    <t>- Lokální biokoridor Medlánky - letiště</t>
  </si>
  <si>
    <t>5169</t>
  </si>
  <si>
    <t>- Realizace skladebných částí ÚSES - část regionálního biocentra Ráječek</t>
  </si>
  <si>
    <t>5170</t>
  </si>
  <si>
    <t>- Biocentrum a biokoridor u Žebětínského potoka</t>
  </si>
  <si>
    <t>5171</t>
  </si>
  <si>
    <t>- Realizace skladebných částí územního systému ekologiké stability - biokoridory Bosonožský hájek a K ulici Dlážděná</t>
  </si>
  <si>
    <t>5185</t>
  </si>
  <si>
    <t>Příprava a realizace prvků územního systému ekologické stability - ÚSES v k.ú. Chrlice</t>
  </si>
  <si>
    <t>5186</t>
  </si>
  <si>
    <t>Příprava a realizace prvků územního systému ekologické stability - Lokální biokoridor Heršpická leskava</t>
  </si>
  <si>
    <t>5187</t>
  </si>
  <si>
    <t>Příprava a realizace prvků územního systému ekologické stability Regionální centrum Stará řeka</t>
  </si>
  <si>
    <t>5099</t>
  </si>
  <si>
    <t>- Předprojektová příprava</t>
  </si>
  <si>
    <t>FINANČNÍ VYPOŘÁDÁNÍ ROKU 2013</t>
  </si>
  <si>
    <t xml:space="preserve">Převod z FRR do FKEP, v tom: </t>
  </si>
  <si>
    <t xml:space="preserve"> - spoluúčast MČ Brno-sever na projektech ORG 5178 a ORG 5181, přijatá v roce 2013 na ZBÚ a nepřevedená do FKEP</t>
  </si>
  <si>
    <t xml:space="preserve"> - nezpůsobilé výdaje na akci ORG 2878, uhrazené z FKEP prostřednictvím zvláštního účtu projektu </t>
  </si>
  <si>
    <t xml:space="preserve"> - cestovné (ORG 5093, ORG 5162)</t>
  </si>
  <si>
    <t>Stav Fondu kofinancování evropských projektů po finančním vypořádání</t>
  </si>
  <si>
    <t>SOCIÁLNÍ FOND</t>
  </si>
  <si>
    <t>Předpis stavu</t>
  </si>
  <si>
    <t>MMB a MP</t>
  </si>
  <si>
    <t>fondu k 31. 12. 2013</t>
  </si>
  <si>
    <t xml:space="preserve"> Bank. účet 236</t>
  </si>
  <si>
    <t>Příjmy z finančního vypořádání roku 2012</t>
  </si>
  <si>
    <t>Příjmy z poplatků rekreačního střediska MP (Sykovec)</t>
  </si>
  <si>
    <t>Příjmy z poplatků rekreačních chat MMB (Jedovnice, Unčín, Rakovec)</t>
  </si>
  <si>
    <t>Doplňkový příděl fondu za zaměstnance MMB a uvolněné členy ZMB</t>
  </si>
  <si>
    <t>Zúčtování výdajů SF za 4. čtvrtletí 2012, ostatní příjmy</t>
  </si>
  <si>
    <t>Zálohový příděl fondu:</t>
  </si>
  <si>
    <t xml:space="preserve"> - za zaměstnance MMB a uvolněné členy ZMB (5 % z hrubých mezd)</t>
  </si>
  <si>
    <t xml:space="preserve"> - za zaměstnance Městské policie (5 % z hrubých mezd)</t>
  </si>
  <si>
    <t>Městská policie:</t>
  </si>
  <si>
    <t>Rekonstrukce chat RZ Sykovec (ORG 2977)</t>
  </si>
  <si>
    <t>Magistrát města Brna:</t>
  </si>
  <si>
    <t>Příspěvek na penzijní připojištění / životní pojištění / preventivní vyšetření / rekreaci / lázeňskou péči / rehabilitaci</t>
  </si>
  <si>
    <t>Příspěvek na stravování</t>
  </si>
  <si>
    <t xml:space="preserve">Dary </t>
  </si>
  <si>
    <t>Provozní výdaje rekreačních zařízení (Jedovnice, Unčín, Rakovec)</t>
  </si>
  <si>
    <t>Úhrada prokázaných výdajů odborové organizace na společenskou, kulturní a vzdělávací činnost</t>
  </si>
  <si>
    <t>Jazykové kurzy</t>
  </si>
  <si>
    <t xml:space="preserve">Ošatné </t>
  </si>
  <si>
    <t>Provozní výdaje rekreačních zařízení (Sykovec)</t>
  </si>
  <si>
    <t>Sportovní akce Městské policie</t>
  </si>
  <si>
    <t>Právní služby</t>
  </si>
  <si>
    <t>Příspěvek na MHD</t>
  </si>
  <si>
    <t>Příspěvek na penzijní připojištění</t>
  </si>
  <si>
    <t>Příspěvek na sport</t>
  </si>
  <si>
    <t>ZŮSTATEK</t>
  </si>
  <si>
    <t>Převod z FRR do SF - rozdíl mezi předpisem stavu fondu a skutečností</t>
  </si>
  <si>
    <t>Stav Sociálního fondu po finančním vypořádání</t>
  </si>
  <si>
    <t>VEŘEJNÁ SBÍRKA Městské policie Brno</t>
  </si>
  <si>
    <t>Skut. k 31. 12. 2013</t>
  </si>
  <si>
    <t>Příjmy z veřejné sbírky - peněžité příspěvky</t>
  </si>
  <si>
    <t xml:space="preserve">Zapojení veřejné sbírky k financování provozních výdajů Útulku pro opuštěná zvířata </t>
  </si>
  <si>
    <t>S konáním Veřejné sbírky na činnost Útulku pro opuštěná zvířata a odchytové a asanační služby Městské policie souhlasila Rada města Brna na své R5/137. schůzi, konané dne 8. 3. 2010, a to s účinností od 1.4.2010. Sbírka byla ukončena k 8. 3. 2013.</t>
  </si>
  <si>
    <t>Konání Veřejné sbírky na činnost Útulku pro opuštěná zvířata a odchytové a asanační služby Městské policie schválila Rada města Brna na své R6/107. schůzi, konané dne 12. 6. 2013. Sbírka (na dobu neurčitou) byla zahájena 26. 6. 2013.</t>
  </si>
  <si>
    <t xml:space="preserve">VEŘEJNÁ SBÍRKA </t>
  </si>
  <si>
    <t>na humanitární pomoc ke zmírnění následků způsobených povodněmi roku 2013                na území Středočeského a Ústeckého kraje</t>
  </si>
  <si>
    <t>Neinvestiční dar statutárnímu městu Ústí nad Labem, městský obvod Střekov</t>
  </si>
  <si>
    <t>S konáním sbírky na dobu určitou do 31.8.2013 souhlasila Rada města Brna na R6/107. schůzi, konané dne 12. 6. 2013.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</si>
</sst>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5" formatCode="#,##0_ ;\-#,##0\ "/>
    <numFmt numFmtId="166" formatCode="#,##0.00\ &quot;Kč&quot;"/>
  </numFmts>
  <fonts count="58">
    <font>
      <sz val="10"/>
      <name val="Arial CE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sz val="10"/>
      <name val="Arial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10"/>
      <name val="Arial"/>
      <family val="2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color theme="1"/>
      <name val="Times New Roman CE"/>
      <family val="1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sz val="13"/>
      <color rgb="FFFF0000"/>
      <name val="Times New Roman CE"/>
      <family val="1"/>
      <charset val="238"/>
    </font>
    <font>
      <sz val="13"/>
      <name val="Times New Roman"/>
      <family val="1"/>
      <charset val="238"/>
    </font>
    <font>
      <i/>
      <sz val="13"/>
      <name val="Times New Roman CE"/>
      <charset val="238"/>
    </font>
    <font>
      <i/>
      <sz val="13"/>
      <color rgb="FFFF0000"/>
      <name val="Times New Roman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 CE"/>
      <family val="1"/>
      <charset val="238"/>
    </font>
    <font>
      <b/>
      <sz val="10"/>
      <name val="Arial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0" fillId="0" borderId="0"/>
    <xf numFmtId="0" fontId="18" fillId="0" borderId="0"/>
    <xf numFmtId="0" fontId="15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5" fillId="0" borderId="0"/>
    <xf numFmtId="0" fontId="5" fillId="0" borderId="0"/>
    <xf numFmtId="0" fontId="28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29" fillId="0" borderId="0" applyFont="0" applyFill="0" applyBorder="0" applyAlignment="0" applyProtection="0"/>
    <xf numFmtId="0" fontId="49" fillId="0" borderId="0"/>
    <xf numFmtId="0" fontId="39" fillId="0" borderId="0"/>
  </cellStyleXfs>
  <cellXfs count="342">
    <xf numFmtId="0" fontId="0" fillId="0" borderId="0" xfId="0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1" xfId="0" applyFont="1" applyBorder="1"/>
    <xf numFmtId="3" fontId="13" fillId="0" borderId="2" xfId="0" applyNumberFormat="1" applyFont="1" applyBorder="1" applyAlignment="1">
      <alignment horizontal="right"/>
    </xf>
    <xf numFmtId="0" fontId="12" fillId="0" borderId="3" xfId="0" applyFont="1" applyBorder="1"/>
    <xf numFmtId="3" fontId="12" fillId="0" borderId="3" xfId="0" applyNumberFormat="1" applyFont="1" applyBorder="1"/>
    <xf numFmtId="3" fontId="13" fillId="0" borderId="2" xfId="0" applyNumberFormat="1" applyFont="1" applyBorder="1"/>
    <xf numFmtId="0" fontId="16" fillId="0" borderId="0" xfId="0" applyFont="1"/>
    <xf numFmtId="0" fontId="13" fillId="0" borderId="0" xfId="0" applyFont="1" applyBorder="1"/>
    <xf numFmtId="0" fontId="16" fillId="0" borderId="0" xfId="0" applyFont="1" applyBorder="1"/>
    <xf numFmtId="0" fontId="12" fillId="0" borderId="0" xfId="0" applyFont="1" applyBorder="1"/>
    <xf numFmtId="3" fontId="12" fillId="0" borderId="0" xfId="0" applyNumberFormat="1" applyFont="1" applyFill="1" applyBorder="1"/>
    <xf numFmtId="0" fontId="12" fillId="0" borderId="3" xfId="0" applyFont="1" applyBorder="1" applyAlignment="1">
      <alignment horizontal="justify" wrapText="1"/>
    </xf>
    <xf numFmtId="0" fontId="0" fillId="0" borderId="0" xfId="0" applyFill="1"/>
    <xf numFmtId="3" fontId="12" fillId="0" borderId="3" xfId="0" applyNumberFormat="1" applyFont="1" applyFill="1" applyBorder="1"/>
    <xf numFmtId="3" fontId="12" fillId="0" borderId="4" xfId="0" applyNumberFormat="1" applyFont="1" applyFill="1" applyBorder="1"/>
    <xf numFmtId="4" fontId="12" fillId="0" borderId="4" xfId="0" applyNumberFormat="1" applyFont="1" applyBorder="1"/>
    <xf numFmtId="0" fontId="17" fillId="0" borderId="1" xfId="0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3" fillId="0" borderId="1" xfId="0" applyFont="1" applyFill="1" applyBorder="1"/>
    <xf numFmtId="0" fontId="12" fillId="0" borderId="3" xfId="0" applyFont="1" applyFill="1" applyBorder="1"/>
    <xf numFmtId="0" fontId="12" fillId="0" borderId="5" xfId="0" applyFont="1" applyFill="1" applyBorder="1"/>
    <xf numFmtId="3" fontId="12" fillId="0" borderId="5" xfId="0" applyNumberFormat="1" applyFont="1" applyFill="1" applyBorder="1"/>
    <xf numFmtId="0" fontId="15" fillId="0" borderId="0" xfId="0" applyFont="1" applyFill="1"/>
    <xf numFmtId="0" fontId="12" fillId="0" borderId="3" xfId="0" applyFont="1" applyBorder="1" applyAlignment="1">
      <alignment wrapText="1"/>
    </xf>
    <xf numFmtId="49" fontId="12" fillId="0" borderId="0" xfId="0" applyNumberFormat="1" applyFont="1" applyBorder="1"/>
    <xf numFmtId="3" fontId="13" fillId="0" borderId="4" xfId="0" applyNumberFormat="1" applyFont="1" applyFill="1" applyBorder="1"/>
    <xf numFmtId="0" fontId="14" fillId="0" borderId="8" xfId="0" applyFont="1" applyFill="1" applyBorder="1" applyAlignment="1">
      <alignment horizontal="center"/>
    </xf>
    <xf numFmtId="3" fontId="21" fillId="0" borderId="4" xfId="0" applyNumberFormat="1" applyFont="1" applyFill="1" applyBorder="1"/>
    <xf numFmtId="0" fontId="24" fillId="0" borderId="0" xfId="0" applyFont="1" applyBorder="1"/>
    <xf numFmtId="0" fontId="17" fillId="0" borderId="7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3" fontId="21" fillId="0" borderId="8" xfId="0" applyNumberFormat="1" applyFont="1" applyBorder="1"/>
    <xf numFmtId="3" fontId="21" fillId="0" borderId="4" xfId="0" applyNumberFormat="1" applyFont="1" applyBorder="1"/>
    <xf numFmtId="3" fontId="21" fillId="0" borderId="3" xfId="0" applyNumberFormat="1" applyFont="1" applyBorder="1"/>
    <xf numFmtId="0" fontId="21" fillId="0" borderId="6" xfId="0" applyFont="1" applyBorder="1"/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3" fontId="30" fillId="2" borderId="6" xfId="0" applyNumberFormat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" fontId="30" fillId="2" borderId="3" xfId="0" applyNumberFormat="1" applyFont="1" applyFill="1" applyBorder="1" applyAlignment="1">
      <alignment horizontal="center"/>
    </xf>
    <xf numFmtId="1" fontId="30" fillId="2" borderId="6" xfId="0" applyNumberFormat="1" applyFont="1" applyFill="1" applyBorder="1" applyAlignment="1">
      <alignment horizontal="center"/>
    </xf>
    <xf numFmtId="3" fontId="30" fillId="2" borderId="11" xfId="0" applyNumberFormat="1" applyFont="1" applyFill="1" applyBorder="1"/>
    <xf numFmtId="3" fontId="30" fillId="2" borderId="1" xfId="0" applyNumberFormat="1" applyFont="1" applyFill="1" applyBorder="1" applyAlignment="1">
      <alignment horizontal="right"/>
    </xf>
    <xf numFmtId="3" fontId="30" fillId="2" borderId="11" xfId="0" applyNumberFormat="1" applyFont="1" applyFill="1" applyBorder="1" applyAlignment="1">
      <alignment horizontal="right"/>
    </xf>
    <xf numFmtId="3" fontId="31" fillId="0" borderId="12" xfId="0" applyNumberFormat="1" applyFont="1" applyFill="1" applyBorder="1"/>
    <xf numFmtId="3" fontId="31" fillId="0" borderId="3" xfId="0" applyNumberFormat="1" applyFont="1" applyFill="1" applyBorder="1"/>
    <xf numFmtId="3" fontId="0" fillId="0" borderId="0" xfId="0" applyNumberFormat="1"/>
    <xf numFmtId="3" fontId="31" fillId="0" borderId="3" xfId="0" applyNumberFormat="1" applyFont="1" applyFill="1" applyBorder="1" applyAlignment="1">
      <alignment horizontal="right"/>
    </xf>
    <xf numFmtId="3" fontId="31" fillId="0" borderId="12" xfId="0" applyNumberFormat="1" applyFont="1" applyFill="1" applyBorder="1" applyAlignment="1">
      <alignment wrapText="1"/>
    </xf>
    <xf numFmtId="3" fontId="31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0" borderId="12" xfId="0" applyFont="1" applyFill="1" applyBorder="1"/>
    <xf numFmtId="3" fontId="31" fillId="0" borderId="17" xfId="0" applyNumberFormat="1" applyFont="1" applyFill="1" applyBorder="1" applyAlignment="1">
      <alignment wrapText="1"/>
    </xf>
    <xf numFmtId="3" fontId="31" fillId="0" borderId="18" xfId="0" applyNumberFormat="1" applyFont="1" applyFill="1" applyBorder="1"/>
    <xf numFmtId="3" fontId="31" fillId="0" borderId="17" xfId="0" applyNumberFormat="1" applyFont="1" applyFill="1" applyBorder="1"/>
    <xf numFmtId="49" fontId="31" fillId="0" borderId="12" xfId="15" applyNumberFormat="1" applyFont="1" applyFill="1" applyBorder="1"/>
    <xf numFmtId="165" fontId="31" fillId="0" borderId="3" xfId="15" applyNumberFormat="1" applyFont="1" applyFill="1" applyBorder="1"/>
    <xf numFmtId="43" fontId="0" fillId="0" borderId="0" xfId="15" applyFont="1"/>
    <xf numFmtId="3" fontId="31" fillId="0" borderId="7" xfId="0" applyNumberFormat="1" applyFont="1" applyFill="1" applyBorder="1"/>
    <xf numFmtId="3" fontId="30" fillId="2" borderId="1" xfId="0" applyNumberFormat="1" applyFont="1" applyFill="1" applyBorder="1"/>
    <xf numFmtId="3" fontId="31" fillId="2" borderId="12" xfId="0" applyNumberFormat="1" applyFont="1" applyFill="1" applyBorder="1"/>
    <xf numFmtId="3" fontId="33" fillId="2" borderId="3" xfId="0" applyNumberFormat="1" applyFont="1" applyFill="1" applyBorder="1"/>
    <xf numFmtId="3" fontId="33" fillId="0" borderId="12" xfId="0" applyNumberFormat="1" applyFont="1" applyFill="1" applyBorder="1" applyAlignment="1">
      <alignment wrapText="1"/>
    </xf>
    <xf numFmtId="3" fontId="32" fillId="0" borderId="3" xfId="0" applyNumberFormat="1" applyFont="1" applyFill="1" applyBorder="1"/>
    <xf numFmtId="3" fontId="32" fillId="0" borderId="12" xfId="0" applyNumberFormat="1" applyFont="1" applyFill="1" applyBorder="1"/>
    <xf numFmtId="3" fontId="32" fillId="0" borderId="6" xfId="0" applyNumberFormat="1" applyFont="1" applyFill="1" applyBorder="1"/>
    <xf numFmtId="3" fontId="34" fillId="0" borderId="12" xfId="0" applyNumberFormat="1" applyFont="1" applyFill="1" applyBorder="1"/>
    <xf numFmtId="49" fontId="34" fillId="0" borderId="12" xfId="0" applyNumberFormat="1" applyFont="1" applyFill="1" applyBorder="1"/>
    <xf numFmtId="4" fontId="34" fillId="0" borderId="0" xfId="0" applyNumberFormat="1" applyFont="1" applyFill="1" applyBorder="1"/>
    <xf numFmtId="1" fontId="32" fillId="0" borderId="3" xfId="0" applyNumberFormat="1" applyFont="1" applyFill="1" applyBorder="1"/>
    <xf numFmtId="3" fontId="30" fillId="0" borderId="0" xfId="0" applyNumberFormat="1" applyFont="1" applyFill="1" applyBorder="1"/>
    <xf numFmtId="3" fontId="34" fillId="0" borderId="0" xfId="0" applyNumberFormat="1" applyFont="1" applyFill="1" applyBorder="1"/>
    <xf numFmtId="0" fontId="35" fillId="0" borderId="0" xfId="0" applyFont="1" applyFill="1"/>
    <xf numFmtId="3" fontId="35" fillId="0" borderId="0" xfId="0" applyNumberFormat="1" applyFont="1" applyFill="1"/>
    <xf numFmtId="0" fontId="36" fillId="0" borderId="10" xfId="0" applyFont="1" applyFill="1" applyBorder="1"/>
    <xf numFmtId="3" fontId="32" fillId="0" borderId="5" xfId="0" applyNumberFormat="1" applyFont="1" applyFill="1" applyBorder="1"/>
    <xf numFmtId="3" fontId="35" fillId="0" borderId="5" xfId="0" applyNumberFormat="1" applyFont="1" applyFill="1" applyBorder="1"/>
    <xf numFmtId="3" fontId="36" fillId="0" borderId="6" xfId="0" applyNumberFormat="1" applyFont="1" applyFill="1" applyBorder="1" applyAlignment="1">
      <alignment horizontal="center"/>
    </xf>
    <xf numFmtId="0" fontId="32" fillId="0" borderId="10" xfId="0" applyFont="1" applyFill="1" applyBorder="1"/>
    <xf numFmtId="3" fontId="32" fillId="0" borderId="0" xfId="0" applyNumberFormat="1" applyFont="1" applyFill="1" applyBorder="1"/>
    <xf numFmtId="3" fontId="35" fillId="0" borderId="0" xfId="0" applyNumberFormat="1" applyFont="1" applyFill="1" applyBorder="1"/>
    <xf numFmtId="0" fontId="36" fillId="0" borderId="13" xfId="0" applyFont="1" applyFill="1" applyBorder="1"/>
    <xf numFmtId="3" fontId="32" fillId="0" borderId="19" xfId="0" applyNumberFormat="1" applyFont="1" applyFill="1" applyBorder="1"/>
    <xf numFmtId="3" fontId="35" fillId="0" borderId="19" xfId="0" applyNumberFormat="1" applyFont="1" applyFill="1" applyBorder="1"/>
    <xf numFmtId="3" fontId="36" fillId="0" borderId="7" xfId="0" applyNumberFormat="1" applyFont="1" applyFill="1" applyBorder="1"/>
    <xf numFmtId="0" fontId="35" fillId="0" borderId="0" xfId="0" applyFont="1"/>
    <xf numFmtId="0" fontId="40" fillId="0" borderId="0" xfId="0" applyFont="1" applyFill="1"/>
    <xf numFmtId="0" fontId="41" fillId="0" borderId="0" xfId="0" applyFont="1" applyFill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right"/>
    </xf>
    <xf numFmtId="0" fontId="40" fillId="0" borderId="0" xfId="0" applyFont="1"/>
    <xf numFmtId="0" fontId="41" fillId="0" borderId="6" xfId="0" applyFont="1" applyFill="1" applyBorder="1"/>
    <xf numFmtId="0" fontId="41" fillId="0" borderId="10" xfId="0" applyFont="1" applyFill="1" applyBorder="1" applyAlignment="1">
      <alignment horizontal="centerContinuous"/>
    </xf>
    <xf numFmtId="0" fontId="41" fillId="0" borderId="8" xfId="0" applyFont="1" applyFill="1" applyBorder="1" applyAlignment="1">
      <alignment horizontal="centerContinuous"/>
    </xf>
    <xf numFmtId="0" fontId="41" fillId="0" borderId="11" xfId="0" applyFont="1" applyFill="1" applyBorder="1" applyAlignment="1">
      <alignment horizontal="centerContinuous"/>
    </xf>
    <xf numFmtId="0" fontId="41" fillId="0" borderId="2" xfId="0" applyFont="1" applyFill="1" applyBorder="1" applyAlignment="1">
      <alignment horizontal="centerContinuous"/>
    </xf>
    <xf numFmtId="0" fontId="41" fillId="0" borderId="7" xfId="0" applyFont="1" applyFill="1" applyBorder="1"/>
    <xf numFmtId="0" fontId="41" fillId="0" borderId="13" xfId="0" applyFont="1" applyFill="1" applyBorder="1" applyAlignment="1">
      <alignment horizontal="centerContinuous"/>
    </xf>
    <xf numFmtId="0" fontId="41" fillId="0" borderId="9" xfId="0" applyFont="1" applyFill="1" applyBorder="1" applyAlignment="1">
      <alignment horizontal="centerContinuous"/>
    </xf>
    <xf numFmtId="0" fontId="41" fillId="0" borderId="1" xfId="0" applyFont="1" applyFill="1" applyBorder="1"/>
    <xf numFmtId="3" fontId="41" fillId="0" borderId="11" xfId="0" applyNumberFormat="1" applyFont="1" applyFill="1" applyBorder="1" applyAlignment="1"/>
    <xf numFmtId="3" fontId="41" fillId="0" borderId="2" xfId="0" applyNumberFormat="1" applyFont="1" applyFill="1" applyBorder="1" applyAlignment="1"/>
    <xf numFmtId="0" fontId="40" fillId="0" borderId="3" xfId="0" applyFont="1" applyFill="1" applyBorder="1"/>
    <xf numFmtId="3" fontId="40" fillId="0" borderId="12" xfId="0" applyNumberFormat="1" applyFont="1" applyFill="1" applyBorder="1" applyAlignment="1"/>
    <xf numFmtId="3" fontId="40" fillId="0" borderId="4" xfId="0" applyNumberFormat="1" applyFont="1" applyFill="1" applyBorder="1" applyAlignment="1"/>
    <xf numFmtId="3" fontId="40" fillId="0" borderId="8" xfId="0" applyNumberFormat="1" applyFont="1" applyFill="1" applyBorder="1"/>
    <xf numFmtId="3" fontId="40" fillId="0" borderId="10" xfId="0" applyNumberFormat="1" applyFont="1" applyFill="1" applyBorder="1" applyAlignment="1"/>
    <xf numFmtId="3" fontId="40" fillId="0" borderId="8" xfId="0" applyNumberFormat="1" applyFont="1" applyFill="1" applyBorder="1" applyAlignment="1"/>
    <xf numFmtId="0" fontId="40" fillId="0" borderId="0" xfId="0" applyFont="1" applyAlignment="1">
      <alignment horizontal="center"/>
    </xf>
    <xf numFmtId="3" fontId="40" fillId="0" borderId="4" xfId="0" applyNumberFormat="1" applyFont="1" applyFill="1" applyBorder="1"/>
    <xf numFmtId="0" fontId="40" fillId="0" borderId="0" xfId="0" applyFont="1" applyAlignment="1"/>
    <xf numFmtId="3" fontId="42" fillId="0" borderId="4" xfId="0" applyNumberFormat="1" applyFont="1" applyFill="1" applyBorder="1" applyAlignment="1"/>
    <xf numFmtId="0" fontId="41" fillId="0" borderId="3" xfId="0" applyFont="1" applyFill="1" applyBorder="1"/>
    <xf numFmtId="3" fontId="41" fillId="0" borderId="12" xfId="0" applyNumberFormat="1" applyFont="1" applyFill="1" applyBorder="1" applyAlignment="1"/>
    <xf numFmtId="3" fontId="41" fillId="0" borderId="4" xfId="0" applyNumberFormat="1" applyFont="1" applyFill="1" applyBorder="1" applyAlignment="1"/>
    <xf numFmtId="0" fontId="41" fillId="0" borderId="20" xfId="0" applyFont="1" applyFill="1" applyBorder="1"/>
    <xf numFmtId="3" fontId="41" fillId="0" borderId="14" xfId="0" applyNumberFormat="1" applyFont="1" applyFill="1" applyBorder="1" applyAlignment="1"/>
    <xf numFmtId="3" fontId="41" fillId="0" borderId="15" xfId="0" applyNumberFormat="1" applyFont="1" applyFill="1" applyBorder="1" applyAlignment="1"/>
    <xf numFmtId="0" fontId="40" fillId="0" borderId="3" xfId="0" applyFont="1" applyFill="1" applyBorder="1" applyAlignment="1"/>
    <xf numFmtId="3" fontId="40" fillId="0" borderId="9" xfId="0" applyNumberFormat="1" applyFont="1" applyFill="1" applyBorder="1" applyAlignment="1"/>
    <xf numFmtId="3" fontId="40" fillId="0" borderId="13" xfId="0" applyNumberFormat="1" applyFont="1" applyFill="1" applyBorder="1" applyAlignment="1"/>
    <xf numFmtId="0" fontId="41" fillId="0" borderId="0" xfId="0" applyFont="1" applyFill="1"/>
    <xf numFmtId="0" fontId="41" fillId="0" borderId="1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 shrinkToFit="1"/>
    </xf>
    <xf numFmtId="0" fontId="41" fillId="0" borderId="21" xfId="0" applyFont="1" applyFill="1" applyBorder="1" applyAlignment="1">
      <alignment horizontal="center" shrinkToFit="1"/>
    </xf>
    <xf numFmtId="0" fontId="41" fillId="0" borderId="0" xfId="0" applyFont="1"/>
    <xf numFmtId="0" fontId="40" fillId="0" borderId="22" xfId="0" applyFont="1" applyFill="1" applyBorder="1" applyAlignment="1">
      <alignment horizontal="left"/>
    </xf>
    <xf numFmtId="3" fontId="40" fillId="0" borderId="23" xfId="0" applyNumberFormat="1" applyFont="1" applyFill="1" applyBorder="1"/>
    <xf numFmtId="3" fontId="40" fillId="0" borderId="24" xfId="0" applyNumberFormat="1" applyFont="1" applyFill="1" applyBorder="1"/>
    <xf numFmtId="0" fontId="40" fillId="0" borderId="16" xfId="0" applyFont="1" applyFill="1" applyBorder="1" applyAlignment="1">
      <alignment horizontal="left"/>
    </xf>
    <xf numFmtId="3" fontId="40" fillId="0" borderId="25" xfId="0" applyNumberFormat="1" applyFont="1" applyFill="1" applyBorder="1"/>
    <xf numFmtId="3" fontId="40" fillId="0" borderId="26" xfId="0" applyNumberFormat="1" applyFont="1" applyFill="1" applyBorder="1"/>
    <xf numFmtId="0" fontId="41" fillId="0" borderId="27" xfId="0" applyFont="1" applyFill="1" applyBorder="1" applyAlignment="1">
      <alignment horizontal="left"/>
    </xf>
    <xf numFmtId="3" fontId="41" fillId="0" borderId="28" xfId="0" applyNumberFormat="1" applyFont="1" applyFill="1" applyBorder="1"/>
    <xf numFmtId="3" fontId="41" fillId="0" borderId="29" xfId="0" applyNumberFormat="1" applyFont="1" applyFill="1" applyBorder="1"/>
    <xf numFmtId="0" fontId="41" fillId="0" borderId="14" xfId="0" applyFont="1" applyFill="1" applyBorder="1" applyAlignment="1">
      <alignment horizontal="left"/>
    </xf>
    <xf numFmtId="3" fontId="41" fillId="0" borderId="20" xfId="0" applyNumberFormat="1" applyFont="1" applyFill="1" applyBorder="1"/>
    <xf numFmtId="3" fontId="41" fillId="0" borderId="30" xfId="0" applyNumberFormat="1" applyFont="1" applyFill="1" applyBorder="1"/>
    <xf numFmtId="0" fontId="40" fillId="0" borderId="16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/>
    </xf>
    <xf numFmtId="3" fontId="41" fillId="0" borderId="25" xfId="0" applyNumberFormat="1" applyFont="1" applyFill="1" applyBorder="1"/>
    <xf numFmtId="3" fontId="41" fillId="0" borderId="26" xfId="0" applyNumberFormat="1" applyFont="1" applyFill="1" applyBorder="1"/>
    <xf numFmtId="0" fontId="40" fillId="0" borderId="31" xfId="0" applyFont="1" applyFill="1" applyBorder="1" applyAlignment="1">
      <alignment horizontal="center"/>
    </xf>
    <xf numFmtId="3" fontId="40" fillId="0" borderId="32" xfId="0" applyNumberFormat="1" applyFont="1" applyFill="1" applyBorder="1"/>
    <xf numFmtId="3" fontId="40" fillId="0" borderId="33" xfId="0" applyNumberFormat="1" applyFont="1" applyFill="1" applyBorder="1"/>
    <xf numFmtId="0" fontId="40" fillId="0" borderId="0" xfId="0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wrapText="1"/>
    </xf>
    <xf numFmtId="49" fontId="21" fillId="0" borderId="0" xfId="0" applyNumberFormat="1" applyFont="1" applyFill="1" applyAlignment="1">
      <alignment wrapText="1"/>
    </xf>
    <xf numFmtId="49" fontId="21" fillId="0" borderId="0" xfId="0" applyNumberFormat="1" applyFont="1" applyFill="1" applyAlignment="1">
      <alignment vertical="top" wrapText="1"/>
    </xf>
    <xf numFmtId="0" fontId="21" fillId="0" borderId="0" xfId="0" applyFont="1" applyFill="1" applyAlignment="1">
      <alignment horizontal="left"/>
    </xf>
    <xf numFmtId="49" fontId="43" fillId="0" borderId="0" xfId="0" applyNumberFormat="1" applyFont="1" applyFill="1" applyAlignment="1">
      <alignment vertical="top" wrapText="1"/>
    </xf>
    <xf numFmtId="49" fontId="40" fillId="0" borderId="0" xfId="0" applyNumberFormat="1" applyFont="1" applyFill="1" applyAlignment="1">
      <alignment wrapText="1"/>
    </xf>
    <xf numFmtId="0" fontId="13" fillId="0" borderId="0" xfId="0" applyFont="1" applyFill="1" applyBorder="1" applyAlignment="1">
      <alignment horizontal="right"/>
    </xf>
    <xf numFmtId="0" fontId="40" fillId="0" borderId="6" xfId="0" applyFont="1" applyFill="1" applyBorder="1"/>
    <xf numFmtId="0" fontId="41" fillId="0" borderId="10" xfId="0" applyFont="1" applyBorder="1"/>
    <xf numFmtId="0" fontId="17" fillId="0" borderId="10" xfId="0" applyFont="1" applyFill="1" applyBorder="1" applyAlignment="1">
      <alignment horizontal="center" shrinkToFit="1"/>
    </xf>
    <xf numFmtId="0" fontId="23" fillId="0" borderId="8" xfId="0" applyFont="1" applyFill="1" applyBorder="1" applyAlignment="1">
      <alignment horizontal="center" shrinkToFit="1"/>
    </xf>
    <xf numFmtId="0" fontId="41" fillId="0" borderId="13" xfId="0" applyFont="1" applyFill="1" applyBorder="1"/>
    <xf numFmtId="0" fontId="41" fillId="0" borderId="11" xfId="0" applyFont="1" applyFill="1" applyBorder="1"/>
    <xf numFmtId="3" fontId="41" fillId="0" borderId="1" xfId="0" applyNumberFormat="1" applyFont="1" applyFill="1" applyBorder="1" applyAlignment="1"/>
    <xf numFmtId="0" fontId="40" fillId="0" borderId="0" xfId="0" applyFont="1" applyBorder="1"/>
    <xf numFmtId="0" fontId="40" fillId="0" borderId="12" xfId="0" applyFont="1" applyFill="1" applyBorder="1"/>
    <xf numFmtId="3" fontId="40" fillId="0" borderId="3" xfId="0" applyNumberFormat="1" applyFont="1" applyFill="1" applyBorder="1" applyAlignment="1"/>
    <xf numFmtId="0" fontId="12" fillId="0" borderId="3" xfId="0" applyFont="1" applyBorder="1" applyAlignment="1">
      <alignment shrinkToFit="1"/>
    </xf>
    <xf numFmtId="0" fontId="42" fillId="0" borderId="12" xfId="0" applyFont="1" applyFill="1" applyBorder="1" applyAlignment="1">
      <alignment wrapText="1"/>
    </xf>
    <xf numFmtId="0" fontId="40" fillId="0" borderId="7" xfId="0" applyFont="1" applyFill="1" applyBorder="1"/>
    <xf numFmtId="0" fontId="41" fillId="0" borderId="6" xfId="0" applyFont="1" applyFill="1" applyBorder="1" applyAlignment="1">
      <alignment shrinkToFit="1"/>
    </xf>
    <xf numFmtId="0" fontId="41" fillId="0" borderId="5" xfId="0" applyFont="1" applyFill="1" applyBorder="1"/>
    <xf numFmtId="3" fontId="41" fillId="0" borderId="6" xfId="0" applyNumberFormat="1" applyFont="1" applyFill="1" applyBorder="1" applyAlignment="1"/>
    <xf numFmtId="0" fontId="40" fillId="0" borderId="5" xfId="0" applyFont="1" applyFill="1" applyBorder="1"/>
    <xf numFmtId="3" fontId="40" fillId="0" borderId="6" xfId="0" applyNumberFormat="1" applyFont="1" applyFill="1" applyBorder="1" applyAlignment="1"/>
    <xf numFmtId="0" fontId="13" fillId="0" borderId="7" xfId="0" applyFont="1" applyFill="1" applyBorder="1" applyAlignment="1">
      <alignment horizontal="center" shrinkToFit="1"/>
    </xf>
    <xf numFmtId="3" fontId="41" fillId="0" borderId="7" xfId="0" applyNumberFormat="1" applyFont="1" applyFill="1" applyBorder="1" applyAlignment="1"/>
    <xf numFmtId="49" fontId="40" fillId="0" borderId="12" xfId="0" applyNumberFormat="1" applyFont="1" applyFill="1" applyBorder="1" applyAlignment="1">
      <alignment horizontal="center" vertical="center" wrapText="1"/>
    </xf>
    <xf numFmtId="49" fontId="40" fillId="0" borderId="12" xfId="0" applyNumberFormat="1" applyFont="1" applyFill="1" applyBorder="1" applyAlignment="1">
      <alignment horizontal="justify" vertical="center" wrapText="1"/>
    </xf>
    <xf numFmtId="3" fontId="40" fillId="0" borderId="0" xfId="0" applyNumberFormat="1" applyFont="1" applyFill="1" applyBorder="1" applyAlignment="1"/>
    <xf numFmtId="3" fontId="40" fillId="0" borderId="12" xfId="0" applyNumberFormat="1" applyFont="1" applyFill="1" applyBorder="1"/>
    <xf numFmtId="3" fontId="40" fillId="0" borderId="3" xfId="0" applyNumberFormat="1" applyFont="1" applyFill="1" applyBorder="1"/>
    <xf numFmtId="49" fontId="40" fillId="0" borderId="3" xfId="0" applyNumberFormat="1" applyFont="1" applyFill="1" applyBorder="1" applyAlignment="1">
      <alignment horizontal="justify" vertical="center" wrapText="1"/>
    </xf>
    <xf numFmtId="49" fontId="40" fillId="0" borderId="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/>
    <xf numFmtId="49" fontId="40" fillId="0" borderId="13" xfId="0" applyNumberFormat="1" applyFont="1" applyFill="1" applyBorder="1" applyAlignment="1">
      <alignment horizontal="center" vertical="center" wrapText="1"/>
    </xf>
    <xf numFmtId="49" fontId="40" fillId="0" borderId="7" xfId="0" applyNumberFormat="1" applyFont="1" applyFill="1" applyBorder="1" applyAlignment="1">
      <alignment horizontal="justify" vertical="center" wrapText="1"/>
    </xf>
    <xf numFmtId="3" fontId="40" fillId="0" borderId="7" xfId="0" applyNumberFormat="1" applyFont="1" applyFill="1" applyBorder="1" applyAlignment="1"/>
    <xf numFmtId="0" fontId="40" fillId="0" borderId="9" xfId="0" applyFont="1" applyFill="1" applyBorder="1"/>
    <xf numFmtId="49" fontId="40" fillId="0" borderId="4" xfId="0" applyNumberFormat="1" applyFont="1" applyBorder="1" applyAlignment="1">
      <alignment horizontal="justify" vertical="center" wrapText="1"/>
    </xf>
    <xf numFmtId="49" fontId="40" fillId="0" borderId="4" xfId="0" applyNumberFormat="1" applyFont="1" applyFill="1" applyBorder="1" applyAlignment="1">
      <alignment horizontal="justify" vertical="center" wrapText="1"/>
    </xf>
    <xf numFmtId="49" fontId="46" fillId="0" borderId="4" xfId="0" applyNumberFormat="1" applyFont="1" applyFill="1" applyBorder="1" applyAlignment="1">
      <alignment horizontal="justify" wrapText="1"/>
    </xf>
    <xf numFmtId="3" fontId="45" fillId="0" borderId="3" xfId="0" applyNumberFormat="1" applyFont="1" applyFill="1" applyBorder="1"/>
    <xf numFmtId="49" fontId="40" fillId="0" borderId="7" xfId="0" applyNumberFormat="1" applyFont="1" applyFill="1" applyBorder="1" applyAlignment="1">
      <alignment horizontal="center" vertical="center" wrapText="1"/>
    </xf>
    <xf numFmtId="3" fontId="40" fillId="0" borderId="7" xfId="0" applyNumberFormat="1" applyFont="1" applyFill="1" applyBorder="1"/>
    <xf numFmtId="49" fontId="40" fillId="0" borderId="6" xfId="0" applyNumberFormat="1" applyFont="1" applyFill="1" applyBorder="1" applyAlignment="1">
      <alignment horizontal="justify" vertical="center" wrapText="1"/>
    </xf>
    <xf numFmtId="0" fontId="13" fillId="0" borderId="13" xfId="0" applyFont="1" applyFill="1" applyBorder="1" applyAlignment="1">
      <alignment horizontal="center" shrinkToFit="1"/>
    </xf>
    <xf numFmtId="3" fontId="41" fillId="0" borderId="9" xfId="0" applyNumberFormat="1" applyFont="1" applyFill="1" applyBorder="1" applyAlignment="1"/>
    <xf numFmtId="49" fontId="46" fillId="0" borderId="4" xfId="0" applyNumberFormat="1" applyFont="1" applyFill="1" applyBorder="1" applyAlignment="1">
      <alignment horizontal="justify" vertical="center" wrapText="1"/>
    </xf>
    <xf numFmtId="49" fontId="40" fillId="0" borderId="3" xfId="0" applyNumberFormat="1" applyFont="1" applyBorder="1" applyAlignment="1">
      <alignment horizontal="justify" vertical="center" wrapText="1"/>
    </xf>
    <xf numFmtId="49" fontId="40" fillId="0" borderId="7" xfId="0" applyNumberFormat="1" applyFont="1" applyBorder="1" applyAlignment="1">
      <alignment horizontal="justify" vertical="center" wrapText="1"/>
    </xf>
    <xf numFmtId="49" fontId="40" fillId="0" borderId="9" xfId="0" applyNumberFormat="1" applyFont="1" applyFill="1" applyBorder="1" applyAlignment="1">
      <alignment horizontal="justify" vertical="center" wrapText="1"/>
    </xf>
    <xf numFmtId="0" fontId="43" fillId="0" borderId="0" xfId="0" applyFont="1" applyBorder="1" applyAlignment="1">
      <alignment horizontal="left"/>
    </xf>
    <xf numFmtId="3" fontId="41" fillId="3" borderId="1" xfId="0" applyNumberFormat="1" applyFont="1" applyFill="1" applyBorder="1" applyAlignment="1"/>
    <xf numFmtId="0" fontId="41" fillId="0" borderId="0" xfId="0" applyFont="1" applyFill="1" applyBorder="1"/>
    <xf numFmtId="3" fontId="41" fillId="0" borderId="0" xfId="0" applyNumberFormat="1" applyFont="1" applyFill="1" applyBorder="1" applyAlignment="1"/>
    <xf numFmtId="3" fontId="41" fillId="0" borderId="5" xfId="0" applyNumberFormat="1" applyFont="1" applyFill="1" applyBorder="1" applyAlignment="1"/>
    <xf numFmtId="0" fontId="44" fillId="0" borderId="11" xfId="0" applyFont="1" applyFill="1" applyBorder="1"/>
    <xf numFmtId="0" fontId="44" fillId="0" borderId="34" xfId="0" applyFont="1" applyFill="1" applyBorder="1"/>
    <xf numFmtId="0" fontId="44" fillId="0" borderId="1" xfId="0" applyFont="1" applyFill="1" applyBorder="1" applyAlignment="1">
      <alignment horizontal="right"/>
    </xf>
    <xf numFmtId="0" fontId="40" fillId="0" borderId="22" xfId="0" applyFont="1" applyFill="1" applyBorder="1"/>
    <xf numFmtId="0" fontId="40" fillId="0" borderId="35" xfId="0" applyFont="1" applyFill="1" applyBorder="1"/>
    <xf numFmtId="0" fontId="40" fillId="0" borderId="36" xfId="0" applyFont="1" applyFill="1" applyBorder="1"/>
    <xf numFmtId="3" fontId="40" fillId="0" borderId="15" xfId="0" applyNumberFormat="1" applyFont="1" applyFill="1" applyBorder="1"/>
    <xf numFmtId="0" fontId="40" fillId="0" borderId="16" xfId="0" applyFont="1" applyFill="1" applyBorder="1"/>
    <xf numFmtId="0" fontId="40" fillId="0" borderId="37" xfId="0" applyFont="1" applyFill="1" applyBorder="1"/>
    <xf numFmtId="0" fontId="40" fillId="0" borderId="38" xfId="0" applyFont="1" applyFill="1" applyBorder="1"/>
    <xf numFmtId="3" fontId="40" fillId="0" borderId="28" xfId="0" applyNumberFormat="1" applyFont="1" applyFill="1" applyBorder="1"/>
    <xf numFmtId="0" fontId="47" fillId="0" borderId="27" xfId="0" applyFont="1" applyFill="1" applyBorder="1"/>
    <xf numFmtId="0" fontId="47" fillId="0" borderId="39" xfId="0" applyFont="1" applyFill="1" applyBorder="1"/>
    <xf numFmtId="3" fontId="47" fillId="0" borderId="28" xfId="0" applyNumberFormat="1" applyFont="1" applyFill="1" applyBorder="1"/>
    <xf numFmtId="0" fontId="48" fillId="0" borderId="39" xfId="0" applyFont="1" applyFill="1" applyBorder="1"/>
    <xf numFmtId="0" fontId="44" fillId="0" borderId="40" xfId="0" applyFont="1" applyFill="1" applyBorder="1"/>
    <xf numFmtId="0" fontId="44" fillId="0" borderId="41" xfId="0" applyFont="1" applyFill="1" applyBorder="1"/>
    <xf numFmtId="0" fontId="44" fillId="0" borderId="42" xfId="0" applyFont="1" applyFill="1" applyBorder="1"/>
    <xf numFmtId="3" fontId="44" fillId="0" borderId="32" xfId="0" applyNumberFormat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15" fillId="0" borderId="0" xfId="0" applyFont="1"/>
    <xf numFmtId="0" fontId="13" fillId="0" borderId="6" xfId="0" applyFont="1" applyBorder="1" applyAlignment="1">
      <alignment horizontal="center" shrinkToFit="1"/>
    </xf>
    <xf numFmtId="0" fontId="13" fillId="0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 shrinkToFit="1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shrinkToFit="1"/>
    </xf>
    <xf numFmtId="3" fontId="51" fillId="0" borderId="1" xfId="0" applyNumberFormat="1" applyFont="1" applyFill="1" applyBorder="1" applyAlignment="1">
      <alignment horizontal="right"/>
    </xf>
    <xf numFmtId="0" fontId="12" fillId="0" borderId="12" xfId="0" applyFont="1" applyBorder="1" applyAlignment="1">
      <alignment shrinkToFit="1"/>
    </xf>
    <xf numFmtId="3" fontId="52" fillId="0" borderId="3" xfId="0" applyNumberFormat="1" applyFont="1" applyFill="1" applyBorder="1" applyAlignment="1">
      <alignment horizontal="right"/>
    </xf>
    <xf numFmtId="3" fontId="52" fillId="2" borderId="3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shrinkToFit="1"/>
    </xf>
    <xf numFmtId="0" fontId="52" fillId="0" borderId="3" xfId="0" applyFont="1" applyBorder="1"/>
    <xf numFmtId="0" fontId="52" fillId="0" borderId="3" xfId="0" applyFont="1" applyBorder="1" applyAlignment="1"/>
    <xf numFmtId="3" fontId="52" fillId="0" borderId="3" xfId="0" applyNumberFormat="1" applyFont="1" applyFill="1" applyBorder="1"/>
    <xf numFmtId="3" fontId="53" fillId="0" borderId="1" xfId="0" applyNumberFormat="1" applyFont="1" applyFill="1" applyBorder="1"/>
    <xf numFmtId="3" fontId="51" fillId="0" borderId="12" xfId="0" applyNumberFormat="1" applyFont="1" applyBorder="1"/>
    <xf numFmtId="3" fontId="53" fillId="0" borderId="3" xfId="0" applyNumberFormat="1" applyFont="1" applyFill="1" applyBorder="1"/>
    <xf numFmtId="0" fontId="13" fillId="0" borderId="14" xfId="0" applyFont="1" applyBorder="1" applyAlignment="1">
      <alignment shrinkToFit="1"/>
    </xf>
    <xf numFmtId="3" fontId="53" fillId="0" borderId="20" xfId="0" applyNumberFormat="1" applyFont="1" applyFill="1" applyBorder="1"/>
    <xf numFmtId="0" fontId="13" fillId="0" borderId="12" xfId="0" applyFont="1" applyBorder="1" applyAlignment="1">
      <alignment shrinkToFit="1"/>
    </xf>
    <xf numFmtId="3" fontId="53" fillId="0" borderId="28" xfId="0" applyNumberFormat="1" applyFont="1" applyFill="1" applyBorder="1"/>
    <xf numFmtId="3" fontId="54" fillId="0" borderId="0" xfId="0" applyNumberFormat="1" applyFont="1" applyFill="1" applyBorder="1"/>
    <xf numFmtId="0" fontId="52" fillId="0" borderId="3" xfId="0" applyFont="1" applyFill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wrapText="1" shrinkToFit="1"/>
    </xf>
    <xf numFmtId="0" fontId="12" fillId="0" borderId="12" xfId="0" applyFont="1" applyBorder="1" applyAlignment="1">
      <alignment wrapText="1" shrinkToFit="1"/>
    </xf>
    <xf numFmtId="0" fontId="55" fillId="0" borderId="0" xfId="0" applyFont="1"/>
    <xf numFmtId="3" fontId="52" fillId="2" borderId="3" xfId="0" applyNumberFormat="1" applyFont="1" applyFill="1" applyBorder="1"/>
    <xf numFmtId="0" fontId="12" fillId="0" borderId="0" xfId="0" applyFont="1" applyBorder="1" applyAlignment="1"/>
    <xf numFmtId="0" fontId="29" fillId="0" borderId="0" xfId="0" applyFont="1" applyFill="1" applyAlignment="1"/>
    <xf numFmtId="0" fontId="29" fillId="0" borderId="0" xfId="0" applyFont="1" applyAlignment="1"/>
    <xf numFmtId="49" fontId="12" fillId="0" borderId="0" xfId="0" applyNumberFormat="1" applyFont="1" applyAlignment="1"/>
    <xf numFmtId="0" fontId="12" fillId="0" borderId="0" xfId="0" applyFont="1" applyAlignment="1"/>
    <xf numFmtId="3" fontId="54" fillId="0" borderId="0" xfId="0" applyNumberFormat="1" applyFont="1" applyBorder="1"/>
    <xf numFmtId="49" fontId="13" fillId="0" borderId="11" xfId="0" applyNumberFormat="1" applyFont="1" applyBorder="1" applyAlignment="1"/>
    <xf numFmtId="0" fontId="12" fillId="0" borderId="11" xfId="0" applyFont="1" applyBorder="1" applyAlignment="1"/>
    <xf numFmtId="0" fontId="12" fillId="0" borderId="34" xfId="0" applyFont="1" applyBorder="1" applyAlignment="1"/>
    <xf numFmtId="0" fontId="12" fillId="0" borderId="2" xfId="0" applyFont="1" applyBorder="1" applyAlignment="1"/>
    <xf numFmtId="0" fontId="50" fillId="0" borderId="2" xfId="0" applyFont="1" applyBorder="1" applyAlignment="1">
      <alignment horizontal="right"/>
    </xf>
    <xf numFmtId="49" fontId="24" fillId="0" borderId="22" xfId="0" applyNumberFormat="1" applyFont="1" applyBorder="1" applyAlignment="1"/>
    <xf numFmtId="0" fontId="24" fillId="0" borderId="22" xfId="0" applyFont="1" applyBorder="1" applyAlignment="1"/>
    <xf numFmtId="0" fontId="24" fillId="0" borderId="35" xfId="0" applyFont="1" applyBorder="1" applyAlignment="1"/>
    <xf numFmtId="0" fontId="24" fillId="0" borderId="36" xfId="0" applyFont="1" applyBorder="1" applyAlignment="1"/>
    <xf numFmtId="3" fontId="52" fillId="0" borderId="36" xfId="0" applyNumberFormat="1" applyFont="1" applyBorder="1" applyAlignment="1"/>
    <xf numFmtId="0" fontId="24" fillId="0" borderId="16" xfId="0" applyFont="1" applyBorder="1"/>
    <xf numFmtId="0" fontId="24" fillId="0" borderId="12" xfId="0" applyFont="1" applyBorder="1"/>
    <xf numFmtId="0" fontId="24" fillId="0" borderId="4" xfId="0" applyFont="1" applyBorder="1"/>
    <xf numFmtId="3" fontId="52" fillId="0" borderId="38" xfId="0" applyNumberFormat="1" applyFont="1" applyFill="1" applyBorder="1"/>
    <xf numFmtId="0" fontId="50" fillId="0" borderId="31" xfId="0" applyFont="1" applyBorder="1"/>
    <xf numFmtId="0" fontId="50" fillId="0" borderId="42" xfId="0" applyFont="1" applyBorder="1"/>
    <xf numFmtId="0" fontId="50" fillId="0" borderId="43" xfId="0" applyFont="1" applyBorder="1"/>
    <xf numFmtId="3" fontId="53" fillId="0" borderId="43" xfId="0" applyNumberFormat="1" applyFont="1" applyBorder="1"/>
    <xf numFmtId="0" fontId="56" fillId="0" borderId="0" xfId="0" applyFont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shrinkToFit="1"/>
    </xf>
    <xf numFmtId="0" fontId="14" fillId="4" borderId="0" xfId="0" applyFont="1" applyFill="1" applyBorder="1" applyAlignment="1">
      <alignment horizontal="center" shrinkToFit="1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4" fontId="22" fillId="0" borderId="0" xfId="0" applyNumberFormat="1" applyFont="1" applyFill="1" applyBorder="1"/>
    <xf numFmtId="0" fontId="57" fillId="0" borderId="0" xfId="0" applyFont="1" applyBorder="1" applyAlignment="1">
      <alignment horizontal="center"/>
    </xf>
    <xf numFmtId="4" fontId="22" fillId="0" borderId="0" xfId="0" applyNumberFormat="1" applyFont="1" applyBorder="1"/>
    <xf numFmtId="3" fontId="13" fillId="0" borderId="0" xfId="0" applyNumberFormat="1" applyFont="1" applyFill="1" applyBorder="1"/>
    <xf numFmtId="0" fontId="12" fillId="0" borderId="6" xfId="0" applyFont="1" applyFill="1" applyBorder="1" applyAlignment="1">
      <alignment wrapText="1"/>
    </xf>
    <xf numFmtId="3" fontId="12" fillId="0" borderId="8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0" fontId="24" fillId="0" borderId="0" xfId="0" applyFont="1" applyFill="1"/>
    <xf numFmtId="0" fontId="56" fillId="0" borderId="0" xfId="0" applyFont="1" applyFill="1" applyAlignment="1">
      <alignment horizontal="right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shrinkToFit="1"/>
    </xf>
    <xf numFmtId="0" fontId="14" fillId="0" borderId="7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2" fillId="0" borderId="6" xfId="0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0" fontId="24" fillId="0" borderId="0" xfId="0" applyFont="1"/>
    <xf numFmtId="0" fontId="14" fillId="0" borderId="7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/>
    </xf>
    <xf numFmtId="0" fontId="14" fillId="4" borderId="7" xfId="0" applyFont="1" applyFill="1" applyBorder="1" applyAlignment="1">
      <alignment horizontal="center" vertical="top"/>
    </xf>
    <xf numFmtId="3" fontId="13" fillId="0" borderId="8" xfId="0" applyNumberFormat="1" applyFont="1" applyFill="1" applyBorder="1"/>
    <xf numFmtId="3" fontId="21" fillId="0" borderId="8" xfId="0" applyNumberFormat="1" applyFont="1" applyFill="1" applyBorder="1"/>
    <xf numFmtId="0" fontId="13" fillId="0" borderId="3" xfId="0" applyFont="1" applyBorder="1"/>
    <xf numFmtId="3" fontId="16" fillId="0" borderId="0" xfId="0" applyNumberFormat="1" applyFont="1"/>
    <xf numFmtId="0" fontId="12" fillId="0" borderId="0" xfId="0" applyFont="1" applyBorder="1" applyAlignment="1">
      <alignment wrapText="1"/>
    </xf>
  </cellXfs>
  <cellStyles count="18">
    <cellStyle name="čárky" xfId="15" builtinId="3"/>
    <cellStyle name="Header" xfId="2"/>
    <cellStyle name="Header 2" xfId="8"/>
    <cellStyle name="Header 3" xfId="10"/>
    <cellStyle name="_x0001_n" xfId="16"/>
    <cellStyle name="Nedefinován" xfId="1"/>
    <cellStyle name="normální" xfId="0" builtinId="0"/>
    <cellStyle name="normální 10" xfId="13"/>
    <cellStyle name="normální 11" xfId="14"/>
    <cellStyle name="normální 2" xfId="3"/>
    <cellStyle name="normální 3" xfId="4"/>
    <cellStyle name="normální 4" xfId="5"/>
    <cellStyle name="normální 5" xfId="6"/>
    <cellStyle name="normální 6" xfId="7"/>
    <cellStyle name="normální 7" xfId="9"/>
    <cellStyle name="normální 8" xfId="11"/>
    <cellStyle name="normální 9" xfId="12"/>
    <cellStyle name="Styl 1" xfId="17"/>
  </cellStyles>
  <dxfs count="0"/>
  <tableStyles count="0" defaultTableStyle="TableStyleMedium9" defaultPivotStyle="PivotStyleLight16"/>
  <colors>
    <mruColors>
      <color rgb="FF66FF99"/>
      <color rgb="FFFF9966"/>
      <color rgb="FFFF9900"/>
      <color rgb="FFFFCC66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3/FONDY/FKEP_4Q_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3/FONDY/SF_4Q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3/FONDY/VS_4Q_2013%20M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3/FONDY/VS%20povodne_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KEP 4Q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F 4Q 2013"/>
      <sheetName val="SF 4Q 2013 v Kč"/>
      <sheetName val="FV 2013"/>
      <sheetName val="SF PODROBNĚ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S M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S pov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D45"/>
  <sheetViews>
    <sheetView showZeros="0" tabSelected="1" zoomScale="75" zoomScaleNormal="75" zoomScaleSheetLayoutView="70" workbookViewId="0"/>
  </sheetViews>
  <sheetFormatPr defaultRowHeight="12.75"/>
  <cols>
    <col min="1" max="1" width="62.140625" style="14" customWidth="1"/>
    <col min="2" max="2" width="21.28515625" style="14" customWidth="1"/>
    <col min="3" max="3" width="20.7109375" style="14" customWidth="1"/>
    <col min="4" max="4" width="23.140625" style="14" customWidth="1"/>
    <col min="5" max="5" width="16.85546875" style="14" customWidth="1"/>
    <col min="6" max="16384" width="9.140625" style="14"/>
  </cols>
  <sheetData>
    <row r="1" spans="1:4" ht="16.5" thickBot="1">
      <c r="A1" s="21"/>
      <c r="B1" s="22"/>
      <c r="C1" s="23"/>
      <c r="D1" s="22" t="s">
        <v>0</v>
      </c>
    </row>
    <row r="2" spans="1:4" ht="15.75" customHeight="1">
      <c r="A2" s="43" t="s">
        <v>1</v>
      </c>
      <c r="B2" s="24" t="s">
        <v>2</v>
      </c>
      <c r="C2" s="24" t="s">
        <v>6</v>
      </c>
      <c r="D2" s="38" t="s">
        <v>26</v>
      </c>
    </row>
    <row r="3" spans="1:4" ht="15" thickBot="1">
      <c r="A3" s="44"/>
      <c r="B3" s="25">
        <v>2013</v>
      </c>
      <c r="C3" s="25" t="s">
        <v>25</v>
      </c>
      <c r="D3" s="37" t="s">
        <v>13</v>
      </c>
    </row>
    <row r="4" spans="1:4" ht="16.5" thickBot="1">
      <c r="A4" s="26" t="s">
        <v>3</v>
      </c>
      <c r="B4" s="19">
        <f>SUM(B5:B10)</f>
        <v>9968</v>
      </c>
      <c r="C4" s="19">
        <f>SUM(C5:C10)</f>
        <v>292623</v>
      </c>
      <c r="D4" s="19">
        <f>SUM(D5:D10)</f>
        <v>292624</v>
      </c>
    </row>
    <row r="5" spans="1:4" ht="15.75">
      <c r="A5" s="5" t="s">
        <v>7</v>
      </c>
      <c r="B5" s="15">
        <v>9968</v>
      </c>
      <c r="C5" s="15">
        <v>12995</v>
      </c>
      <c r="D5" s="15">
        <v>12995</v>
      </c>
    </row>
    <row r="6" spans="1:4" ht="15.75">
      <c r="A6" s="5" t="s">
        <v>19</v>
      </c>
      <c r="B6" s="16">
        <v>0</v>
      </c>
      <c r="C6" s="16">
        <v>9140</v>
      </c>
      <c r="D6" s="16">
        <v>9141</v>
      </c>
    </row>
    <row r="7" spans="1:4" ht="15.75">
      <c r="A7" s="5" t="s">
        <v>16</v>
      </c>
      <c r="B7" s="16">
        <v>0</v>
      </c>
      <c r="C7" s="16">
        <v>72002</v>
      </c>
      <c r="D7" s="16">
        <v>72002</v>
      </c>
    </row>
    <row r="8" spans="1:4" ht="31.5">
      <c r="A8" s="13" t="s">
        <v>17</v>
      </c>
      <c r="B8" s="16">
        <v>0</v>
      </c>
      <c r="C8" s="16">
        <v>100000</v>
      </c>
      <c r="D8" s="16">
        <v>100000</v>
      </c>
    </row>
    <row r="9" spans="1:4" ht="15.75">
      <c r="A9" s="5" t="s">
        <v>18</v>
      </c>
      <c r="B9" s="16">
        <v>0</v>
      </c>
      <c r="C9" s="16">
        <v>98486</v>
      </c>
      <c r="D9" s="16">
        <v>98486</v>
      </c>
    </row>
    <row r="10" spans="1:4" ht="16.5" thickBot="1">
      <c r="A10" s="5"/>
      <c r="B10" s="17"/>
      <c r="C10" s="16"/>
      <c r="D10" s="16"/>
    </row>
    <row r="11" spans="1:4" ht="16.5" thickBot="1">
      <c r="A11" s="26" t="s">
        <v>4</v>
      </c>
      <c r="B11" s="20">
        <f>SUM(B14:B16)</f>
        <v>0</v>
      </c>
      <c r="C11" s="20">
        <f>SUM(C12:C16)</f>
        <v>279628</v>
      </c>
      <c r="D11" s="20">
        <f t="shared" ref="D11" si="0">SUM(D12:D16)</f>
        <v>279629</v>
      </c>
    </row>
    <row r="12" spans="1:4" ht="15.75">
      <c r="A12" s="5" t="s">
        <v>20</v>
      </c>
      <c r="B12" s="35">
        <v>0</v>
      </c>
      <c r="C12" s="35">
        <v>211956</v>
      </c>
      <c r="D12" s="35">
        <v>211956</v>
      </c>
    </row>
    <row r="13" spans="1:4" ht="15.75">
      <c r="A13" s="31" t="s">
        <v>21</v>
      </c>
      <c r="B13" s="35">
        <v>0</v>
      </c>
      <c r="C13" s="35">
        <v>67672</v>
      </c>
      <c r="D13" s="35">
        <v>67673</v>
      </c>
    </row>
    <row r="14" spans="1:4" ht="15.75">
      <c r="A14" s="5"/>
      <c r="B14" s="35"/>
      <c r="C14" s="35"/>
      <c r="D14" s="35"/>
    </row>
    <row r="15" spans="1:4" ht="15.75">
      <c r="A15" s="5"/>
      <c r="B15" s="35"/>
      <c r="C15" s="35"/>
      <c r="D15" s="35"/>
    </row>
    <row r="16" spans="1:4" ht="16.5" thickBot="1">
      <c r="A16" s="27"/>
      <c r="B16" s="35"/>
      <c r="C16" s="35"/>
      <c r="D16" s="35"/>
    </row>
    <row r="17" spans="1:4" ht="16.5" thickBot="1">
      <c r="A17" s="26" t="s">
        <v>5</v>
      </c>
      <c r="B17" s="20">
        <f>+B4-B11</f>
        <v>9968</v>
      </c>
      <c r="C17" s="20">
        <f>+C4-C11</f>
        <v>12995</v>
      </c>
      <c r="D17" s="20">
        <f>+D4-D11</f>
        <v>12995</v>
      </c>
    </row>
    <row r="18" spans="1:4" ht="15.75">
      <c r="A18" s="28"/>
      <c r="B18" s="29"/>
      <c r="C18" s="12"/>
      <c r="D18" s="30"/>
    </row>
    <row r="19" spans="1:4" ht="15.75">
      <c r="A19" s="36" t="s">
        <v>12</v>
      </c>
    </row>
    <row r="20" spans="1:4" ht="15.75">
      <c r="A20" s="32"/>
    </row>
    <row r="21" spans="1:4" ht="15.75">
      <c r="A21" s="32"/>
    </row>
    <row r="25" spans="1:4" ht="15.75">
      <c r="A25" s="32"/>
    </row>
    <row r="26" spans="1:4" ht="15.75">
      <c r="A26" s="32"/>
    </row>
    <row r="28" spans="1:4" ht="16.5" thickBot="1">
      <c r="A28" s="8"/>
      <c r="B28" s="2"/>
      <c r="C28" s="1"/>
      <c r="D28" s="1" t="s">
        <v>0</v>
      </c>
    </row>
    <row r="29" spans="1:4" ht="14.25">
      <c r="A29" s="45" t="s">
        <v>22</v>
      </c>
      <c r="B29" s="24" t="s">
        <v>2</v>
      </c>
      <c r="C29" s="24" t="s">
        <v>6</v>
      </c>
      <c r="D29" s="38" t="s">
        <v>26</v>
      </c>
    </row>
    <row r="30" spans="1:4" ht="15" thickBot="1">
      <c r="A30" s="46"/>
      <c r="B30" s="25">
        <v>2013</v>
      </c>
      <c r="C30" s="25" t="s">
        <v>25</v>
      </c>
      <c r="D30" s="37" t="s">
        <v>13</v>
      </c>
    </row>
    <row r="31" spans="1:4" ht="16.5" thickBot="1">
      <c r="A31" s="3" t="s">
        <v>3</v>
      </c>
      <c r="B31" s="4">
        <f>SUM(B32:B35)</f>
        <v>110000</v>
      </c>
      <c r="C31" s="4">
        <f>SUM(C32:C35)</f>
        <v>110000</v>
      </c>
      <c r="D31" s="4">
        <f>SUM(D32:D35)</f>
        <v>110000</v>
      </c>
    </row>
    <row r="32" spans="1:4" ht="15.75">
      <c r="A32" s="5" t="s">
        <v>8</v>
      </c>
      <c r="B32" s="6">
        <v>100000</v>
      </c>
      <c r="C32" s="6">
        <v>100000</v>
      </c>
      <c r="D32" s="15">
        <v>100000</v>
      </c>
    </row>
    <row r="33" spans="1:4" ht="15.75">
      <c r="A33" s="5" t="s">
        <v>14</v>
      </c>
      <c r="B33" s="6">
        <v>10000</v>
      </c>
      <c r="C33" s="6">
        <v>10000</v>
      </c>
      <c r="D33" s="6">
        <v>10000</v>
      </c>
    </row>
    <row r="34" spans="1:4" ht="15.75">
      <c r="A34" s="5"/>
      <c r="B34" s="6"/>
      <c r="C34" s="6"/>
      <c r="D34" s="6"/>
    </row>
    <row r="35" spans="1:4" ht="16.5" thickBot="1">
      <c r="A35" s="5"/>
      <c r="B35" s="6"/>
      <c r="C35" s="6"/>
      <c r="D35" s="6"/>
    </row>
    <row r="36" spans="1:4" ht="16.5" thickBot="1">
      <c r="A36" s="3" t="s">
        <v>4</v>
      </c>
      <c r="B36" s="4">
        <f>SUM(B37:B41)</f>
        <v>0</v>
      </c>
      <c r="C36" s="4">
        <f>SUM(C37:C41)</f>
        <v>843</v>
      </c>
      <c r="D36" s="4">
        <f>SUM(D37:D41)</f>
        <v>842</v>
      </c>
    </row>
    <row r="37" spans="1:4" ht="15.75">
      <c r="A37" s="42" t="s">
        <v>23</v>
      </c>
      <c r="B37" s="39"/>
      <c r="C37" s="39">
        <v>10</v>
      </c>
      <c r="D37" s="39">
        <v>10</v>
      </c>
    </row>
    <row r="38" spans="1:4" ht="31.5">
      <c r="A38" s="31" t="s">
        <v>24</v>
      </c>
      <c r="B38" s="40"/>
      <c r="C38" s="40">
        <v>245</v>
      </c>
      <c r="D38" s="40">
        <v>245</v>
      </c>
    </row>
    <row r="39" spans="1:4" ht="31.5">
      <c r="A39" s="31" t="s">
        <v>27</v>
      </c>
      <c r="B39" s="40"/>
      <c r="C39" s="41">
        <v>147</v>
      </c>
      <c r="D39" s="40">
        <v>146</v>
      </c>
    </row>
    <row r="40" spans="1:4" ht="31.5">
      <c r="A40" s="31" t="s">
        <v>28</v>
      </c>
      <c r="B40" s="41"/>
      <c r="C40" s="41">
        <v>441</v>
      </c>
      <c r="D40" s="40">
        <v>441</v>
      </c>
    </row>
    <row r="41" spans="1:4" ht="16.5" thickBot="1">
      <c r="A41" s="5"/>
      <c r="B41" s="41"/>
      <c r="C41" s="41"/>
      <c r="D41" s="41"/>
    </row>
    <row r="42" spans="1:4" ht="16.5" thickBot="1">
      <c r="A42" s="3" t="s">
        <v>5</v>
      </c>
      <c r="B42" s="7">
        <f>+B31-B36</f>
        <v>110000</v>
      </c>
      <c r="C42" s="7">
        <f>+C31-C36</f>
        <v>109157</v>
      </c>
      <c r="D42" s="7">
        <f>+D31-D36</f>
        <v>109158</v>
      </c>
    </row>
    <row r="44" spans="1:4" ht="15.75">
      <c r="A44" s="11"/>
    </row>
    <row r="45" spans="1:4" ht="15.75">
      <c r="A45" s="11"/>
    </row>
  </sheetData>
  <mergeCells count="2">
    <mergeCell ref="A2:A3"/>
    <mergeCell ref="A29:A30"/>
  </mergeCells>
  <printOptions horizontalCentered="1"/>
  <pageMargins left="0.47244094488188981" right="0.35433070866141736" top="1.0629921259842521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4"/>
  <sheetViews>
    <sheetView workbookViewId="0">
      <selection activeCell="B1" sqref="B1"/>
    </sheetView>
  </sheetViews>
  <sheetFormatPr defaultRowHeight="12.75"/>
  <cols>
    <col min="1" max="1" width="1.140625" customWidth="1"/>
    <col min="2" max="2" width="53.28515625" style="99" customWidth="1"/>
    <col min="3" max="3" width="10.85546875" style="86" customWidth="1"/>
    <col min="4" max="4" width="11.42578125" style="87" customWidth="1"/>
    <col min="5" max="6" width="11.5703125" style="87" customWidth="1"/>
    <col min="7" max="7" width="11.140625" style="87" customWidth="1"/>
    <col min="8" max="8" width="11.42578125" style="87" customWidth="1"/>
  </cols>
  <sheetData>
    <row r="1" spans="2:9" ht="21.75" thickBot="1">
      <c r="B1" s="47" t="s">
        <v>29</v>
      </c>
      <c r="C1" s="48" t="s">
        <v>2</v>
      </c>
      <c r="D1" s="48" t="s">
        <v>30</v>
      </c>
      <c r="E1" s="49" t="s">
        <v>31</v>
      </c>
      <c r="F1" s="49" t="s">
        <v>32</v>
      </c>
      <c r="G1" s="50" t="s">
        <v>33</v>
      </c>
      <c r="H1" s="51"/>
    </row>
    <row r="2" spans="2:9" ht="13.5" thickBot="1">
      <c r="B2" s="52"/>
      <c r="C2" s="53">
        <v>2013</v>
      </c>
      <c r="D2" s="53" t="s">
        <v>34</v>
      </c>
      <c r="E2" s="53" t="s">
        <v>34</v>
      </c>
      <c r="F2" s="53" t="s">
        <v>34</v>
      </c>
      <c r="G2" s="54" t="s">
        <v>35</v>
      </c>
      <c r="H2" s="54" t="s">
        <v>36</v>
      </c>
    </row>
    <row r="3" spans="2:9" ht="13.5" thickBot="1">
      <c r="B3" s="55" t="s">
        <v>11</v>
      </c>
      <c r="C3" s="56">
        <f t="shared" ref="C3:G3" si="0">SUM(C4:C17)</f>
        <v>1783603</v>
      </c>
      <c r="D3" s="56">
        <f t="shared" si="0"/>
        <v>2335821</v>
      </c>
      <c r="E3" s="56">
        <f t="shared" si="0"/>
        <v>2390908</v>
      </c>
      <c r="F3" s="56">
        <f t="shared" si="0"/>
        <v>2414073</v>
      </c>
      <c r="G3" s="57">
        <f t="shared" si="0"/>
        <v>2300152</v>
      </c>
      <c r="H3" s="56">
        <f>SUM(H4:H17)</f>
        <v>2323317</v>
      </c>
    </row>
    <row r="4" spans="2:9">
      <c r="B4" s="58" t="s">
        <v>7</v>
      </c>
      <c r="C4" s="59">
        <v>1066943</v>
      </c>
      <c r="D4" s="59">
        <v>1525231</v>
      </c>
      <c r="E4" s="59">
        <v>1525231</v>
      </c>
      <c r="F4" s="59">
        <v>1760833</v>
      </c>
      <c r="G4" s="58">
        <v>1525231</v>
      </c>
      <c r="H4" s="59">
        <v>1760833</v>
      </c>
      <c r="I4" s="60"/>
    </row>
    <row r="5" spans="2:9">
      <c r="B5" s="58" t="s">
        <v>37</v>
      </c>
      <c r="C5" s="61"/>
      <c r="D5" s="59">
        <v>-72002</v>
      </c>
      <c r="E5" s="59">
        <v>-72002</v>
      </c>
      <c r="F5" s="59">
        <v>-72002</v>
      </c>
      <c r="G5" s="58">
        <v>-72002</v>
      </c>
      <c r="H5" s="59">
        <v>-72002</v>
      </c>
    </row>
    <row r="6" spans="2:9" ht="15" customHeight="1">
      <c r="B6" s="62" t="s">
        <v>38</v>
      </c>
      <c r="C6" s="63"/>
      <c r="D6" s="59">
        <v>63603</v>
      </c>
      <c r="E6" s="59">
        <v>63603</v>
      </c>
      <c r="F6" s="59">
        <v>63603</v>
      </c>
      <c r="G6" s="58">
        <v>63603</v>
      </c>
      <c r="H6" s="59">
        <v>63603</v>
      </c>
      <c r="I6" s="64"/>
    </row>
    <row r="7" spans="2:9">
      <c r="B7" s="65" t="s">
        <v>39</v>
      </c>
      <c r="C7" s="63"/>
      <c r="D7" s="59">
        <v>1913</v>
      </c>
      <c r="E7" s="59">
        <v>1913</v>
      </c>
      <c r="F7" s="59">
        <v>1913</v>
      </c>
      <c r="G7" s="58">
        <v>1913</v>
      </c>
      <c r="H7" s="59">
        <v>1913</v>
      </c>
      <c r="I7" s="64"/>
    </row>
    <row r="8" spans="2:9" ht="22.5">
      <c r="B8" s="66" t="s">
        <v>40</v>
      </c>
      <c r="C8" s="67">
        <v>-100700</v>
      </c>
      <c r="D8" s="67">
        <v>-20700</v>
      </c>
      <c r="E8" s="67">
        <v>-20700</v>
      </c>
      <c r="F8" s="67">
        <v>-20700</v>
      </c>
      <c r="G8" s="68">
        <v>-20700</v>
      </c>
      <c r="H8" s="67">
        <v>-20700</v>
      </c>
    </row>
    <row r="9" spans="2:9" ht="22.5">
      <c r="B9" s="62" t="s">
        <v>41</v>
      </c>
      <c r="C9" s="59">
        <v>200000</v>
      </c>
      <c r="D9" s="59">
        <v>200000</v>
      </c>
      <c r="E9" s="59">
        <v>200000</v>
      </c>
      <c r="F9" s="59"/>
      <c r="G9" s="58">
        <v>200000</v>
      </c>
      <c r="H9" s="59"/>
    </row>
    <row r="10" spans="2:9">
      <c r="B10" s="58" t="s">
        <v>42</v>
      </c>
      <c r="C10" s="59">
        <v>600000</v>
      </c>
      <c r="D10" s="59">
        <v>600000</v>
      </c>
      <c r="E10" s="59">
        <v>645113</v>
      </c>
      <c r="F10" s="59">
        <v>645113</v>
      </c>
      <c r="G10" s="58">
        <v>563743</v>
      </c>
      <c r="H10" s="59">
        <v>563743</v>
      </c>
    </row>
    <row r="11" spans="2:9">
      <c r="B11" s="58" t="s">
        <v>43</v>
      </c>
      <c r="C11" s="59"/>
      <c r="D11" s="59"/>
      <c r="E11" s="59">
        <v>9968</v>
      </c>
      <c r="F11" s="59">
        <v>9968</v>
      </c>
      <c r="G11" s="58">
        <v>563</v>
      </c>
      <c r="H11" s="59">
        <v>563</v>
      </c>
    </row>
    <row r="12" spans="2:9">
      <c r="B12" s="58" t="s">
        <v>44</v>
      </c>
      <c r="C12" s="59">
        <v>123</v>
      </c>
      <c r="D12" s="59">
        <v>123</v>
      </c>
      <c r="E12" s="59">
        <v>128</v>
      </c>
      <c r="F12" s="59">
        <v>128</v>
      </c>
      <c r="G12" s="58">
        <v>128</v>
      </c>
      <c r="H12" s="59">
        <v>128</v>
      </c>
    </row>
    <row r="13" spans="2:9">
      <c r="B13" s="58" t="s">
        <v>45</v>
      </c>
      <c r="C13" s="59">
        <v>4800</v>
      </c>
      <c r="D13" s="59">
        <v>4800</v>
      </c>
      <c r="E13" s="59">
        <v>4801</v>
      </c>
      <c r="F13" s="59">
        <v>4801</v>
      </c>
      <c r="G13" s="58">
        <v>4484</v>
      </c>
      <c r="H13" s="59">
        <v>4484</v>
      </c>
    </row>
    <row r="14" spans="2:9">
      <c r="B14" s="58" t="s">
        <v>46</v>
      </c>
      <c r="C14" s="59"/>
      <c r="D14" s="59"/>
      <c r="E14" s="59"/>
      <c r="F14" s="59"/>
      <c r="G14" s="58">
        <v>336</v>
      </c>
      <c r="H14" s="59">
        <v>336</v>
      </c>
    </row>
    <row r="15" spans="2:9">
      <c r="B15" s="58" t="s">
        <v>47</v>
      </c>
      <c r="C15" s="59">
        <v>12437</v>
      </c>
      <c r="D15" s="59">
        <v>12437</v>
      </c>
      <c r="E15" s="59">
        <v>12437</v>
      </c>
      <c r="F15" s="59"/>
      <c r="G15" s="58">
        <v>12437</v>
      </c>
      <c r="H15" s="59"/>
    </row>
    <row r="16" spans="2:9" s="71" customFormat="1">
      <c r="B16" s="69" t="s">
        <v>48</v>
      </c>
      <c r="C16" s="70"/>
      <c r="D16" s="59">
        <v>20416</v>
      </c>
      <c r="E16" s="59">
        <v>20416</v>
      </c>
      <c r="F16" s="59">
        <v>20416</v>
      </c>
      <c r="G16" s="58">
        <v>20416</v>
      </c>
      <c r="H16" s="59">
        <v>20416</v>
      </c>
    </row>
    <row r="17" spans="1:8" ht="6.75" customHeight="1" thickBot="1">
      <c r="B17" s="58"/>
      <c r="C17" s="59"/>
      <c r="D17" s="59"/>
      <c r="E17" s="59"/>
      <c r="F17" s="59"/>
      <c r="G17" s="58"/>
      <c r="H17" s="72"/>
    </row>
    <row r="18" spans="1:8" ht="13.5" thickBot="1">
      <c r="B18" s="55" t="s">
        <v>49</v>
      </c>
      <c r="C18" s="73">
        <f t="shared" ref="C18:H18" si="1">C20+C35</f>
        <v>767500</v>
      </c>
      <c r="D18" s="73">
        <f t="shared" si="1"/>
        <v>732663</v>
      </c>
      <c r="E18" s="73">
        <f t="shared" si="1"/>
        <v>392840</v>
      </c>
      <c r="F18" s="73">
        <f t="shared" si="1"/>
        <v>384600</v>
      </c>
      <c r="G18" s="73">
        <f>G20+G35</f>
        <v>385131</v>
      </c>
      <c r="H18" s="73">
        <f t="shared" si="1"/>
        <v>376891</v>
      </c>
    </row>
    <row r="19" spans="1:8" ht="11.25" customHeight="1" thickBot="1">
      <c r="B19" s="74"/>
      <c r="C19" s="75"/>
      <c r="D19" s="75"/>
      <c r="E19" s="75"/>
      <c r="F19" s="75"/>
      <c r="G19" s="75"/>
      <c r="H19" s="75"/>
    </row>
    <row r="20" spans="1:8" ht="13.5" thickBot="1">
      <c r="B20" s="55" t="s">
        <v>50</v>
      </c>
      <c r="C20" s="73">
        <f t="shared" ref="C20:H20" si="2">SUM(C21:C34)</f>
        <v>412400</v>
      </c>
      <c r="D20" s="73">
        <f t="shared" si="2"/>
        <v>223997</v>
      </c>
      <c r="E20" s="73">
        <f t="shared" si="2"/>
        <v>120153</v>
      </c>
      <c r="F20" s="73">
        <f t="shared" si="2"/>
        <v>111913</v>
      </c>
      <c r="G20" s="73">
        <f t="shared" si="2"/>
        <v>119360</v>
      </c>
      <c r="H20" s="73">
        <f t="shared" si="2"/>
        <v>111120</v>
      </c>
    </row>
    <row r="21" spans="1:8">
      <c r="B21" s="76" t="s">
        <v>51</v>
      </c>
      <c r="C21" s="77">
        <v>240000</v>
      </c>
      <c r="D21" s="77">
        <v>84571</v>
      </c>
      <c r="E21" s="77"/>
      <c r="F21" s="77"/>
      <c r="G21" s="78"/>
      <c r="H21" s="79"/>
    </row>
    <row r="22" spans="1:8">
      <c r="B22" s="76" t="s">
        <v>52</v>
      </c>
      <c r="C22" s="77"/>
      <c r="D22" s="77">
        <v>980</v>
      </c>
      <c r="E22" s="77">
        <v>256</v>
      </c>
      <c r="F22" s="77">
        <v>256</v>
      </c>
      <c r="G22" s="78">
        <v>256</v>
      </c>
      <c r="H22" s="77">
        <v>256</v>
      </c>
    </row>
    <row r="23" spans="1:8">
      <c r="B23" s="80" t="s">
        <v>53</v>
      </c>
      <c r="C23" s="77">
        <v>14400</v>
      </c>
      <c r="D23" s="77">
        <v>7104</v>
      </c>
      <c r="E23" s="77">
        <v>774</v>
      </c>
      <c r="F23" s="77">
        <v>774</v>
      </c>
      <c r="G23" s="78">
        <v>774</v>
      </c>
      <c r="H23" s="77">
        <v>774</v>
      </c>
    </row>
    <row r="24" spans="1:8">
      <c r="B24" s="80" t="s">
        <v>54</v>
      </c>
      <c r="C24" s="77">
        <v>14400</v>
      </c>
      <c r="D24" s="77">
        <v>2356</v>
      </c>
      <c r="E24" s="77">
        <v>1434</v>
      </c>
      <c r="F24" s="77">
        <v>1434</v>
      </c>
      <c r="G24" s="78">
        <v>1108</v>
      </c>
      <c r="H24" s="77">
        <v>1108</v>
      </c>
    </row>
    <row r="25" spans="1:8">
      <c r="B25" s="80" t="s">
        <v>55</v>
      </c>
      <c r="C25" s="77">
        <v>7600</v>
      </c>
      <c r="D25" s="77">
        <v>100</v>
      </c>
      <c r="E25" s="77"/>
      <c r="F25" s="77"/>
      <c r="G25" s="78"/>
      <c r="H25" s="77"/>
    </row>
    <row r="26" spans="1:8">
      <c r="A26" t="s">
        <v>56</v>
      </c>
      <c r="B26" s="80" t="s">
        <v>57</v>
      </c>
      <c r="C26" s="77">
        <v>10000</v>
      </c>
      <c r="D26" s="77">
        <v>2278</v>
      </c>
      <c r="E26" s="77">
        <v>70</v>
      </c>
      <c r="F26" s="77">
        <v>70</v>
      </c>
      <c r="G26" s="78">
        <v>70</v>
      </c>
      <c r="H26" s="77">
        <v>70</v>
      </c>
    </row>
    <row r="27" spans="1:8">
      <c r="B27" s="80" t="s">
        <v>58</v>
      </c>
      <c r="C27" s="77"/>
      <c r="D27" s="77">
        <v>228</v>
      </c>
      <c r="E27" s="77">
        <v>228</v>
      </c>
      <c r="F27" s="77">
        <v>228</v>
      </c>
      <c r="G27" s="78">
        <v>228</v>
      </c>
      <c r="H27" s="77">
        <v>228</v>
      </c>
    </row>
    <row r="28" spans="1:8">
      <c r="B28" s="80" t="s">
        <v>59</v>
      </c>
      <c r="C28" s="77">
        <f>200000-80000</f>
        <v>120000</v>
      </c>
      <c r="D28" s="77"/>
      <c r="E28" s="77"/>
      <c r="F28" s="77"/>
      <c r="G28" s="78"/>
      <c r="H28" s="77"/>
    </row>
    <row r="29" spans="1:8">
      <c r="B29" s="80" t="s">
        <v>60</v>
      </c>
      <c r="C29" s="77">
        <v>5000</v>
      </c>
      <c r="D29" s="77">
        <v>6635</v>
      </c>
      <c r="E29" s="77">
        <v>2965</v>
      </c>
      <c r="F29" s="77">
        <v>2965</v>
      </c>
      <c r="G29" s="78">
        <v>2498</v>
      </c>
      <c r="H29" s="77">
        <v>2498</v>
      </c>
    </row>
    <row r="30" spans="1:8">
      <c r="B30" s="81" t="s">
        <v>61</v>
      </c>
      <c r="C30" s="77"/>
      <c r="D30" s="77">
        <v>100</v>
      </c>
      <c r="E30" s="77"/>
      <c r="F30" s="77"/>
      <c r="G30" s="78"/>
      <c r="H30" s="77"/>
    </row>
    <row r="31" spans="1:8">
      <c r="B31" s="80" t="s">
        <v>62</v>
      </c>
      <c r="C31" s="77">
        <v>1000</v>
      </c>
      <c r="D31" s="77">
        <v>5887</v>
      </c>
      <c r="E31" s="77">
        <v>970</v>
      </c>
      <c r="F31" s="77">
        <v>970</v>
      </c>
      <c r="G31" s="78">
        <v>970</v>
      </c>
      <c r="H31" s="77">
        <v>970</v>
      </c>
    </row>
    <row r="32" spans="1:8">
      <c r="B32" s="80" t="s">
        <v>63</v>
      </c>
      <c r="C32" s="77"/>
      <c r="D32" s="77">
        <v>1300</v>
      </c>
      <c r="E32" s="77">
        <v>998</v>
      </c>
      <c r="F32" s="77">
        <v>998</v>
      </c>
      <c r="G32" s="78">
        <v>998</v>
      </c>
      <c r="H32" s="77">
        <v>998</v>
      </c>
    </row>
    <row r="33" spans="2:9">
      <c r="B33" s="80" t="s">
        <v>64</v>
      </c>
      <c r="C33" s="77"/>
      <c r="D33" s="77">
        <v>104218</v>
      </c>
      <c r="E33" s="77">
        <v>104218</v>
      </c>
      <c r="F33" s="77">
        <v>104218</v>
      </c>
      <c r="G33" s="78">
        <v>104218</v>
      </c>
      <c r="H33" s="77">
        <v>104218</v>
      </c>
    </row>
    <row r="34" spans="2:9" ht="13.5" thickBot="1">
      <c r="B34" s="80" t="s">
        <v>65</v>
      </c>
      <c r="C34" s="77"/>
      <c r="D34" s="77">
        <v>8240</v>
      </c>
      <c r="E34" s="77">
        <v>8240</v>
      </c>
      <c r="F34" s="77"/>
      <c r="G34" s="78">
        <v>8240</v>
      </c>
      <c r="H34" s="77"/>
    </row>
    <row r="35" spans="2:9" ht="13.5" thickBot="1">
      <c r="B35" s="55" t="s">
        <v>66</v>
      </c>
      <c r="C35" s="73">
        <f t="shared" ref="C35:G35" si="3">SUM(C36:C50)</f>
        <v>355100</v>
      </c>
      <c r="D35" s="73">
        <f t="shared" si="3"/>
        <v>508666</v>
      </c>
      <c r="E35" s="73">
        <f>SUM(E36:E50)</f>
        <v>272687</v>
      </c>
      <c r="F35" s="73">
        <f t="shared" ref="F35" si="4">SUM(F36:F50)</f>
        <v>272687</v>
      </c>
      <c r="G35" s="55">
        <f t="shared" si="3"/>
        <v>265771</v>
      </c>
      <c r="H35" s="73">
        <f t="shared" ref="H35" si="5">SUM(H36:H50)</f>
        <v>265771</v>
      </c>
    </row>
    <row r="36" spans="2:9">
      <c r="B36" s="58" t="s">
        <v>67</v>
      </c>
      <c r="C36" s="77">
        <v>10000</v>
      </c>
      <c r="D36" s="77">
        <v>10000</v>
      </c>
      <c r="E36" s="77">
        <v>2456</v>
      </c>
      <c r="F36" s="77">
        <v>2456</v>
      </c>
      <c r="G36" s="78">
        <v>2211</v>
      </c>
      <c r="H36" s="77">
        <v>2211</v>
      </c>
    </row>
    <row r="37" spans="2:9">
      <c r="B37" s="58" t="s">
        <v>68</v>
      </c>
      <c r="C37" s="77">
        <v>50000</v>
      </c>
      <c r="D37" s="77">
        <v>50000</v>
      </c>
      <c r="E37" s="77">
        <v>11584</v>
      </c>
      <c r="F37" s="77">
        <v>11584</v>
      </c>
      <c r="G37" s="78">
        <v>11584</v>
      </c>
      <c r="H37" s="77">
        <v>11584</v>
      </c>
    </row>
    <row r="38" spans="2:9">
      <c r="B38" s="58" t="s">
        <v>69</v>
      </c>
      <c r="C38" s="77">
        <v>250000</v>
      </c>
      <c r="D38" s="77">
        <v>350000</v>
      </c>
      <c r="E38" s="77">
        <v>199889</v>
      </c>
      <c r="F38" s="77">
        <v>199889</v>
      </c>
      <c r="G38" s="78">
        <v>195795</v>
      </c>
      <c r="H38" s="77">
        <v>195795</v>
      </c>
    </row>
    <row r="39" spans="2:9">
      <c r="B39" s="58" t="s">
        <v>70</v>
      </c>
      <c r="C39" s="77">
        <v>9930</v>
      </c>
      <c r="D39" s="77">
        <v>9930</v>
      </c>
      <c r="E39" s="77"/>
      <c r="F39" s="77"/>
      <c r="G39" s="78"/>
      <c r="H39" s="77"/>
      <c r="I39" s="82"/>
    </row>
    <row r="40" spans="2:9">
      <c r="B40" s="58" t="s">
        <v>71</v>
      </c>
      <c r="C40" s="77">
        <v>5000</v>
      </c>
      <c r="D40" s="77">
        <v>5000</v>
      </c>
      <c r="E40" s="77">
        <v>2279</v>
      </c>
      <c r="F40" s="77">
        <v>2279</v>
      </c>
      <c r="G40" s="78">
        <v>2055</v>
      </c>
      <c r="H40" s="77">
        <v>2055</v>
      </c>
    </row>
    <row r="41" spans="2:9">
      <c r="B41" s="58" t="s">
        <v>72</v>
      </c>
      <c r="C41" s="77">
        <v>2500</v>
      </c>
      <c r="D41" s="77">
        <v>3250</v>
      </c>
      <c r="E41" s="77">
        <v>1018</v>
      </c>
      <c r="F41" s="77">
        <v>1018</v>
      </c>
      <c r="G41" s="78">
        <v>1013</v>
      </c>
      <c r="H41" s="77">
        <v>1013</v>
      </c>
    </row>
    <row r="42" spans="2:9">
      <c r="B42" s="58" t="s">
        <v>73</v>
      </c>
      <c r="C42" s="77">
        <v>400</v>
      </c>
      <c r="D42" s="77">
        <v>400</v>
      </c>
      <c r="E42" s="77">
        <v>130</v>
      </c>
      <c r="F42" s="77">
        <v>130</v>
      </c>
      <c r="G42" s="78">
        <v>117</v>
      </c>
      <c r="H42" s="77">
        <v>117</v>
      </c>
    </row>
    <row r="43" spans="2:9">
      <c r="B43" s="58" t="s">
        <v>74</v>
      </c>
      <c r="C43" s="77">
        <v>20000</v>
      </c>
      <c r="D43" s="77">
        <v>30000</v>
      </c>
      <c r="E43" s="77">
        <v>25142</v>
      </c>
      <c r="F43" s="77">
        <v>25142</v>
      </c>
      <c r="G43" s="78">
        <v>24557</v>
      </c>
      <c r="H43" s="77">
        <v>24557</v>
      </c>
    </row>
    <row r="44" spans="2:9">
      <c r="B44" s="58" t="s">
        <v>75</v>
      </c>
      <c r="C44" s="77">
        <v>50</v>
      </c>
      <c r="D44" s="77">
        <v>50</v>
      </c>
      <c r="E44" s="77"/>
      <c r="F44" s="77"/>
      <c r="G44" s="78"/>
      <c r="H44" s="77"/>
    </row>
    <row r="45" spans="2:9">
      <c r="B45" s="58" t="s">
        <v>76</v>
      </c>
      <c r="C45" s="77">
        <v>120</v>
      </c>
      <c r="D45" s="77">
        <v>120</v>
      </c>
      <c r="E45" s="77">
        <v>91</v>
      </c>
      <c r="F45" s="77">
        <v>91</v>
      </c>
      <c r="G45" s="78">
        <v>91</v>
      </c>
      <c r="H45" s="77">
        <v>91</v>
      </c>
    </row>
    <row r="46" spans="2:9">
      <c r="B46" s="80" t="s">
        <v>77</v>
      </c>
      <c r="C46" s="83">
        <v>50</v>
      </c>
      <c r="D46" s="77">
        <v>50</v>
      </c>
      <c r="E46" s="83"/>
      <c r="F46" s="83"/>
      <c r="G46" s="78"/>
      <c r="H46" s="77"/>
    </row>
    <row r="47" spans="2:9">
      <c r="B47" s="58" t="s">
        <v>78</v>
      </c>
      <c r="C47" s="83">
        <v>50</v>
      </c>
      <c r="D47" s="77">
        <v>300</v>
      </c>
      <c r="E47" s="83">
        <v>45</v>
      </c>
      <c r="F47" s="83">
        <v>45</v>
      </c>
      <c r="G47" s="78">
        <v>45</v>
      </c>
      <c r="H47" s="77">
        <v>45</v>
      </c>
    </row>
    <row r="48" spans="2:9">
      <c r="B48" s="80" t="s">
        <v>79</v>
      </c>
      <c r="C48" s="77">
        <v>6000</v>
      </c>
      <c r="D48" s="77">
        <v>25107</v>
      </c>
      <c r="E48" s="77">
        <v>10569</v>
      </c>
      <c r="F48" s="77">
        <v>10569</v>
      </c>
      <c r="G48" s="78">
        <v>9432</v>
      </c>
      <c r="H48" s="77">
        <v>9432</v>
      </c>
    </row>
    <row r="49" spans="2:12">
      <c r="B49" s="80" t="s">
        <v>80</v>
      </c>
      <c r="C49" s="77">
        <v>1000</v>
      </c>
      <c r="D49" s="77">
        <v>5588</v>
      </c>
      <c r="E49" s="77">
        <v>613</v>
      </c>
      <c r="F49" s="77">
        <v>613</v>
      </c>
      <c r="G49" s="78"/>
      <c r="H49" s="77"/>
    </row>
    <row r="50" spans="2:12" ht="13.5" thickBot="1">
      <c r="B50" s="80" t="s">
        <v>81</v>
      </c>
      <c r="C50" s="77"/>
      <c r="D50" s="77">
        <v>18871</v>
      </c>
      <c r="E50" s="77">
        <v>18871</v>
      </c>
      <c r="F50" s="77">
        <v>18871</v>
      </c>
      <c r="G50" s="78">
        <v>18871</v>
      </c>
      <c r="H50" s="77">
        <v>18871</v>
      </c>
      <c r="J50" s="60"/>
    </row>
    <row r="51" spans="2:12" ht="13.5" thickBot="1">
      <c r="B51" s="55" t="s">
        <v>5</v>
      </c>
      <c r="C51" s="73">
        <f t="shared" ref="C51:H51" si="6">C3-C18</f>
        <v>1016103</v>
      </c>
      <c r="D51" s="73">
        <f t="shared" si="6"/>
        <v>1603158</v>
      </c>
      <c r="E51" s="73">
        <f t="shared" si="6"/>
        <v>1998068</v>
      </c>
      <c r="F51" s="73">
        <f t="shared" si="6"/>
        <v>2029473</v>
      </c>
      <c r="G51" s="55">
        <f t="shared" si="6"/>
        <v>1915021</v>
      </c>
      <c r="H51" s="73">
        <f t="shared" si="6"/>
        <v>1946426</v>
      </c>
      <c r="K51" s="60"/>
      <c r="L51" s="60"/>
    </row>
    <row r="52" spans="2:12">
      <c r="B52" s="84"/>
      <c r="C52" s="84"/>
      <c r="D52" s="84"/>
      <c r="E52" s="84"/>
      <c r="F52" s="84"/>
      <c r="G52" s="84"/>
      <c r="H52" s="84"/>
    </row>
    <row r="53" spans="2:12">
      <c r="B53" s="85" t="s">
        <v>82</v>
      </c>
    </row>
    <row r="54" spans="2:12" ht="13.5" thickBot="1">
      <c r="B54" s="86"/>
    </row>
    <row r="55" spans="2:12" ht="13.5" thickBot="1">
      <c r="B55" s="88" t="s">
        <v>83</v>
      </c>
      <c r="C55" s="89"/>
      <c r="D55" s="89"/>
      <c r="E55" s="90"/>
      <c r="F55" s="89"/>
      <c r="G55" s="90"/>
      <c r="H55" s="91" t="s">
        <v>0</v>
      </c>
    </row>
    <row r="56" spans="2:12">
      <c r="B56" s="92" t="s">
        <v>84</v>
      </c>
      <c r="C56" s="89"/>
      <c r="D56" s="89"/>
      <c r="E56" s="90"/>
      <c r="F56" s="89"/>
      <c r="G56" s="90"/>
      <c r="H56" s="79">
        <f>H51</f>
        <v>1946426</v>
      </c>
    </row>
    <row r="57" spans="2:12">
      <c r="B57" s="65" t="s">
        <v>85</v>
      </c>
      <c r="C57" s="93"/>
      <c r="D57" s="93"/>
      <c r="E57" s="94"/>
      <c r="F57" s="93"/>
      <c r="G57" s="94"/>
      <c r="H57" s="77">
        <f>F51-H51</f>
        <v>83047</v>
      </c>
    </row>
    <row r="58" spans="2:12">
      <c r="B58" s="65" t="s">
        <v>86</v>
      </c>
      <c r="C58" s="93"/>
      <c r="D58" s="93"/>
      <c r="E58" s="94"/>
      <c r="F58" s="93"/>
      <c r="G58" s="94"/>
      <c r="H58" s="77">
        <v>871</v>
      </c>
    </row>
    <row r="59" spans="2:12">
      <c r="B59" s="65" t="s">
        <v>87</v>
      </c>
      <c r="C59" s="93"/>
      <c r="D59" s="93"/>
      <c r="E59" s="94"/>
      <c r="F59" s="93"/>
      <c r="G59" s="94"/>
      <c r="H59" s="77">
        <v>-64251</v>
      </c>
    </row>
    <row r="60" spans="2:12" ht="13.5" thickBot="1">
      <c r="B60" s="95" t="s">
        <v>88</v>
      </c>
      <c r="C60" s="96"/>
      <c r="D60" s="96"/>
      <c r="E60" s="97"/>
      <c r="F60" s="96"/>
      <c r="G60" s="97"/>
      <c r="H60" s="98">
        <f>SUM(H56:H59)</f>
        <v>1966093</v>
      </c>
    </row>
    <row r="61" spans="2:12">
      <c r="B61" s="86"/>
    </row>
    <row r="62" spans="2:12">
      <c r="B62" s="86"/>
      <c r="J62" s="60"/>
    </row>
    <row r="63" spans="2:12">
      <c r="B63" s="86"/>
    </row>
    <row r="64" spans="2:12">
      <c r="B64" s="86"/>
    </row>
    <row r="65" spans="2:2">
      <c r="B65" s="86"/>
    </row>
    <row r="66" spans="2:2">
      <c r="B66" s="86"/>
    </row>
    <row r="67" spans="2:2">
      <c r="B67" s="86"/>
    </row>
    <row r="68" spans="2:2">
      <c r="B68" s="86"/>
    </row>
    <row r="69" spans="2:2">
      <c r="B69" s="86"/>
    </row>
    <row r="70" spans="2:2">
      <c r="B70" s="86"/>
    </row>
    <row r="71" spans="2:2">
      <c r="B71" s="86"/>
    </row>
    <row r="72" spans="2:2">
      <c r="B72" s="86"/>
    </row>
    <row r="73" spans="2:2">
      <c r="B73" s="86"/>
    </row>
    <row r="74" spans="2:2">
      <c r="B74" s="86"/>
    </row>
  </sheetData>
  <mergeCells count="2">
    <mergeCell ref="G1:H1"/>
    <mergeCell ref="I6:I7"/>
  </mergeCells>
  <pageMargins left="0.44" right="0.34" top="0.78740157480314965" bottom="0.47244094488188981" header="0.6692913385826772" footer="0.51181102362204722"/>
  <pageSetup paperSize="9" scale="7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Zeros="0" zoomScale="85" zoomScaleNormal="85" workbookViewId="0"/>
  </sheetViews>
  <sheetFormatPr defaultRowHeight="16.5"/>
  <cols>
    <col min="1" max="1" width="47.85546875" style="100" customWidth="1"/>
    <col min="2" max="8" width="10.7109375" style="100" customWidth="1"/>
    <col min="9" max="9" width="11.28515625" style="100" customWidth="1"/>
    <col min="10" max="10" width="10.85546875" style="104" customWidth="1"/>
    <col min="11" max="16384" width="9.140625" style="104"/>
  </cols>
  <sheetData>
    <row r="1" spans="1:13" ht="17.25" thickBot="1">
      <c r="E1" s="101"/>
      <c r="F1" s="101"/>
      <c r="G1" s="101"/>
      <c r="H1" s="102"/>
      <c r="I1" s="103" t="s">
        <v>0</v>
      </c>
    </row>
    <row r="2" spans="1:13" ht="17.25" thickBot="1">
      <c r="A2" s="105" t="s">
        <v>89</v>
      </c>
      <c r="B2" s="106" t="s">
        <v>90</v>
      </c>
      <c r="C2" s="107"/>
      <c r="D2" s="106" t="s">
        <v>6</v>
      </c>
      <c r="E2" s="107"/>
      <c r="F2" s="108" t="s">
        <v>33</v>
      </c>
      <c r="G2" s="109"/>
      <c r="H2" s="108"/>
      <c r="I2" s="109"/>
    </row>
    <row r="3" spans="1:13" ht="17.25" thickBot="1">
      <c r="A3" s="110"/>
      <c r="B3" s="111" t="s">
        <v>91</v>
      </c>
      <c r="C3" s="112"/>
      <c r="D3" s="111" t="s">
        <v>34</v>
      </c>
      <c r="E3" s="112"/>
      <c r="F3" s="111" t="s">
        <v>9</v>
      </c>
      <c r="G3" s="112"/>
      <c r="H3" s="111" t="s">
        <v>36</v>
      </c>
      <c r="I3" s="112"/>
    </row>
    <row r="4" spans="1:13" ht="17.25" thickBot="1">
      <c r="A4" s="113" t="s">
        <v>11</v>
      </c>
      <c r="B4" s="114"/>
      <c r="C4" s="115">
        <f>SUM(C5:C9)</f>
        <v>74193</v>
      </c>
      <c r="D4" s="114"/>
      <c r="E4" s="115">
        <f>SUM(E5:E9)</f>
        <v>86686</v>
      </c>
      <c r="F4" s="114"/>
      <c r="G4" s="115">
        <f>SUM(G5:G9)</f>
        <v>90799</v>
      </c>
      <c r="H4" s="114"/>
      <c r="I4" s="115">
        <f>SUM(I5:I9)</f>
        <v>129805</v>
      </c>
    </row>
    <row r="5" spans="1:13">
      <c r="A5" s="116" t="s">
        <v>7</v>
      </c>
      <c r="B5" s="117"/>
      <c r="C5" s="118">
        <v>48388</v>
      </c>
      <c r="D5" s="117"/>
      <c r="E5" s="119">
        <v>60881</v>
      </c>
      <c r="F5" s="120"/>
      <c r="G5" s="121">
        <v>60881</v>
      </c>
      <c r="H5" s="117"/>
      <c r="I5" s="118">
        <v>127185</v>
      </c>
      <c r="M5" s="122"/>
    </row>
    <row r="6" spans="1:13">
      <c r="A6" s="116" t="s">
        <v>92</v>
      </c>
      <c r="B6" s="117"/>
      <c r="C6" s="118">
        <v>23455</v>
      </c>
      <c r="D6" s="117"/>
      <c r="E6" s="123">
        <v>23455</v>
      </c>
      <c r="F6" s="117"/>
      <c r="G6" s="118">
        <v>27391</v>
      </c>
      <c r="H6" s="117"/>
      <c r="I6" s="118"/>
    </row>
    <row r="7" spans="1:13">
      <c r="A7" s="116" t="s">
        <v>93</v>
      </c>
      <c r="B7" s="117"/>
      <c r="C7" s="118">
        <v>2150</v>
      </c>
      <c r="D7" s="117"/>
      <c r="E7" s="123">
        <v>2150</v>
      </c>
      <c r="F7" s="117"/>
      <c r="G7" s="118">
        <v>2199</v>
      </c>
      <c r="H7" s="117"/>
      <c r="I7" s="118">
        <v>2199</v>
      </c>
    </row>
    <row r="8" spans="1:13">
      <c r="A8" s="116" t="s">
        <v>94</v>
      </c>
      <c r="B8" s="117"/>
      <c r="C8" s="118">
        <v>200</v>
      </c>
      <c r="D8" s="117"/>
      <c r="E8" s="123">
        <v>200</v>
      </c>
      <c r="F8" s="117"/>
      <c r="G8" s="118">
        <v>307</v>
      </c>
      <c r="H8" s="117"/>
      <c r="I8" s="118">
        <v>420</v>
      </c>
      <c r="J8" s="124"/>
    </row>
    <row r="9" spans="1:13" ht="16.5" customHeight="1" thickBot="1">
      <c r="A9" s="116" t="s">
        <v>95</v>
      </c>
      <c r="B9" s="117"/>
      <c r="C9" s="118"/>
      <c r="D9" s="117"/>
      <c r="E9" s="123"/>
      <c r="F9" s="117"/>
      <c r="G9" s="118">
        <v>21</v>
      </c>
      <c r="H9" s="117"/>
      <c r="I9" s="125">
        <v>1</v>
      </c>
      <c r="J9" s="124"/>
    </row>
    <row r="10" spans="1:13" ht="17.25" thickBot="1">
      <c r="A10" s="113" t="s">
        <v>49</v>
      </c>
      <c r="B10" s="114"/>
      <c r="C10" s="115">
        <f>C11+C14+C20</f>
        <v>74193</v>
      </c>
      <c r="D10" s="114"/>
      <c r="E10" s="115">
        <f>E11+E14+E20</f>
        <v>74193</v>
      </c>
      <c r="F10" s="114"/>
      <c r="G10" s="115">
        <f>G11+G14+G20</f>
        <v>16681</v>
      </c>
      <c r="H10" s="114"/>
      <c r="I10" s="115">
        <f>I11+I14+I20</f>
        <v>262</v>
      </c>
      <c r="J10" s="124"/>
    </row>
    <row r="11" spans="1:13">
      <c r="A11" s="116"/>
      <c r="B11" s="117"/>
      <c r="C11" s="118"/>
      <c r="D11" s="117"/>
      <c r="E11" s="118"/>
      <c r="F11" s="117"/>
      <c r="G11" s="118"/>
      <c r="H11" s="120"/>
      <c r="I11" s="121"/>
    </row>
    <row r="12" spans="1:13">
      <c r="A12" s="126"/>
      <c r="B12" s="127"/>
      <c r="C12" s="128"/>
      <c r="D12" s="127"/>
      <c r="E12" s="128"/>
      <c r="F12" s="127"/>
      <c r="G12" s="128"/>
      <c r="H12" s="127"/>
      <c r="I12" s="128"/>
    </row>
    <row r="13" spans="1:13">
      <c r="A13" s="126"/>
      <c r="B13" s="127"/>
      <c r="C13" s="128"/>
      <c r="D13" s="127"/>
      <c r="E13" s="128"/>
      <c r="F13" s="127"/>
      <c r="G13" s="128"/>
      <c r="H13" s="127"/>
      <c r="I13" s="128"/>
    </row>
    <row r="14" spans="1:13">
      <c r="A14" s="129" t="s">
        <v>50</v>
      </c>
      <c r="B14" s="130"/>
      <c r="C14" s="131">
        <f>SUM(C15:C16)</f>
        <v>0</v>
      </c>
      <c r="D14" s="130"/>
      <c r="E14" s="131">
        <f>SUM(E15:E16)</f>
        <v>12102</v>
      </c>
      <c r="F14" s="130"/>
      <c r="G14" s="131">
        <f>SUM(G15:G16)</f>
        <v>7361</v>
      </c>
      <c r="H14" s="130"/>
      <c r="I14" s="131">
        <f>SUM(I15:I16)</f>
        <v>0</v>
      </c>
    </row>
    <row r="15" spans="1:13">
      <c r="A15" s="132" t="s">
        <v>96</v>
      </c>
      <c r="B15" s="117"/>
      <c r="C15" s="118"/>
      <c r="D15" s="117"/>
      <c r="E15" s="118">
        <v>9827</v>
      </c>
      <c r="F15" s="117"/>
      <c r="G15" s="118">
        <v>5906</v>
      </c>
      <c r="H15" s="117"/>
      <c r="I15" s="118"/>
    </row>
    <row r="16" spans="1:13">
      <c r="A16" s="116" t="s">
        <v>97</v>
      </c>
      <c r="B16" s="117"/>
      <c r="C16" s="118"/>
      <c r="D16" s="117"/>
      <c r="E16" s="118">
        <v>2275</v>
      </c>
      <c r="F16" s="117"/>
      <c r="G16" s="118">
        <v>1455</v>
      </c>
      <c r="H16" s="117"/>
      <c r="I16" s="118"/>
    </row>
    <row r="17" spans="1:9">
      <c r="A17" s="116"/>
      <c r="B17" s="117"/>
      <c r="C17" s="118"/>
      <c r="D17" s="117"/>
      <c r="E17" s="118"/>
      <c r="F17" s="117"/>
      <c r="G17" s="118"/>
      <c r="H17" s="117"/>
      <c r="I17" s="118"/>
    </row>
    <row r="18" spans="1:9">
      <c r="A18" s="116"/>
      <c r="B18" s="117"/>
      <c r="C18" s="118"/>
      <c r="D18" s="117"/>
      <c r="E18" s="118"/>
      <c r="F18" s="117"/>
      <c r="G18" s="118"/>
      <c r="H18" s="117"/>
      <c r="I18" s="118"/>
    </row>
    <row r="19" spans="1:9">
      <c r="A19" s="116"/>
      <c r="B19" s="117"/>
      <c r="C19" s="118"/>
      <c r="D19" s="117"/>
      <c r="E19" s="118"/>
      <c r="F19" s="117"/>
      <c r="G19" s="118"/>
      <c r="H19" s="117"/>
      <c r="I19" s="118"/>
    </row>
    <row r="20" spans="1:9">
      <c r="A20" s="129" t="s">
        <v>66</v>
      </c>
      <c r="B20" s="130"/>
      <c r="C20" s="131">
        <f>SUM(C21:C24)</f>
        <v>74193</v>
      </c>
      <c r="D20" s="130"/>
      <c r="E20" s="131">
        <f>SUM(E21:E24)</f>
        <v>62091</v>
      </c>
      <c r="F20" s="130"/>
      <c r="G20" s="131">
        <f>SUM(G21:G24)</f>
        <v>9320</v>
      </c>
      <c r="H20" s="130"/>
      <c r="I20" s="131">
        <f>SUM(I21:I24)</f>
        <v>262</v>
      </c>
    </row>
    <row r="21" spans="1:9">
      <c r="A21" s="116" t="s">
        <v>98</v>
      </c>
      <c r="B21" s="117" t="s">
        <v>99</v>
      </c>
      <c r="C21" s="118">
        <v>27000</v>
      </c>
      <c r="D21" s="117"/>
      <c r="E21" s="118">
        <v>27000</v>
      </c>
      <c r="F21" s="117"/>
      <c r="G21" s="118">
        <v>0</v>
      </c>
      <c r="H21" s="117"/>
      <c r="I21" s="118"/>
    </row>
    <row r="22" spans="1:9">
      <c r="A22" s="116" t="s">
        <v>100</v>
      </c>
      <c r="B22" s="117"/>
      <c r="C22" s="118">
        <v>25000</v>
      </c>
      <c r="D22" s="117"/>
      <c r="E22" s="118">
        <v>25000</v>
      </c>
      <c r="F22" s="117"/>
      <c r="G22" s="118">
        <v>9058</v>
      </c>
      <c r="H22" s="117"/>
      <c r="I22" s="118"/>
    </row>
    <row r="23" spans="1:9">
      <c r="A23" s="116" t="s">
        <v>101</v>
      </c>
      <c r="B23" s="117"/>
      <c r="C23" s="118">
        <v>21343</v>
      </c>
      <c r="D23" s="117"/>
      <c r="E23" s="118">
        <v>9241</v>
      </c>
      <c r="F23" s="117">
        <v>0</v>
      </c>
      <c r="G23" s="118">
        <v>0</v>
      </c>
      <c r="H23" s="117"/>
      <c r="I23" s="118"/>
    </row>
    <row r="24" spans="1:9">
      <c r="A24" s="116" t="s">
        <v>102</v>
      </c>
      <c r="B24" s="117"/>
      <c r="C24" s="118">
        <v>850</v>
      </c>
      <c r="D24" s="117"/>
      <c r="E24" s="118">
        <v>850</v>
      </c>
      <c r="F24" s="117"/>
      <c r="G24" s="118">
        <v>262</v>
      </c>
      <c r="H24" s="117"/>
      <c r="I24" s="118">
        <v>262</v>
      </c>
    </row>
    <row r="25" spans="1:9">
      <c r="A25" s="116"/>
      <c r="B25" s="117"/>
      <c r="C25" s="118"/>
      <c r="D25" s="117"/>
      <c r="E25" s="118"/>
      <c r="F25" s="117"/>
      <c r="G25" s="118"/>
      <c r="H25" s="117"/>
      <c r="I25" s="118"/>
    </row>
    <row r="26" spans="1:9">
      <c r="A26" s="116"/>
      <c r="B26" s="117"/>
      <c r="C26" s="118"/>
      <c r="D26" s="117"/>
      <c r="E26" s="118"/>
      <c r="F26" s="117"/>
      <c r="G26" s="118"/>
      <c r="H26" s="117"/>
      <c r="I26" s="118"/>
    </row>
    <row r="27" spans="1:9" ht="17.25" thickBot="1">
      <c r="A27" s="116"/>
      <c r="B27" s="117"/>
      <c r="C27" s="118"/>
      <c r="D27" s="117"/>
      <c r="E27" s="118"/>
      <c r="F27" s="117"/>
      <c r="G27" s="133"/>
      <c r="H27" s="134"/>
      <c r="I27" s="133"/>
    </row>
    <row r="28" spans="1:9" ht="17.25" thickBot="1">
      <c r="A28" s="113" t="s">
        <v>5</v>
      </c>
      <c r="B28" s="114"/>
      <c r="C28" s="115">
        <f>C4-C10</f>
        <v>0</v>
      </c>
      <c r="D28" s="114"/>
      <c r="E28" s="115">
        <f>E4-E10</f>
        <v>12493</v>
      </c>
      <c r="F28" s="114"/>
      <c r="G28" s="115">
        <f>G4-G10</f>
        <v>74118</v>
      </c>
      <c r="H28" s="114"/>
      <c r="I28" s="115">
        <f>I4-I10</f>
        <v>129543</v>
      </c>
    </row>
    <row r="30" spans="1:9">
      <c r="A30" s="100" t="s">
        <v>82</v>
      </c>
    </row>
    <row r="32" spans="1:9">
      <c r="A32" s="135" t="s">
        <v>103</v>
      </c>
      <c r="G32" s="102"/>
    </row>
    <row r="33" spans="1:9" ht="17.25" thickBot="1">
      <c r="G33" s="102"/>
    </row>
    <row r="34" spans="1:9" s="140" customFormat="1" ht="15.75" customHeight="1" thickBot="1">
      <c r="A34" s="136" t="s">
        <v>104</v>
      </c>
      <c r="B34" s="137">
        <v>2006</v>
      </c>
      <c r="C34" s="137">
        <v>2007</v>
      </c>
      <c r="D34" s="138">
        <v>2008</v>
      </c>
      <c r="E34" s="139">
        <v>2009</v>
      </c>
      <c r="F34" s="139">
        <v>2010</v>
      </c>
      <c r="G34" s="139">
        <v>2011</v>
      </c>
      <c r="H34" s="139">
        <v>2012</v>
      </c>
      <c r="I34" s="139">
        <v>2013</v>
      </c>
    </row>
    <row r="35" spans="1:9">
      <c r="A35" s="141" t="s">
        <v>105</v>
      </c>
      <c r="B35" s="142">
        <v>99</v>
      </c>
      <c r="C35" s="142">
        <v>79</v>
      </c>
      <c r="D35" s="142">
        <v>77</v>
      </c>
      <c r="E35" s="143">
        <v>60</v>
      </c>
      <c r="F35" s="143">
        <v>63</v>
      </c>
      <c r="G35" s="143">
        <v>58</v>
      </c>
      <c r="H35" s="143">
        <v>70</v>
      </c>
      <c r="I35" s="143">
        <v>63</v>
      </c>
    </row>
    <row r="36" spans="1:9">
      <c r="A36" s="144" t="s">
        <v>106</v>
      </c>
      <c r="B36" s="145">
        <v>75</v>
      </c>
      <c r="C36" s="145">
        <v>58</v>
      </c>
      <c r="D36" s="145">
        <v>58</v>
      </c>
      <c r="E36" s="146">
        <v>51</v>
      </c>
      <c r="F36" s="146">
        <v>41</v>
      </c>
      <c r="G36" s="146">
        <v>42</v>
      </c>
      <c r="H36" s="146">
        <v>48</v>
      </c>
      <c r="I36" s="146">
        <v>35</v>
      </c>
    </row>
    <row r="37" spans="1:9" s="140" customFormat="1">
      <c r="A37" s="147" t="s">
        <v>107</v>
      </c>
      <c r="B37" s="148"/>
      <c r="C37" s="148"/>
      <c r="D37" s="148"/>
      <c r="E37" s="149"/>
      <c r="F37" s="149"/>
      <c r="G37" s="149"/>
      <c r="H37" s="149"/>
      <c r="I37" s="149"/>
    </row>
    <row r="38" spans="1:9" s="140" customFormat="1">
      <c r="A38" s="150" t="s">
        <v>108</v>
      </c>
      <c r="B38" s="151">
        <f t="shared" ref="B38:I38" si="0">B39+B40</f>
        <v>35999</v>
      </c>
      <c r="C38" s="151">
        <f t="shared" si="0"/>
        <v>31055</v>
      </c>
      <c r="D38" s="151">
        <f t="shared" si="0"/>
        <v>34403</v>
      </c>
      <c r="E38" s="152">
        <f t="shared" si="0"/>
        <v>20602</v>
      </c>
      <c r="F38" s="152">
        <f t="shared" si="0"/>
        <v>27633</v>
      </c>
      <c r="G38" s="152">
        <f t="shared" si="0"/>
        <v>23796</v>
      </c>
      <c r="H38" s="152">
        <f t="shared" si="0"/>
        <v>11816</v>
      </c>
      <c r="I38" s="152">
        <f t="shared" si="0"/>
        <v>16419</v>
      </c>
    </row>
    <row r="39" spans="1:9">
      <c r="A39" s="153" t="s">
        <v>109</v>
      </c>
      <c r="B39" s="145">
        <v>18179</v>
      </c>
      <c r="C39" s="145">
        <v>11380</v>
      </c>
      <c r="D39" s="145">
        <v>9120</v>
      </c>
      <c r="E39" s="146">
        <v>2130</v>
      </c>
      <c r="F39" s="146">
        <v>1550</v>
      </c>
      <c r="G39" s="146">
        <v>2600</v>
      </c>
      <c r="H39" s="146">
        <v>1250</v>
      </c>
      <c r="I39" s="146">
        <v>7361</v>
      </c>
    </row>
    <row r="40" spans="1:9">
      <c r="A40" s="153" t="s">
        <v>110</v>
      </c>
      <c r="B40" s="145">
        <v>17820</v>
      </c>
      <c r="C40" s="145">
        <v>19675</v>
      </c>
      <c r="D40" s="145">
        <v>25283</v>
      </c>
      <c r="E40" s="146">
        <v>18472</v>
      </c>
      <c r="F40" s="146">
        <v>26083</v>
      </c>
      <c r="G40" s="146">
        <v>21196</v>
      </c>
      <c r="H40" s="146">
        <v>10566</v>
      </c>
      <c r="I40" s="146">
        <v>9058</v>
      </c>
    </row>
    <row r="41" spans="1:9" s="140" customFormat="1">
      <c r="A41" s="154" t="s">
        <v>111</v>
      </c>
      <c r="B41" s="155">
        <f t="shared" ref="B41:I41" si="1">B42+B43</f>
        <v>47111</v>
      </c>
      <c r="C41" s="155">
        <f t="shared" si="1"/>
        <v>46072</v>
      </c>
      <c r="D41" s="155">
        <f t="shared" si="1"/>
        <v>45485</v>
      </c>
      <c r="E41" s="156">
        <f t="shared" si="1"/>
        <v>44336</v>
      </c>
      <c r="F41" s="156">
        <f t="shared" si="1"/>
        <v>35148</v>
      </c>
      <c r="G41" s="156">
        <f t="shared" si="1"/>
        <v>33456</v>
      </c>
      <c r="H41" s="156">
        <f t="shared" si="1"/>
        <v>29061</v>
      </c>
      <c r="I41" s="156">
        <f t="shared" si="1"/>
        <v>29591</v>
      </c>
    </row>
    <row r="42" spans="1:9">
      <c r="A42" s="153" t="s">
        <v>112</v>
      </c>
      <c r="B42" s="145">
        <v>42840</v>
      </c>
      <c r="C42" s="145">
        <v>41495</v>
      </c>
      <c r="D42" s="145">
        <v>41183</v>
      </c>
      <c r="E42" s="146">
        <v>40378</v>
      </c>
      <c r="F42" s="146">
        <v>32026</v>
      </c>
      <c r="G42" s="146">
        <v>30424</v>
      </c>
      <c r="H42" s="146">
        <v>26558</v>
      </c>
      <c r="I42" s="146">
        <v>27392</v>
      </c>
    </row>
    <row r="43" spans="1:9" ht="17.25" thickBot="1">
      <c r="A43" s="157" t="s">
        <v>113</v>
      </c>
      <c r="B43" s="158">
        <v>4271</v>
      </c>
      <c r="C43" s="158">
        <v>4577</v>
      </c>
      <c r="D43" s="158">
        <v>4302</v>
      </c>
      <c r="E43" s="159">
        <v>3958</v>
      </c>
      <c r="F43" s="159">
        <v>3122</v>
      </c>
      <c r="G43" s="159">
        <v>3032</v>
      </c>
      <c r="H43" s="159">
        <v>2503</v>
      </c>
      <c r="I43" s="159">
        <v>2199</v>
      </c>
    </row>
    <row r="44" spans="1:9">
      <c r="A44" s="160"/>
      <c r="B44" s="160"/>
      <c r="C44" s="160"/>
      <c r="D44" s="160"/>
      <c r="E44" s="160"/>
      <c r="F44" s="160"/>
      <c r="G44" s="160"/>
      <c r="H44" s="160"/>
      <c r="I44" s="160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 ht="15" customHeight="1">
      <c r="A46" s="162"/>
      <c r="B46" s="162"/>
      <c r="C46" s="162"/>
      <c r="D46" s="162"/>
      <c r="E46" s="162"/>
      <c r="F46" s="162"/>
      <c r="G46" s="162"/>
      <c r="H46" s="162"/>
      <c r="I46" s="162"/>
    </row>
    <row r="47" spans="1:9" ht="15" customHeight="1">
      <c r="A47" s="163"/>
      <c r="B47" s="163"/>
      <c r="C47" s="163"/>
      <c r="D47" s="163"/>
      <c r="E47" s="163"/>
      <c r="F47" s="163"/>
      <c r="G47" s="163"/>
      <c r="H47" s="163"/>
      <c r="I47" s="163"/>
    </row>
    <row r="48" spans="1:9" ht="15" customHeight="1">
      <c r="A48" s="163"/>
      <c r="B48" s="163"/>
      <c r="C48" s="163"/>
      <c r="D48" s="163"/>
      <c r="E48" s="163"/>
      <c r="F48" s="163"/>
      <c r="G48" s="163"/>
      <c r="H48" s="163"/>
      <c r="I48" s="163"/>
    </row>
    <row r="49" spans="1:9">
      <c r="A49" s="164"/>
      <c r="B49" s="164"/>
      <c r="C49" s="164"/>
      <c r="D49" s="164"/>
      <c r="E49" s="164"/>
      <c r="F49" s="164"/>
      <c r="G49" s="164"/>
      <c r="H49" s="164"/>
      <c r="I49" s="164"/>
    </row>
    <row r="50" spans="1:9">
      <c r="A50" s="165"/>
      <c r="B50" s="165"/>
      <c r="C50" s="165"/>
      <c r="D50" s="165"/>
      <c r="E50" s="165"/>
      <c r="F50" s="165"/>
      <c r="G50" s="165"/>
      <c r="H50" s="165"/>
      <c r="I50" s="165"/>
    </row>
    <row r="51" spans="1:9">
      <c r="A51" s="166"/>
      <c r="B51" s="166"/>
      <c r="C51" s="166"/>
      <c r="D51" s="166"/>
      <c r="E51" s="166"/>
      <c r="F51" s="166"/>
      <c r="G51" s="166"/>
      <c r="H51" s="166"/>
      <c r="I51" s="166"/>
    </row>
    <row r="52" spans="1:9">
      <c r="A52" s="104"/>
      <c r="B52" s="104"/>
      <c r="C52" s="104"/>
      <c r="D52" s="104"/>
      <c r="E52" s="104"/>
      <c r="F52" s="104"/>
      <c r="G52" s="104"/>
      <c r="H52" s="104"/>
      <c r="I52" s="104"/>
    </row>
    <row r="53" spans="1:9">
      <c r="A53" s="167"/>
      <c r="B53" s="167"/>
      <c r="C53" s="167"/>
      <c r="D53" s="167"/>
      <c r="E53" s="167"/>
      <c r="F53" s="167"/>
      <c r="G53" s="167"/>
      <c r="H53" s="167"/>
      <c r="I53" s="167"/>
    </row>
    <row r="55" spans="1:9">
      <c r="A55" s="104"/>
      <c r="B55" s="104"/>
      <c r="C55" s="104"/>
      <c r="D55" s="104"/>
      <c r="E55" s="104"/>
      <c r="F55" s="104"/>
      <c r="G55" s="104"/>
      <c r="H55" s="104"/>
      <c r="I55" s="104"/>
    </row>
  </sheetData>
  <mergeCells count="4">
    <mergeCell ref="A44:I44"/>
    <mergeCell ref="A45:I45"/>
    <mergeCell ref="A46:I46"/>
    <mergeCell ref="A50:I50"/>
  </mergeCells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74"/>
  <sheetViews>
    <sheetView showZeros="0" zoomScaleNormal="100" zoomScaleSheetLayoutView="75" workbookViewId="0">
      <selection activeCell="J155" sqref="J155"/>
    </sheetView>
  </sheetViews>
  <sheetFormatPr defaultRowHeight="16.5"/>
  <cols>
    <col min="1" max="1" width="12.28515625" style="100" bestFit="1" customWidth="1"/>
    <col min="2" max="2" width="67.28515625" style="104" customWidth="1"/>
    <col min="3" max="3" width="18.140625" style="100" customWidth="1"/>
    <col min="4" max="4" width="17.7109375" style="100" customWidth="1"/>
    <col min="5" max="5" width="21.28515625" style="100" hidden="1" customWidth="1"/>
    <col min="6" max="6" width="16.42578125" style="100" customWidth="1"/>
    <col min="7" max="7" width="16.85546875" style="100" customWidth="1"/>
    <col min="8" max="16384" width="9.140625" style="104"/>
  </cols>
  <sheetData>
    <row r="1" spans="1:29" ht="17.25" thickBot="1">
      <c r="C1" s="103"/>
      <c r="D1" s="103"/>
      <c r="E1" s="103"/>
      <c r="F1" s="103"/>
      <c r="G1" s="168" t="s">
        <v>0</v>
      </c>
    </row>
    <row r="2" spans="1:29" ht="18" customHeight="1" thickBot="1">
      <c r="A2" s="169"/>
      <c r="B2" s="170" t="s">
        <v>114</v>
      </c>
      <c r="C2" s="38" t="s">
        <v>115</v>
      </c>
      <c r="D2" s="38" t="s">
        <v>116</v>
      </c>
      <c r="E2" s="38" t="s">
        <v>117</v>
      </c>
      <c r="F2" s="171" t="s">
        <v>118</v>
      </c>
      <c r="G2" s="172"/>
    </row>
    <row r="3" spans="1:29" ht="18" customHeight="1" thickBot="1">
      <c r="A3" s="116"/>
      <c r="B3" s="173" t="s">
        <v>119</v>
      </c>
      <c r="C3" s="37" t="s">
        <v>91</v>
      </c>
      <c r="D3" s="37" t="s">
        <v>91</v>
      </c>
      <c r="E3" s="37" t="s">
        <v>25</v>
      </c>
      <c r="F3" s="18" t="s">
        <v>120</v>
      </c>
      <c r="G3" s="18" t="s">
        <v>10</v>
      </c>
    </row>
    <row r="4" spans="1:29" ht="18" customHeight="1" thickBot="1">
      <c r="A4" s="116"/>
      <c r="B4" s="174" t="s">
        <v>3</v>
      </c>
      <c r="C4" s="175">
        <f>SUM(C5:C15)</f>
        <v>357614</v>
      </c>
      <c r="D4" s="175">
        <f>SUM(D5:D15)</f>
        <v>631486</v>
      </c>
      <c r="E4" s="175">
        <f>SUM(E5:E15)</f>
        <v>623896</v>
      </c>
      <c r="F4" s="175">
        <f>SUM(F5:F15)</f>
        <v>624869</v>
      </c>
      <c r="G4" s="175">
        <f>SUM(G5:G15)</f>
        <v>624869</v>
      </c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</row>
    <row r="5" spans="1:29">
      <c r="A5" s="116"/>
      <c r="B5" s="177" t="s">
        <v>7</v>
      </c>
      <c r="C5" s="178">
        <v>193914</v>
      </c>
      <c r="D5" s="178">
        <v>185494</v>
      </c>
      <c r="E5" s="178">
        <v>-17813</v>
      </c>
      <c r="F5" s="178">
        <v>185494</v>
      </c>
      <c r="G5" s="178">
        <v>-14506</v>
      </c>
    </row>
    <row r="6" spans="1:29">
      <c r="A6" s="116"/>
      <c r="B6" s="177" t="s">
        <v>14</v>
      </c>
      <c r="C6" s="178">
        <v>250000</v>
      </c>
      <c r="D6" s="178">
        <v>253693</v>
      </c>
      <c r="E6" s="178">
        <v>253693</v>
      </c>
      <c r="F6" s="178">
        <v>253693</v>
      </c>
      <c r="G6" s="178">
        <v>253693</v>
      </c>
    </row>
    <row r="7" spans="1:29">
      <c r="A7" s="116"/>
      <c r="B7" s="179" t="s">
        <v>121</v>
      </c>
      <c r="C7" s="178"/>
      <c r="D7" s="178">
        <v>1001</v>
      </c>
      <c r="E7" s="178"/>
      <c r="F7" s="178">
        <v>1001</v>
      </c>
      <c r="G7" s="178">
        <v>1001</v>
      </c>
    </row>
    <row r="8" spans="1:29">
      <c r="A8" s="116"/>
      <c r="B8" s="177" t="s">
        <v>122</v>
      </c>
      <c r="C8" s="178">
        <v>8000</v>
      </c>
      <c r="D8" s="178">
        <v>3783</v>
      </c>
      <c r="E8" s="178">
        <v>3783</v>
      </c>
      <c r="F8" s="178">
        <v>3783</v>
      </c>
      <c r="G8" s="178">
        <v>3783</v>
      </c>
    </row>
    <row r="9" spans="1:29" ht="33">
      <c r="A9" s="116"/>
      <c r="B9" s="180" t="s">
        <v>123</v>
      </c>
      <c r="C9" s="178"/>
      <c r="D9" s="178">
        <v>558</v>
      </c>
      <c r="E9" s="178">
        <v>558</v>
      </c>
      <c r="F9" s="178">
        <v>558</v>
      </c>
      <c r="G9" s="178">
        <v>558</v>
      </c>
    </row>
    <row r="10" spans="1:29">
      <c r="A10" s="116"/>
      <c r="B10" s="180" t="s">
        <v>124</v>
      </c>
      <c r="C10" s="178"/>
      <c r="D10" s="178">
        <v>360</v>
      </c>
      <c r="E10" s="178">
        <v>360</v>
      </c>
      <c r="F10" s="178">
        <v>360</v>
      </c>
      <c r="G10" s="178">
        <v>360</v>
      </c>
    </row>
    <row r="11" spans="1:29">
      <c r="A11" s="116"/>
      <c r="B11" s="177" t="s">
        <v>125</v>
      </c>
      <c r="C11" s="178"/>
      <c r="D11" s="178">
        <f>8900+2145+6263</f>
        <v>17308</v>
      </c>
      <c r="E11" s="178">
        <v>17308</v>
      </c>
      <c r="F11" s="178">
        <v>15163</v>
      </c>
      <c r="G11" s="178">
        <v>15163</v>
      </c>
    </row>
    <row r="12" spans="1:29" ht="16.5" customHeight="1">
      <c r="A12" s="116"/>
      <c r="B12" s="177" t="s">
        <v>126</v>
      </c>
      <c r="C12" s="178"/>
      <c r="D12" s="178">
        <v>343589</v>
      </c>
      <c r="E12" s="178">
        <v>344014</v>
      </c>
      <c r="F12" s="178">
        <v>342825</v>
      </c>
      <c r="G12" s="178">
        <v>342825</v>
      </c>
    </row>
    <row r="13" spans="1:29" ht="16.5" customHeight="1">
      <c r="A13" s="116"/>
      <c r="B13" s="177" t="s">
        <v>127</v>
      </c>
      <c r="C13" s="178">
        <v>100700</v>
      </c>
      <c r="D13" s="178">
        <v>20700</v>
      </c>
      <c r="E13" s="178">
        <v>20700</v>
      </c>
      <c r="F13" s="178">
        <v>20700</v>
      </c>
      <c r="G13" s="178">
        <v>20700</v>
      </c>
    </row>
    <row r="14" spans="1:29">
      <c r="A14" s="116"/>
      <c r="B14" s="177" t="s">
        <v>128</v>
      </c>
      <c r="C14" s="178">
        <v>-200000</v>
      </c>
      <c r="D14" s="178">
        <v>-200000</v>
      </c>
      <c r="E14" s="178"/>
      <c r="F14" s="178">
        <v>-200000</v>
      </c>
      <c r="G14" s="178"/>
    </row>
    <row r="15" spans="1:29" ht="18" customHeight="1" thickBot="1">
      <c r="A15" s="181"/>
      <c r="B15" s="177" t="s">
        <v>129</v>
      </c>
      <c r="C15" s="178">
        <v>5000</v>
      </c>
      <c r="D15" s="178">
        <v>5000</v>
      </c>
      <c r="E15" s="178">
        <v>1293</v>
      </c>
      <c r="F15" s="178">
        <v>1292</v>
      </c>
      <c r="G15" s="178">
        <v>1292</v>
      </c>
    </row>
    <row r="16" spans="1:29" ht="17.25" thickBot="1">
      <c r="A16" s="182"/>
      <c r="B16" s="183" t="s">
        <v>4</v>
      </c>
      <c r="C16" s="184">
        <f>C18+C98</f>
        <v>357614</v>
      </c>
      <c r="D16" s="184">
        <f>D18+D98</f>
        <v>438098</v>
      </c>
      <c r="E16" s="184">
        <f>E18+E98</f>
        <v>322508</v>
      </c>
      <c r="F16" s="184">
        <f>F18+F98</f>
        <v>323382</v>
      </c>
      <c r="G16" s="184">
        <f>G18+G98</f>
        <v>323382</v>
      </c>
    </row>
    <row r="17" spans="1:7">
      <c r="A17" s="169"/>
      <c r="B17" s="185"/>
      <c r="C17" s="186"/>
      <c r="D17" s="186"/>
      <c r="E17" s="120"/>
      <c r="F17" s="120"/>
      <c r="G17" s="186"/>
    </row>
    <row r="18" spans="1:7" ht="17.25" thickBot="1">
      <c r="A18" s="187" t="s">
        <v>15</v>
      </c>
      <c r="B18" s="110" t="s">
        <v>50</v>
      </c>
      <c r="C18" s="188">
        <f>SUM(C19:C96)</f>
        <v>307614</v>
      </c>
      <c r="D18" s="188">
        <f>SUM(D19:D96)</f>
        <v>382429</v>
      </c>
      <c r="E18" s="188">
        <f>SUM(E19:E96)</f>
        <v>304943</v>
      </c>
      <c r="F18" s="188">
        <f>SUM(F19:F96)</f>
        <v>306896</v>
      </c>
      <c r="G18" s="188">
        <f>SUM(G19:G96)</f>
        <v>306896</v>
      </c>
    </row>
    <row r="19" spans="1:7">
      <c r="A19" s="189" t="s">
        <v>130</v>
      </c>
      <c r="B19" s="190" t="s">
        <v>131</v>
      </c>
      <c r="C19" s="178">
        <v>3550</v>
      </c>
      <c r="D19" s="178">
        <v>1940</v>
      </c>
      <c r="E19" s="117">
        <v>1928</v>
      </c>
      <c r="F19" s="117">
        <v>1928</v>
      </c>
      <c r="G19" s="186">
        <v>1928</v>
      </c>
    </row>
    <row r="20" spans="1:7">
      <c r="A20" s="189" t="s">
        <v>132</v>
      </c>
      <c r="B20" s="190" t="s">
        <v>133</v>
      </c>
      <c r="C20" s="178">
        <v>400</v>
      </c>
      <c r="D20" s="178">
        <v>400</v>
      </c>
      <c r="E20" s="117">
        <v>391</v>
      </c>
      <c r="F20" s="117">
        <v>427</v>
      </c>
      <c r="G20" s="178">
        <v>427</v>
      </c>
    </row>
    <row r="21" spans="1:7">
      <c r="A21" s="189" t="s">
        <v>134</v>
      </c>
      <c r="B21" s="190" t="s">
        <v>135</v>
      </c>
      <c r="C21" s="178"/>
      <c r="D21" s="178">
        <v>30</v>
      </c>
      <c r="E21" s="117">
        <v>28</v>
      </c>
      <c r="F21" s="117">
        <v>28</v>
      </c>
      <c r="G21" s="178">
        <v>28</v>
      </c>
    </row>
    <row r="22" spans="1:7">
      <c r="A22" s="189" t="s">
        <v>136</v>
      </c>
      <c r="B22" s="190" t="s">
        <v>137</v>
      </c>
      <c r="C22" s="178">
        <v>1450</v>
      </c>
      <c r="D22" s="178">
        <v>1450</v>
      </c>
      <c r="E22" s="117">
        <v>1436</v>
      </c>
      <c r="F22" s="117">
        <v>1436</v>
      </c>
      <c r="G22" s="178">
        <v>1436</v>
      </c>
    </row>
    <row r="23" spans="1:7">
      <c r="A23" s="189" t="s">
        <v>138</v>
      </c>
      <c r="B23" s="190" t="s">
        <v>139</v>
      </c>
      <c r="C23" s="178">
        <v>1000</v>
      </c>
      <c r="D23" s="178">
        <v>1000</v>
      </c>
      <c r="E23" s="117">
        <v>217</v>
      </c>
      <c r="F23" s="117">
        <v>217</v>
      </c>
      <c r="G23" s="178">
        <v>217</v>
      </c>
    </row>
    <row r="24" spans="1:7">
      <c r="A24" s="189" t="s">
        <v>140</v>
      </c>
      <c r="B24" s="190" t="s">
        <v>141</v>
      </c>
      <c r="C24" s="178">
        <v>300</v>
      </c>
      <c r="D24" s="178">
        <v>300</v>
      </c>
      <c r="E24" s="117">
        <v>1</v>
      </c>
      <c r="F24" s="117">
        <v>1</v>
      </c>
      <c r="G24" s="178">
        <v>1</v>
      </c>
    </row>
    <row r="25" spans="1:7">
      <c r="A25" s="189" t="s">
        <v>142</v>
      </c>
      <c r="B25" s="190" t="s">
        <v>143</v>
      </c>
      <c r="C25" s="178">
        <v>2100</v>
      </c>
      <c r="D25" s="178">
        <v>2340</v>
      </c>
      <c r="E25" s="117">
        <v>2336</v>
      </c>
      <c r="F25" s="117">
        <v>2336</v>
      </c>
      <c r="G25" s="178">
        <v>2336</v>
      </c>
    </row>
    <row r="26" spans="1:7">
      <c r="A26" s="189" t="s">
        <v>144</v>
      </c>
      <c r="B26" s="190" t="s">
        <v>145</v>
      </c>
      <c r="C26" s="178">
        <v>30</v>
      </c>
      <c r="D26" s="178">
        <v>30</v>
      </c>
      <c r="E26" s="117">
        <v>12</v>
      </c>
      <c r="F26" s="117">
        <v>12</v>
      </c>
      <c r="G26" s="178">
        <v>12</v>
      </c>
    </row>
    <row r="27" spans="1:7">
      <c r="A27" s="189" t="s">
        <v>146</v>
      </c>
      <c r="B27" s="190" t="s">
        <v>147</v>
      </c>
      <c r="C27" s="178">
        <v>250</v>
      </c>
      <c r="D27" s="178">
        <v>800</v>
      </c>
      <c r="E27" s="117">
        <v>732</v>
      </c>
      <c r="F27" s="117">
        <v>972</v>
      </c>
      <c r="G27" s="178">
        <v>972</v>
      </c>
    </row>
    <row r="28" spans="1:7">
      <c r="A28" s="189" t="s">
        <v>148</v>
      </c>
      <c r="B28" s="190" t="s">
        <v>149</v>
      </c>
      <c r="C28" s="178">
        <v>3600</v>
      </c>
      <c r="D28" s="178">
        <v>3600</v>
      </c>
      <c r="E28" s="117">
        <v>3475</v>
      </c>
      <c r="F28" s="117">
        <v>3031</v>
      </c>
      <c r="G28" s="178">
        <v>3031</v>
      </c>
    </row>
    <row r="29" spans="1:7">
      <c r="A29" s="189" t="s">
        <v>150</v>
      </c>
      <c r="B29" s="190" t="s">
        <v>151</v>
      </c>
      <c r="C29" s="178">
        <v>13080</v>
      </c>
      <c r="D29" s="178">
        <v>14862</v>
      </c>
      <c r="E29" s="117">
        <v>14512</v>
      </c>
      <c r="F29" s="117">
        <v>14512</v>
      </c>
      <c r="G29" s="178">
        <v>14512</v>
      </c>
    </row>
    <row r="30" spans="1:7">
      <c r="A30" s="189" t="s">
        <v>152</v>
      </c>
      <c r="B30" s="190" t="s">
        <v>153</v>
      </c>
      <c r="C30" s="178">
        <v>700</v>
      </c>
      <c r="D30" s="178">
        <v>1700</v>
      </c>
      <c r="E30" s="117">
        <v>653</v>
      </c>
      <c r="F30" s="117">
        <v>653</v>
      </c>
      <c r="G30" s="178">
        <v>653</v>
      </c>
    </row>
    <row r="31" spans="1:7">
      <c r="A31" s="189" t="s">
        <v>154</v>
      </c>
      <c r="B31" s="190" t="s">
        <v>155</v>
      </c>
      <c r="C31" s="178">
        <v>13127</v>
      </c>
      <c r="D31" s="178">
        <v>13127</v>
      </c>
      <c r="E31" s="117">
        <v>12656</v>
      </c>
      <c r="F31" s="117">
        <v>12656</v>
      </c>
      <c r="G31" s="178">
        <v>12656</v>
      </c>
    </row>
    <row r="32" spans="1:7">
      <c r="A32" s="189" t="s">
        <v>156</v>
      </c>
      <c r="B32" s="190" t="s">
        <v>157</v>
      </c>
      <c r="C32" s="178">
        <v>500</v>
      </c>
      <c r="D32" s="178">
        <v>1800</v>
      </c>
      <c r="E32" s="117">
        <v>852</v>
      </c>
      <c r="F32" s="117">
        <v>852</v>
      </c>
      <c r="G32" s="178">
        <v>852</v>
      </c>
    </row>
    <row r="33" spans="1:7">
      <c r="A33" s="189" t="s">
        <v>158</v>
      </c>
      <c r="B33" s="190" t="s">
        <v>159</v>
      </c>
      <c r="C33" s="178">
        <v>500</v>
      </c>
      <c r="D33" s="178">
        <v>6500</v>
      </c>
      <c r="E33" s="117">
        <v>801</v>
      </c>
      <c r="F33" s="117">
        <v>801</v>
      </c>
      <c r="G33" s="178">
        <v>801</v>
      </c>
    </row>
    <row r="34" spans="1:7">
      <c r="A34" s="189" t="s">
        <v>160</v>
      </c>
      <c r="B34" s="190" t="s">
        <v>161</v>
      </c>
      <c r="C34" s="178">
        <v>500</v>
      </c>
      <c r="D34" s="178">
        <v>8500</v>
      </c>
      <c r="E34" s="117">
        <v>3071</v>
      </c>
      <c r="F34" s="117">
        <v>3071</v>
      </c>
      <c r="G34" s="178">
        <v>3071</v>
      </c>
    </row>
    <row r="35" spans="1:7" ht="18" customHeight="1">
      <c r="A35" s="189" t="s">
        <v>162</v>
      </c>
      <c r="B35" s="190" t="s">
        <v>163</v>
      </c>
      <c r="C35" s="178">
        <v>13000</v>
      </c>
      <c r="D35" s="178">
        <v>7000</v>
      </c>
      <c r="E35" s="117">
        <v>1036</v>
      </c>
      <c r="F35" s="117">
        <v>1036</v>
      </c>
      <c r="G35" s="178">
        <v>1036</v>
      </c>
    </row>
    <row r="36" spans="1:7">
      <c r="A36" s="189" t="s">
        <v>164</v>
      </c>
      <c r="B36" s="190" t="s">
        <v>165</v>
      </c>
      <c r="C36" s="178">
        <v>40</v>
      </c>
      <c r="D36" s="178">
        <v>40</v>
      </c>
      <c r="E36" s="117">
        <v>40</v>
      </c>
      <c r="F36" s="117">
        <v>40</v>
      </c>
      <c r="G36" s="178">
        <v>40</v>
      </c>
    </row>
    <row r="37" spans="1:7">
      <c r="A37" s="189" t="s">
        <v>166</v>
      </c>
      <c r="B37" s="190" t="s">
        <v>167</v>
      </c>
      <c r="C37" s="178">
        <v>48000</v>
      </c>
      <c r="D37" s="178">
        <v>57000</v>
      </c>
      <c r="E37" s="117">
        <v>53830</v>
      </c>
      <c r="F37" s="117">
        <v>57460</v>
      </c>
      <c r="G37" s="178">
        <v>57460</v>
      </c>
    </row>
    <row r="38" spans="1:7">
      <c r="A38" s="189" t="s">
        <v>168</v>
      </c>
      <c r="B38" s="190" t="s">
        <v>169</v>
      </c>
      <c r="C38" s="178">
        <v>8400</v>
      </c>
      <c r="D38" s="178">
        <v>400</v>
      </c>
      <c r="E38" s="117">
        <v>37</v>
      </c>
      <c r="F38" s="117">
        <v>37</v>
      </c>
      <c r="G38" s="178">
        <v>37</v>
      </c>
    </row>
    <row r="39" spans="1:7">
      <c r="A39" s="189" t="s">
        <v>170</v>
      </c>
      <c r="B39" s="190" t="s">
        <v>171</v>
      </c>
      <c r="C39" s="178">
        <v>4849</v>
      </c>
      <c r="D39" s="178">
        <v>1909</v>
      </c>
      <c r="E39" s="117">
        <v>1873</v>
      </c>
      <c r="F39" s="117">
        <v>1873</v>
      </c>
      <c r="G39" s="178">
        <v>1873</v>
      </c>
    </row>
    <row r="40" spans="1:7">
      <c r="A40" s="189" t="s">
        <v>172</v>
      </c>
      <c r="B40" s="190" t="s">
        <v>173</v>
      </c>
      <c r="C40" s="178">
        <v>37000</v>
      </c>
      <c r="D40" s="178">
        <v>51900</v>
      </c>
      <c r="E40" s="117">
        <v>51047</v>
      </c>
      <c r="F40" s="117">
        <v>51047</v>
      </c>
      <c r="G40" s="178">
        <v>51047</v>
      </c>
    </row>
    <row r="41" spans="1:7">
      <c r="A41" s="189" t="s">
        <v>174</v>
      </c>
      <c r="B41" s="190" t="s">
        <v>175</v>
      </c>
      <c r="C41" s="178">
        <v>27000</v>
      </c>
      <c r="D41" s="178">
        <v>12500</v>
      </c>
      <c r="E41" s="117">
        <v>12372</v>
      </c>
      <c r="F41" s="117">
        <v>12379</v>
      </c>
      <c r="G41" s="178">
        <v>12379</v>
      </c>
    </row>
    <row r="42" spans="1:7">
      <c r="A42" s="189" t="s">
        <v>176</v>
      </c>
      <c r="B42" s="190" t="s">
        <v>177</v>
      </c>
      <c r="C42" s="178">
        <v>9700</v>
      </c>
      <c r="D42" s="178">
        <v>700</v>
      </c>
      <c r="E42" s="117">
        <v>1</v>
      </c>
      <c r="F42" s="117">
        <v>1</v>
      </c>
      <c r="G42" s="178">
        <v>1</v>
      </c>
    </row>
    <row r="43" spans="1:7">
      <c r="A43" s="189" t="s">
        <v>178</v>
      </c>
      <c r="B43" s="190" t="s">
        <v>179</v>
      </c>
      <c r="C43" s="178">
        <v>7600</v>
      </c>
      <c r="D43" s="191">
        <v>600</v>
      </c>
      <c r="E43" s="117">
        <v>348</v>
      </c>
      <c r="F43" s="117">
        <v>348</v>
      </c>
      <c r="G43" s="178">
        <v>348</v>
      </c>
    </row>
    <row r="44" spans="1:7">
      <c r="A44" s="189" t="s">
        <v>180</v>
      </c>
      <c r="B44" s="190" t="s">
        <v>181</v>
      </c>
      <c r="C44" s="178">
        <v>9000</v>
      </c>
      <c r="D44" s="178">
        <v>64800</v>
      </c>
      <c r="E44" s="117">
        <v>64793</v>
      </c>
      <c r="F44" s="117">
        <v>64793</v>
      </c>
      <c r="G44" s="178">
        <v>64793</v>
      </c>
    </row>
    <row r="45" spans="1:7">
      <c r="A45" s="189" t="s">
        <v>182</v>
      </c>
      <c r="B45" s="190" t="s">
        <v>183</v>
      </c>
      <c r="C45" s="178">
        <v>0</v>
      </c>
      <c r="D45" s="178">
        <v>300</v>
      </c>
      <c r="E45" s="117">
        <v>38</v>
      </c>
      <c r="F45" s="117">
        <v>38</v>
      </c>
      <c r="G45" s="178">
        <v>38</v>
      </c>
    </row>
    <row r="46" spans="1:7">
      <c r="A46" s="189" t="s">
        <v>184</v>
      </c>
      <c r="B46" s="190" t="s">
        <v>185</v>
      </c>
      <c r="C46" s="178">
        <v>200</v>
      </c>
      <c r="D46" s="178">
        <v>200</v>
      </c>
      <c r="E46" s="117"/>
      <c r="F46" s="117"/>
      <c r="G46" s="178"/>
    </row>
    <row r="47" spans="1:7">
      <c r="A47" s="189" t="s">
        <v>186</v>
      </c>
      <c r="B47" s="190" t="s">
        <v>187</v>
      </c>
      <c r="C47" s="178">
        <v>8701</v>
      </c>
      <c r="D47" s="178">
        <v>4701</v>
      </c>
      <c r="E47" s="117">
        <v>479</v>
      </c>
      <c r="F47" s="117">
        <v>479</v>
      </c>
      <c r="G47" s="178">
        <v>479</v>
      </c>
    </row>
    <row r="48" spans="1:7">
      <c r="A48" s="189" t="s">
        <v>188</v>
      </c>
      <c r="B48" s="190" t="s">
        <v>189</v>
      </c>
      <c r="C48" s="178">
        <v>0</v>
      </c>
      <c r="D48" s="178">
        <v>4</v>
      </c>
      <c r="E48" s="117">
        <v>4</v>
      </c>
      <c r="F48" s="117">
        <v>388</v>
      </c>
      <c r="G48" s="178">
        <v>388</v>
      </c>
    </row>
    <row r="49" spans="1:7" ht="33">
      <c r="A49" s="189" t="s">
        <v>190</v>
      </c>
      <c r="B49" s="190" t="s">
        <v>191</v>
      </c>
      <c r="C49" s="178">
        <v>1000</v>
      </c>
      <c r="D49" s="178">
        <v>1000</v>
      </c>
      <c r="E49" s="117">
        <v>257</v>
      </c>
      <c r="F49" s="117">
        <v>257</v>
      </c>
      <c r="G49" s="178">
        <v>257</v>
      </c>
    </row>
    <row r="50" spans="1:7" ht="33">
      <c r="A50" s="189" t="s">
        <v>192</v>
      </c>
      <c r="B50" s="190" t="s">
        <v>193</v>
      </c>
      <c r="C50" s="178">
        <v>1000</v>
      </c>
      <c r="D50" s="178">
        <v>1000</v>
      </c>
      <c r="E50" s="117">
        <v>865</v>
      </c>
      <c r="F50" s="117">
        <v>865</v>
      </c>
      <c r="G50" s="178">
        <v>865</v>
      </c>
    </row>
    <row r="51" spans="1:7">
      <c r="A51" s="189" t="s">
        <v>194</v>
      </c>
      <c r="B51" s="190" t="s">
        <v>195</v>
      </c>
      <c r="C51" s="178">
        <v>200</v>
      </c>
      <c r="D51" s="178">
        <v>200</v>
      </c>
      <c r="E51" s="117">
        <v>151</v>
      </c>
      <c r="F51" s="117">
        <v>151</v>
      </c>
      <c r="G51" s="178">
        <v>151</v>
      </c>
    </row>
    <row r="52" spans="1:7">
      <c r="A52" s="189" t="s">
        <v>196</v>
      </c>
      <c r="B52" s="190" t="s">
        <v>197</v>
      </c>
      <c r="C52" s="178">
        <v>300</v>
      </c>
      <c r="D52" s="178">
        <v>300</v>
      </c>
      <c r="E52" s="117">
        <v>77</v>
      </c>
      <c r="F52" s="117">
        <v>77</v>
      </c>
      <c r="G52" s="178">
        <v>77</v>
      </c>
    </row>
    <row r="53" spans="1:7">
      <c r="A53" s="189" t="s">
        <v>198</v>
      </c>
      <c r="B53" s="190" t="s">
        <v>199</v>
      </c>
      <c r="C53" s="178"/>
      <c r="D53" s="178">
        <v>500</v>
      </c>
      <c r="E53" s="117">
        <v>2</v>
      </c>
      <c r="F53" s="117">
        <v>2</v>
      </c>
      <c r="G53" s="178">
        <v>2</v>
      </c>
    </row>
    <row r="54" spans="1:7" ht="33">
      <c r="A54" s="189" t="s">
        <v>200</v>
      </c>
      <c r="B54" s="190" t="s">
        <v>201</v>
      </c>
      <c r="C54" s="178"/>
      <c r="D54" s="178">
        <v>250</v>
      </c>
      <c r="E54" s="117">
        <v>208</v>
      </c>
      <c r="F54" s="117">
        <v>208</v>
      </c>
      <c r="G54" s="178">
        <v>208</v>
      </c>
    </row>
    <row r="55" spans="1:7" ht="33">
      <c r="A55" s="189" t="s">
        <v>202</v>
      </c>
      <c r="B55" s="190" t="s">
        <v>203</v>
      </c>
      <c r="C55" s="178">
        <v>10000</v>
      </c>
      <c r="D55" s="178">
        <v>6500</v>
      </c>
      <c r="E55" s="117">
        <v>5673</v>
      </c>
      <c r="F55" s="117">
        <v>4899</v>
      </c>
      <c r="G55" s="178">
        <v>4899</v>
      </c>
    </row>
    <row r="56" spans="1:7">
      <c r="A56" s="189" t="s">
        <v>204</v>
      </c>
      <c r="B56" s="190" t="s">
        <v>205</v>
      </c>
      <c r="C56" s="178">
        <v>20000</v>
      </c>
      <c r="D56" s="178">
        <v>24900</v>
      </c>
      <c r="E56" s="117">
        <v>22652</v>
      </c>
      <c r="F56" s="117">
        <v>22652</v>
      </c>
      <c r="G56" s="178">
        <v>22652</v>
      </c>
    </row>
    <row r="57" spans="1:7">
      <c r="A57" s="189" t="s">
        <v>206</v>
      </c>
      <c r="B57" s="190" t="s">
        <v>207</v>
      </c>
      <c r="C57" s="178">
        <v>0</v>
      </c>
      <c r="D57" s="178">
        <v>1500</v>
      </c>
      <c r="E57" s="117">
        <v>694</v>
      </c>
      <c r="F57" s="117">
        <v>854</v>
      </c>
      <c r="G57" s="178">
        <v>854</v>
      </c>
    </row>
    <row r="58" spans="1:7">
      <c r="A58" s="189" t="s">
        <v>208</v>
      </c>
      <c r="B58" s="190" t="s">
        <v>209</v>
      </c>
      <c r="C58" s="178">
        <v>13538</v>
      </c>
      <c r="D58" s="178">
        <v>3538</v>
      </c>
      <c r="E58" s="191">
        <v>80</v>
      </c>
      <c r="F58" s="117">
        <v>80</v>
      </c>
      <c r="G58" s="178">
        <v>80</v>
      </c>
    </row>
    <row r="59" spans="1:7">
      <c r="A59" s="189" t="s">
        <v>210</v>
      </c>
      <c r="B59" s="190" t="s">
        <v>211</v>
      </c>
      <c r="C59" s="178">
        <v>500</v>
      </c>
      <c r="D59" s="178">
        <v>500</v>
      </c>
      <c r="E59" s="191">
        <v>114</v>
      </c>
      <c r="F59" s="117">
        <v>114</v>
      </c>
      <c r="G59" s="178">
        <v>114</v>
      </c>
    </row>
    <row r="60" spans="1:7" ht="33">
      <c r="A60" s="189" t="s">
        <v>212</v>
      </c>
      <c r="B60" s="190" t="s">
        <v>213</v>
      </c>
      <c r="C60" s="178">
        <v>5850</v>
      </c>
      <c r="D60" s="178">
        <v>5300</v>
      </c>
      <c r="E60" s="191">
        <v>4156</v>
      </c>
      <c r="F60" s="192">
        <v>3793</v>
      </c>
      <c r="G60" s="193">
        <v>3793</v>
      </c>
    </row>
    <row r="61" spans="1:7">
      <c r="A61" s="189" t="s">
        <v>214</v>
      </c>
      <c r="B61" s="194" t="s">
        <v>215</v>
      </c>
      <c r="C61" s="178"/>
      <c r="D61" s="178">
        <v>80</v>
      </c>
      <c r="E61" s="191">
        <v>77</v>
      </c>
      <c r="F61" s="177">
        <v>77</v>
      </c>
      <c r="G61" s="116">
        <v>77</v>
      </c>
    </row>
    <row r="62" spans="1:7">
      <c r="A62" s="195" t="s">
        <v>216</v>
      </c>
      <c r="B62" s="194" t="s">
        <v>217</v>
      </c>
      <c r="C62" s="178">
        <v>4000</v>
      </c>
      <c r="D62" s="178">
        <v>4000</v>
      </c>
      <c r="E62" s="191">
        <v>3346</v>
      </c>
      <c r="F62" s="193">
        <v>2974</v>
      </c>
      <c r="G62" s="193">
        <v>2974</v>
      </c>
    </row>
    <row r="63" spans="1:7">
      <c r="A63" s="189" t="s">
        <v>218</v>
      </c>
      <c r="B63" s="194" t="s">
        <v>219</v>
      </c>
      <c r="C63" s="178">
        <v>8000</v>
      </c>
      <c r="D63" s="178">
        <v>8000</v>
      </c>
      <c r="E63" s="191">
        <v>397</v>
      </c>
      <c r="F63" s="116">
        <v>397</v>
      </c>
      <c r="G63" s="116">
        <v>397</v>
      </c>
    </row>
    <row r="64" spans="1:7">
      <c r="A64" s="189" t="s">
        <v>220</v>
      </c>
      <c r="B64" s="194" t="s">
        <v>221</v>
      </c>
      <c r="C64" s="178">
        <v>12000</v>
      </c>
      <c r="D64" s="178">
        <v>12000</v>
      </c>
      <c r="E64" s="178">
        <v>4773</v>
      </c>
      <c r="F64" s="193">
        <v>4399</v>
      </c>
      <c r="G64" s="193">
        <v>4399</v>
      </c>
    </row>
    <row r="65" spans="1:7">
      <c r="A65" s="189" t="s">
        <v>222</v>
      </c>
      <c r="B65" s="194" t="s">
        <v>223</v>
      </c>
      <c r="C65" s="178">
        <v>500</v>
      </c>
      <c r="D65" s="178">
        <v>3000</v>
      </c>
      <c r="E65" s="178">
        <v>124</v>
      </c>
      <c r="F65" s="116">
        <v>124</v>
      </c>
      <c r="G65" s="116">
        <v>124</v>
      </c>
    </row>
    <row r="66" spans="1:7">
      <c r="A66" s="189" t="s">
        <v>224</v>
      </c>
      <c r="B66" s="194" t="s">
        <v>225</v>
      </c>
      <c r="C66" s="178"/>
      <c r="D66" s="118">
        <v>6200</v>
      </c>
      <c r="E66" s="178">
        <v>6200</v>
      </c>
      <c r="F66" s="193">
        <v>6200</v>
      </c>
      <c r="G66" s="193">
        <v>6200</v>
      </c>
    </row>
    <row r="67" spans="1:7">
      <c r="A67" s="189" t="s">
        <v>226</v>
      </c>
      <c r="B67" s="190" t="s">
        <v>227</v>
      </c>
      <c r="C67" s="178">
        <v>1000</v>
      </c>
      <c r="D67" s="118">
        <v>1200</v>
      </c>
      <c r="E67" s="178">
        <v>593</v>
      </c>
      <c r="F67" s="116">
        <v>593</v>
      </c>
      <c r="G67" s="116">
        <v>593</v>
      </c>
    </row>
    <row r="68" spans="1:7">
      <c r="A68" s="189" t="s">
        <v>228</v>
      </c>
      <c r="B68" s="190" t="s">
        <v>229</v>
      </c>
      <c r="C68" s="178">
        <v>454</v>
      </c>
      <c r="D68" s="118">
        <v>454</v>
      </c>
      <c r="E68" s="118">
        <v>326</v>
      </c>
      <c r="F68" s="196">
        <v>326</v>
      </c>
      <c r="G68" s="196">
        <v>326</v>
      </c>
    </row>
    <row r="69" spans="1:7">
      <c r="A69" s="189" t="s">
        <v>230</v>
      </c>
      <c r="B69" s="194" t="s">
        <v>231</v>
      </c>
      <c r="C69" s="178">
        <v>500</v>
      </c>
      <c r="D69" s="118">
        <v>3000</v>
      </c>
      <c r="E69" s="118">
        <v>263</v>
      </c>
      <c r="F69" s="196">
        <v>263</v>
      </c>
      <c r="G69" s="196">
        <v>263</v>
      </c>
    </row>
    <row r="70" spans="1:7">
      <c r="A70" s="189" t="s">
        <v>232</v>
      </c>
      <c r="B70" s="194" t="s">
        <v>233</v>
      </c>
      <c r="C70" s="178">
        <v>500</v>
      </c>
      <c r="D70" s="118">
        <v>3700</v>
      </c>
      <c r="E70" s="118">
        <v>1255</v>
      </c>
      <c r="F70" s="123">
        <v>1078</v>
      </c>
      <c r="G70" s="123">
        <v>1078</v>
      </c>
    </row>
    <row r="71" spans="1:7" ht="17.25" thickBot="1">
      <c r="A71" s="197" t="s">
        <v>234</v>
      </c>
      <c r="B71" s="198" t="s">
        <v>235</v>
      </c>
      <c r="C71" s="199">
        <v>5000</v>
      </c>
      <c r="D71" s="133">
        <v>500</v>
      </c>
      <c r="E71" s="133">
        <v>297</v>
      </c>
      <c r="F71" s="200">
        <v>297</v>
      </c>
      <c r="G71" s="200">
        <v>297</v>
      </c>
    </row>
    <row r="72" spans="1:7" ht="33">
      <c r="A72" s="189" t="s">
        <v>236</v>
      </c>
      <c r="B72" s="194" t="s">
        <v>237</v>
      </c>
      <c r="C72" s="178">
        <v>7095</v>
      </c>
      <c r="D72" s="118">
        <v>7095</v>
      </c>
      <c r="E72" s="118">
        <v>6534</v>
      </c>
      <c r="F72" s="123">
        <v>6534</v>
      </c>
      <c r="G72" s="123">
        <v>6534</v>
      </c>
    </row>
    <row r="73" spans="1:7">
      <c r="A73" s="189" t="s">
        <v>238</v>
      </c>
      <c r="B73" s="194" t="s">
        <v>239</v>
      </c>
      <c r="C73" s="178">
        <v>200</v>
      </c>
      <c r="D73" s="118">
        <v>500</v>
      </c>
      <c r="E73" s="118">
        <v>213</v>
      </c>
      <c r="F73" s="123">
        <v>213</v>
      </c>
      <c r="G73" s="123">
        <v>213</v>
      </c>
    </row>
    <row r="74" spans="1:7">
      <c r="A74" s="189" t="s">
        <v>240</v>
      </c>
      <c r="B74" s="194" t="s">
        <v>241</v>
      </c>
      <c r="C74" s="178">
        <v>200</v>
      </c>
      <c r="D74" s="118">
        <v>214</v>
      </c>
      <c r="E74" s="118">
        <v>124</v>
      </c>
      <c r="F74" s="123">
        <v>124</v>
      </c>
      <c r="G74" s="123">
        <v>124</v>
      </c>
    </row>
    <row r="75" spans="1:7">
      <c r="A75" s="189" t="s">
        <v>242</v>
      </c>
      <c r="B75" s="194" t="s">
        <v>243</v>
      </c>
      <c r="C75" s="178">
        <v>200</v>
      </c>
      <c r="D75" s="118">
        <v>214</v>
      </c>
      <c r="E75" s="118">
        <v>124</v>
      </c>
      <c r="F75" s="123">
        <v>124</v>
      </c>
      <c r="G75" s="123">
        <v>124</v>
      </c>
    </row>
    <row r="76" spans="1:7">
      <c r="A76" s="189" t="s">
        <v>244</v>
      </c>
      <c r="B76" s="194" t="s">
        <v>245</v>
      </c>
      <c r="C76" s="178">
        <v>200</v>
      </c>
      <c r="D76" s="118">
        <v>214</v>
      </c>
      <c r="E76" s="118">
        <v>124</v>
      </c>
      <c r="F76" s="123">
        <v>124</v>
      </c>
      <c r="G76" s="123">
        <v>124</v>
      </c>
    </row>
    <row r="77" spans="1:7">
      <c r="A77" s="189" t="s">
        <v>246</v>
      </c>
      <c r="B77" s="194" t="s">
        <v>247</v>
      </c>
      <c r="C77" s="178">
        <v>200</v>
      </c>
      <c r="D77" s="118">
        <v>214</v>
      </c>
      <c r="E77" s="118">
        <v>116</v>
      </c>
      <c r="F77" s="123">
        <v>116</v>
      </c>
      <c r="G77" s="123">
        <v>116</v>
      </c>
    </row>
    <row r="78" spans="1:7">
      <c r="A78" s="189" t="s">
        <v>248</v>
      </c>
      <c r="B78" s="194" t="s">
        <v>249</v>
      </c>
      <c r="C78" s="178">
        <v>200</v>
      </c>
      <c r="D78" s="118">
        <v>214</v>
      </c>
      <c r="E78" s="118">
        <v>124</v>
      </c>
      <c r="F78" s="123">
        <v>124</v>
      </c>
      <c r="G78" s="123">
        <v>124</v>
      </c>
    </row>
    <row r="79" spans="1:7">
      <c r="A79" s="189" t="s">
        <v>250</v>
      </c>
      <c r="B79" s="194" t="s">
        <v>251</v>
      </c>
      <c r="C79" s="178">
        <v>200</v>
      </c>
      <c r="D79" s="118">
        <v>214</v>
      </c>
      <c r="E79" s="118">
        <v>113</v>
      </c>
      <c r="F79" s="123">
        <v>113</v>
      </c>
      <c r="G79" s="123">
        <v>113</v>
      </c>
    </row>
    <row r="80" spans="1:7">
      <c r="A80" s="195" t="s">
        <v>252</v>
      </c>
      <c r="B80" s="194" t="s">
        <v>253</v>
      </c>
      <c r="C80" s="178">
        <v>200</v>
      </c>
      <c r="D80" s="118">
        <v>214</v>
      </c>
      <c r="E80" s="118">
        <v>124</v>
      </c>
      <c r="F80" s="193">
        <v>124</v>
      </c>
      <c r="G80" s="193">
        <v>124</v>
      </c>
    </row>
    <row r="81" spans="1:7" ht="33">
      <c r="A81" s="195" t="s">
        <v>254</v>
      </c>
      <c r="B81" s="201" t="s">
        <v>255</v>
      </c>
      <c r="C81" s="118"/>
      <c r="D81" s="118">
        <v>500</v>
      </c>
      <c r="E81" s="118">
        <v>20</v>
      </c>
      <c r="F81" s="193">
        <v>20</v>
      </c>
      <c r="G81" s="193">
        <v>20</v>
      </c>
    </row>
    <row r="82" spans="1:7">
      <c r="A82" s="195" t="s">
        <v>256</v>
      </c>
      <c r="B82" s="202" t="s">
        <v>257</v>
      </c>
      <c r="C82" s="118"/>
      <c r="D82" s="118">
        <v>2000</v>
      </c>
      <c r="E82" s="118"/>
      <c r="F82" s="193"/>
      <c r="G82" s="193"/>
    </row>
    <row r="83" spans="1:7">
      <c r="A83" s="195" t="s">
        <v>258</v>
      </c>
      <c r="B83" s="202" t="s">
        <v>259</v>
      </c>
      <c r="C83" s="118"/>
      <c r="D83" s="118">
        <v>2000</v>
      </c>
      <c r="E83" s="118"/>
      <c r="F83" s="193"/>
      <c r="G83" s="193"/>
    </row>
    <row r="84" spans="1:7">
      <c r="A84" s="195" t="s">
        <v>260</v>
      </c>
      <c r="B84" s="202" t="s">
        <v>261</v>
      </c>
      <c r="C84" s="118"/>
      <c r="D84" s="118">
        <v>2000</v>
      </c>
      <c r="E84" s="118"/>
      <c r="F84" s="193"/>
      <c r="G84" s="193"/>
    </row>
    <row r="85" spans="1:7" ht="33">
      <c r="A85" s="195" t="s">
        <v>262</v>
      </c>
      <c r="B85" s="203" t="s">
        <v>263</v>
      </c>
      <c r="C85" s="118"/>
      <c r="D85" s="118">
        <v>5000</v>
      </c>
      <c r="E85" s="118">
        <v>5000</v>
      </c>
      <c r="F85" s="193">
        <v>5000</v>
      </c>
      <c r="G85" s="193">
        <v>5000</v>
      </c>
    </row>
    <row r="86" spans="1:7" ht="33">
      <c r="A86" s="195" t="s">
        <v>264</v>
      </c>
      <c r="B86" s="203" t="s">
        <v>265</v>
      </c>
      <c r="C86" s="118"/>
      <c r="D86" s="118">
        <v>9285</v>
      </c>
      <c r="E86" s="118">
        <v>9285</v>
      </c>
      <c r="F86" s="193">
        <v>9285</v>
      </c>
      <c r="G86" s="193">
        <v>9285</v>
      </c>
    </row>
    <row r="87" spans="1:7" ht="33">
      <c r="A87" s="195" t="s">
        <v>266</v>
      </c>
      <c r="B87" s="203" t="s">
        <v>267</v>
      </c>
      <c r="C87" s="118"/>
      <c r="D87" s="118">
        <v>500</v>
      </c>
      <c r="E87" s="118"/>
      <c r="F87" s="193"/>
      <c r="G87" s="193"/>
    </row>
    <row r="88" spans="1:7">
      <c r="A88" s="195" t="s">
        <v>268</v>
      </c>
      <c r="B88" s="203" t="s">
        <v>269</v>
      </c>
      <c r="C88" s="118"/>
      <c r="D88" s="118">
        <v>500</v>
      </c>
      <c r="E88" s="118"/>
      <c r="F88" s="193"/>
      <c r="G88" s="193"/>
    </row>
    <row r="89" spans="1:7">
      <c r="A89" s="195" t="s">
        <v>270</v>
      </c>
      <c r="B89" s="203" t="s">
        <v>271</v>
      </c>
      <c r="C89" s="118"/>
      <c r="D89" s="118">
        <v>500</v>
      </c>
      <c r="E89" s="118">
        <v>19</v>
      </c>
      <c r="F89" s="193">
        <v>19</v>
      </c>
      <c r="G89" s="193">
        <v>19</v>
      </c>
    </row>
    <row r="90" spans="1:7" ht="33">
      <c r="A90" s="195" t="s">
        <v>272</v>
      </c>
      <c r="B90" s="203" t="s">
        <v>273</v>
      </c>
      <c r="C90" s="118"/>
      <c r="D90" s="118">
        <v>500</v>
      </c>
      <c r="E90" s="118">
        <v>19</v>
      </c>
      <c r="F90" s="193">
        <v>19</v>
      </c>
      <c r="G90" s="193">
        <v>19</v>
      </c>
    </row>
    <row r="91" spans="1:7" ht="33">
      <c r="A91" s="195" t="s">
        <v>274</v>
      </c>
      <c r="B91" s="203" t="s">
        <v>275</v>
      </c>
      <c r="C91" s="118"/>
      <c r="D91" s="118">
        <v>500</v>
      </c>
      <c r="E91" s="118">
        <v>5</v>
      </c>
      <c r="F91" s="193">
        <v>5</v>
      </c>
      <c r="G91" s="193">
        <v>5</v>
      </c>
    </row>
    <row r="92" spans="1:7">
      <c r="A92" s="195" t="s">
        <v>276</v>
      </c>
      <c r="B92" s="203" t="s">
        <v>277</v>
      </c>
      <c r="C92" s="118"/>
      <c r="D92" s="118">
        <v>500</v>
      </c>
      <c r="E92" s="118"/>
      <c r="F92" s="204"/>
      <c r="G92" s="204"/>
    </row>
    <row r="93" spans="1:7">
      <c r="A93" s="195" t="s">
        <v>278</v>
      </c>
      <c r="B93" s="203" t="s">
        <v>279</v>
      </c>
      <c r="C93" s="118"/>
      <c r="D93" s="118">
        <v>1336</v>
      </c>
      <c r="E93" s="118">
        <v>1336</v>
      </c>
      <c r="F93" s="193">
        <v>1336</v>
      </c>
      <c r="G93" s="193">
        <v>1336</v>
      </c>
    </row>
    <row r="94" spans="1:7">
      <c r="A94" s="195" t="s">
        <v>280</v>
      </c>
      <c r="B94" s="203" t="s">
        <v>281</v>
      </c>
      <c r="C94" s="118"/>
      <c r="D94" s="118">
        <v>60</v>
      </c>
      <c r="E94" s="118"/>
      <c r="F94" s="193"/>
      <c r="G94" s="193"/>
    </row>
    <row r="95" spans="1:7">
      <c r="A95" s="195" t="s">
        <v>282</v>
      </c>
      <c r="B95" s="203" t="s">
        <v>283</v>
      </c>
      <c r="C95" s="118"/>
      <c r="D95" s="118">
        <v>100</v>
      </c>
      <c r="E95" s="118">
        <v>84</v>
      </c>
      <c r="F95" s="193">
        <v>84</v>
      </c>
      <c r="G95" s="193">
        <v>84</v>
      </c>
    </row>
    <row r="96" spans="1:7" ht="17.25" thickBot="1">
      <c r="A96" s="205"/>
      <c r="B96" s="194"/>
      <c r="C96" s="199"/>
      <c r="D96" s="133"/>
      <c r="E96" s="133"/>
      <c r="F96" s="206"/>
      <c r="G96" s="206"/>
    </row>
    <row r="97" spans="1:7" ht="13.5" customHeight="1">
      <c r="A97" s="189"/>
      <c r="B97" s="207"/>
      <c r="C97" s="118"/>
      <c r="D97" s="118"/>
      <c r="E97" s="178"/>
      <c r="F97" s="178"/>
      <c r="G97" s="178"/>
    </row>
    <row r="98" spans="1:7" ht="17.25" thickBot="1">
      <c r="A98" s="208" t="s">
        <v>15</v>
      </c>
      <c r="B98" s="110" t="s">
        <v>66</v>
      </c>
      <c r="C98" s="188">
        <f>SUM(C99:C152)</f>
        <v>50000</v>
      </c>
      <c r="D98" s="188">
        <f>SUM(D99:D152)</f>
        <v>55669</v>
      </c>
      <c r="E98" s="209">
        <f>SUM(E99:E152)</f>
        <v>17565</v>
      </c>
      <c r="F98" s="209">
        <f>SUM(F99:F152)</f>
        <v>16486</v>
      </c>
      <c r="G98" s="188">
        <f>SUM(G99:G152)</f>
        <v>16486</v>
      </c>
    </row>
    <row r="99" spans="1:7">
      <c r="A99" s="189" t="s">
        <v>132</v>
      </c>
      <c r="B99" s="194" t="s">
        <v>133</v>
      </c>
      <c r="C99" s="118">
        <v>400</v>
      </c>
      <c r="D99" s="117">
        <v>400</v>
      </c>
      <c r="E99" s="178">
        <v>0</v>
      </c>
      <c r="F99" s="178"/>
      <c r="G99" s="178"/>
    </row>
    <row r="100" spans="1:7">
      <c r="A100" s="189" t="s">
        <v>134</v>
      </c>
      <c r="B100" s="194" t="s">
        <v>135</v>
      </c>
      <c r="C100" s="118">
        <v>135</v>
      </c>
      <c r="D100" s="117">
        <v>585</v>
      </c>
      <c r="E100" s="178">
        <v>570</v>
      </c>
      <c r="F100" s="178">
        <v>570</v>
      </c>
      <c r="G100" s="178">
        <v>570</v>
      </c>
    </row>
    <row r="101" spans="1:7">
      <c r="A101" s="189" t="s">
        <v>136</v>
      </c>
      <c r="B101" s="194" t="s">
        <v>137</v>
      </c>
      <c r="C101" s="118">
        <v>40</v>
      </c>
      <c r="D101" s="117">
        <v>40</v>
      </c>
      <c r="E101" s="178">
        <v>40</v>
      </c>
      <c r="F101" s="178">
        <v>40</v>
      </c>
      <c r="G101" s="178">
        <v>40</v>
      </c>
    </row>
    <row r="102" spans="1:7">
      <c r="A102" s="189" t="s">
        <v>138</v>
      </c>
      <c r="B102" s="194" t="s">
        <v>139</v>
      </c>
      <c r="C102" s="118">
        <v>200</v>
      </c>
      <c r="D102" s="117">
        <v>200</v>
      </c>
      <c r="E102" s="178">
        <v>57</v>
      </c>
      <c r="F102" s="178">
        <v>57</v>
      </c>
      <c r="G102" s="178">
        <v>57</v>
      </c>
    </row>
    <row r="103" spans="1:7">
      <c r="A103" s="189" t="s">
        <v>284</v>
      </c>
      <c r="B103" s="194" t="s">
        <v>285</v>
      </c>
      <c r="C103" s="118">
        <v>10</v>
      </c>
      <c r="D103" s="178">
        <v>10</v>
      </c>
      <c r="E103" s="178"/>
      <c r="F103" s="178"/>
      <c r="G103" s="178"/>
    </row>
    <row r="104" spans="1:7" hidden="1">
      <c r="A104" s="189" t="s">
        <v>286</v>
      </c>
      <c r="B104" s="194" t="s">
        <v>287</v>
      </c>
      <c r="C104" s="118"/>
      <c r="D104" s="178"/>
      <c r="E104" s="178"/>
      <c r="F104" s="178"/>
      <c r="G104" s="178"/>
    </row>
    <row r="105" spans="1:7" hidden="1">
      <c r="A105" s="189" t="s">
        <v>288</v>
      </c>
      <c r="B105" s="194" t="s">
        <v>289</v>
      </c>
      <c r="C105" s="118"/>
      <c r="D105" s="178"/>
      <c r="E105" s="178"/>
      <c r="F105" s="178"/>
      <c r="G105" s="178"/>
    </row>
    <row r="106" spans="1:7">
      <c r="A106" s="189" t="s">
        <v>142</v>
      </c>
      <c r="B106" s="194" t="s">
        <v>143</v>
      </c>
      <c r="C106" s="118">
        <v>200</v>
      </c>
      <c r="D106" s="178">
        <v>200</v>
      </c>
      <c r="E106" s="178"/>
      <c r="F106" s="178"/>
      <c r="G106" s="178"/>
    </row>
    <row r="107" spans="1:7" ht="17.25" customHeight="1">
      <c r="A107" s="189" t="s">
        <v>290</v>
      </c>
      <c r="B107" s="194" t="s">
        <v>291</v>
      </c>
      <c r="C107" s="118">
        <v>1406</v>
      </c>
      <c r="D107" s="178">
        <v>1726</v>
      </c>
      <c r="E107" s="178">
        <v>1397</v>
      </c>
      <c r="F107" s="178">
        <v>1397</v>
      </c>
      <c r="G107" s="178">
        <v>1397</v>
      </c>
    </row>
    <row r="108" spans="1:7" ht="17.25" customHeight="1">
      <c r="A108" s="189" t="s">
        <v>162</v>
      </c>
      <c r="B108" s="194" t="s">
        <v>163</v>
      </c>
      <c r="C108" s="118">
        <v>380</v>
      </c>
      <c r="D108" s="178">
        <v>380</v>
      </c>
      <c r="E108" s="178">
        <v>294</v>
      </c>
      <c r="F108" s="178">
        <v>294</v>
      </c>
      <c r="G108" s="178">
        <v>294</v>
      </c>
    </row>
    <row r="109" spans="1:7">
      <c r="A109" s="189" t="s">
        <v>292</v>
      </c>
      <c r="B109" s="194" t="s">
        <v>293</v>
      </c>
      <c r="C109" s="118">
        <v>134</v>
      </c>
      <c r="D109" s="178">
        <v>1325</v>
      </c>
      <c r="E109" s="178">
        <v>1189</v>
      </c>
      <c r="F109" s="178"/>
      <c r="G109" s="178"/>
    </row>
    <row r="110" spans="1:7">
      <c r="A110" s="195" t="s">
        <v>166</v>
      </c>
      <c r="B110" s="202" t="s">
        <v>167</v>
      </c>
      <c r="C110" s="118">
        <v>130</v>
      </c>
      <c r="D110" s="178">
        <v>130</v>
      </c>
      <c r="E110" s="178">
        <v>121</v>
      </c>
      <c r="F110" s="178">
        <v>121</v>
      </c>
      <c r="G110" s="178">
        <v>121</v>
      </c>
    </row>
    <row r="111" spans="1:7">
      <c r="A111" s="195" t="s">
        <v>294</v>
      </c>
      <c r="B111" s="210" t="s">
        <v>295</v>
      </c>
      <c r="C111" s="118"/>
      <c r="D111" s="178">
        <v>1468</v>
      </c>
      <c r="E111" s="178">
        <v>1468</v>
      </c>
      <c r="F111" s="178">
        <v>1468</v>
      </c>
      <c r="G111" s="178">
        <v>1468</v>
      </c>
    </row>
    <row r="112" spans="1:7" s="176" customFormat="1">
      <c r="A112" s="195" t="s">
        <v>296</v>
      </c>
      <c r="B112" s="202" t="s">
        <v>297</v>
      </c>
      <c r="C112" s="118">
        <v>642</v>
      </c>
      <c r="D112" s="178">
        <v>642</v>
      </c>
      <c r="E112" s="178">
        <v>124</v>
      </c>
      <c r="F112" s="178">
        <v>124</v>
      </c>
      <c r="G112" s="178">
        <v>124</v>
      </c>
    </row>
    <row r="113" spans="1:7" s="176" customFormat="1">
      <c r="A113" s="189" t="s">
        <v>170</v>
      </c>
      <c r="B113" s="194" t="s">
        <v>171</v>
      </c>
      <c r="C113" s="118">
        <v>1603</v>
      </c>
      <c r="D113" s="178">
        <v>2283</v>
      </c>
      <c r="E113" s="178">
        <v>1344</v>
      </c>
      <c r="F113" s="178">
        <v>1350</v>
      </c>
      <c r="G113" s="178">
        <v>1350</v>
      </c>
    </row>
    <row r="114" spans="1:7" s="176" customFormat="1">
      <c r="A114" s="189" t="s">
        <v>172</v>
      </c>
      <c r="B114" s="194" t="s">
        <v>173</v>
      </c>
      <c r="C114" s="118">
        <v>144</v>
      </c>
      <c r="D114" s="178">
        <v>144</v>
      </c>
      <c r="E114" s="178">
        <v>97</v>
      </c>
      <c r="F114" s="178">
        <v>97</v>
      </c>
      <c r="G114" s="178">
        <v>97</v>
      </c>
    </row>
    <row r="115" spans="1:7" s="176" customFormat="1">
      <c r="A115" s="189" t="s">
        <v>174</v>
      </c>
      <c r="B115" s="194" t="s">
        <v>175</v>
      </c>
      <c r="C115" s="118"/>
      <c r="D115" s="178">
        <v>120</v>
      </c>
      <c r="E115" s="178">
        <v>120</v>
      </c>
      <c r="F115" s="178">
        <v>120</v>
      </c>
      <c r="G115" s="178">
        <v>120</v>
      </c>
    </row>
    <row r="116" spans="1:7" s="176" customFormat="1" ht="33">
      <c r="A116" s="189" t="s">
        <v>298</v>
      </c>
      <c r="B116" s="194" t="s">
        <v>299</v>
      </c>
      <c r="C116" s="118">
        <v>282</v>
      </c>
      <c r="D116" s="178">
        <v>1025</v>
      </c>
      <c r="E116" s="178">
        <v>1014</v>
      </c>
      <c r="F116" s="178">
        <v>1014</v>
      </c>
      <c r="G116" s="178">
        <v>1014</v>
      </c>
    </row>
    <row r="117" spans="1:7" s="176" customFormat="1">
      <c r="A117" s="189" t="s">
        <v>180</v>
      </c>
      <c r="B117" s="194" t="s">
        <v>181</v>
      </c>
      <c r="C117" s="118">
        <v>120</v>
      </c>
      <c r="D117" s="178">
        <v>120</v>
      </c>
      <c r="E117" s="178"/>
      <c r="F117" s="178"/>
      <c r="G117" s="178"/>
    </row>
    <row r="118" spans="1:7" s="176" customFormat="1">
      <c r="A118" s="189" t="s">
        <v>300</v>
      </c>
      <c r="B118" s="194" t="s">
        <v>301</v>
      </c>
      <c r="C118" s="118">
        <v>200</v>
      </c>
      <c r="D118" s="178">
        <v>200</v>
      </c>
      <c r="E118" s="178">
        <v>82</v>
      </c>
      <c r="F118" s="178">
        <v>82</v>
      </c>
      <c r="G118" s="178">
        <v>82</v>
      </c>
    </row>
    <row r="119" spans="1:7" s="176" customFormat="1">
      <c r="A119" s="189" t="s">
        <v>302</v>
      </c>
      <c r="B119" s="194" t="s">
        <v>303</v>
      </c>
      <c r="C119" s="118">
        <v>130</v>
      </c>
      <c r="D119" s="178">
        <v>630</v>
      </c>
      <c r="E119" s="178">
        <v>384</v>
      </c>
      <c r="F119" s="178">
        <v>384</v>
      </c>
      <c r="G119" s="178">
        <v>384</v>
      </c>
    </row>
    <row r="120" spans="1:7" s="176" customFormat="1">
      <c r="A120" s="189" t="s">
        <v>304</v>
      </c>
      <c r="B120" s="194" t="s">
        <v>305</v>
      </c>
      <c r="C120" s="118">
        <v>0</v>
      </c>
      <c r="D120" s="178">
        <v>490</v>
      </c>
      <c r="E120" s="178">
        <v>486</v>
      </c>
      <c r="F120" s="178">
        <v>486</v>
      </c>
      <c r="G120" s="178">
        <v>486</v>
      </c>
    </row>
    <row r="121" spans="1:7" s="176" customFormat="1">
      <c r="A121" s="189" t="s">
        <v>184</v>
      </c>
      <c r="B121" s="194" t="s">
        <v>185</v>
      </c>
      <c r="C121" s="118">
        <v>200</v>
      </c>
      <c r="D121" s="178">
        <v>200</v>
      </c>
      <c r="E121" s="178">
        <v>187</v>
      </c>
      <c r="F121" s="178">
        <v>187</v>
      </c>
      <c r="G121" s="178">
        <v>187</v>
      </c>
    </row>
    <row r="122" spans="1:7" s="176" customFormat="1">
      <c r="A122" s="189" t="s">
        <v>306</v>
      </c>
      <c r="B122" s="194" t="s">
        <v>307</v>
      </c>
      <c r="C122" s="118">
        <v>1300</v>
      </c>
      <c r="D122" s="178">
        <v>3400</v>
      </c>
      <c r="E122" s="178">
        <v>3121</v>
      </c>
      <c r="F122" s="178">
        <v>3121</v>
      </c>
      <c r="G122" s="178">
        <v>3121</v>
      </c>
    </row>
    <row r="123" spans="1:7" s="176" customFormat="1">
      <c r="A123" s="189" t="s">
        <v>188</v>
      </c>
      <c r="B123" s="194" t="s">
        <v>189</v>
      </c>
      <c r="C123" s="118">
        <v>200</v>
      </c>
      <c r="D123" s="178"/>
      <c r="E123" s="178"/>
      <c r="F123" s="178">
        <v>105</v>
      </c>
      <c r="G123" s="178">
        <v>105</v>
      </c>
    </row>
    <row r="124" spans="1:7" s="176" customFormat="1">
      <c r="A124" s="189" t="s">
        <v>214</v>
      </c>
      <c r="B124" s="194" t="s">
        <v>215</v>
      </c>
      <c r="C124" s="118">
        <v>50</v>
      </c>
      <c r="D124" s="178">
        <v>130</v>
      </c>
      <c r="E124" s="178">
        <v>50</v>
      </c>
      <c r="F124" s="178">
        <v>50</v>
      </c>
      <c r="G124" s="178">
        <v>50</v>
      </c>
    </row>
    <row r="125" spans="1:7" s="176" customFormat="1">
      <c r="A125" s="189" t="s">
        <v>238</v>
      </c>
      <c r="B125" s="194" t="s">
        <v>239</v>
      </c>
      <c r="C125" s="118"/>
      <c r="D125" s="178">
        <v>4</v>
      </c>
      <c r="E125" s="178"/>
      <c r="F125" s="178"/>
      <c r="G125" s="178"/>
    </row>
    <row r="126" spans="1:7" s="176" customFormat="1">
      <c r="A126" s="189" t="s">
        <v>240</v>
      </c>
      <c r="B126" s="194" t="s">
        <v>241</v>
      </c>
      <c r="C126" s="118"/>
      <c r="D126" s="178">
        <v>4</v>
      </c>
      <c r="E126" s="178"/>
      <c r="F126" s="178"/>
      <c r="G126" s="178"/>
    </row>
    <row r="127" spans="1:7" s="176" customFormat="1">
      <c r="A127" s="189" t="s">
        <v>242</v>
      </c>
      <c r="B127" s="194" t="s">
        <v>243</v>
      </c>
      <c r="C127" s="118"/>
      <c r="D127" s="178">
        <v>4</v>
      </c>
      <c r="E127" s="178"/>
      <c r="F127" s="178"/>
      <c r="G127" s="178"/>
    </row>
    <row r="128" spans="1:7" s="176" customFormat="1">
      <c r="A128" s="189" t="s">
        <v>244</v>
      </c>
      <c r="B128" s="194" t="s">
        <v>245</v>
      </c>
      <c r="C128" s="118"/>
      <c r="D128" s="178">
        <v>4</v>
      </c>
      <c r="E128" s="178"/>
      <c r="F128" s="178"/>
      <c r="G128" s="178"/>
    </row>
    <row r="129" spans="1:7" s="176" customFormat="1">
      <c r="A129" s="189" t="s">
        <v>246</v>
      </c>
      <c r="B129" s="194" t="s">
        <v>247</v>
      </c>
      <c r="C129" s="118"/>
      <c r="D129" s="178">
        <v>4</v>
      </c>
      <c r="E129" s="178"/>
      <c r="F129" s="178"/>
      <c r="G129" s="178"/>
    </row>
    <row r="130" spans="1:7" s="176" customFormat="1">
      <c r="A130" s="189" t="s">
        <v>248</v>
      </c>
      <c r="B130" s="194" t="s">
        <v>249</v>
      </c>
      <c r="C130" s="118"/>
      <c r="D130" s="178">
        <v>4</v>
      </c>
      <c r="E130" s="178"/>
      <c r="F130" s="178"/>
      <c r="G130" s="178"/>
    </row>
    <row r="131" spans="1:7" s="176" customFormat="1">
      <c r="A131" s="189" t="s">
        <v>250</v>
      </c>
      <c r="B131" s="194" t="s">
        <v>251</v>
      </c>
      <c r="C131" s="118"/>
      <c r="D131" s="178">
        <v>4</v>
      </c>
      <c r="E131" s="178"/>
      <c r="F131" s="178"/>
      <c r="G131" s="178"/>
    </row>
    <row r="132" spans="1:7" s="176" customFormat="1">
      <c r="A132" s="195" t="s">
        <v>252</v>
      </c>
      <c r="B132" s="194" t="s">
        <v>253</v>
      </c>
      <c r="C132" s="118"/>
      <c r="D132" s="178">
        <v>4</v>
      </c>
      <c r="E132" s="178"/>
      <c r="F132" s="178"/>
      <c r="G132" s="178"/>
    </row>
    <row r="133" spans="1:7" s="176" customFormat="1">
      <c r="A133" s="189" t="s">
        <v>308</v>
      </c>
      <c r="B133" s="194" t="s">
        <v>309</v>
      </c>
      <c r="C133" s="118">
        <v>300</v>
      </c>
      <c r="D133" s="178">
        <v>300</v>
      </c>
      <c r="E133" s="178">
        <v>11</v>
      </c>
      <c r="F133" s="178">
        <v>11</v>
      </c>
      <c r="G133" s="178">
        <v>11</v>
      </c>
    </row>
    <row r="134" spans="1:7" s="176" customFormat="1">
      <c r="A134" s="189" t="s">
        <v>310</v>
      </c>
      <c r="B134" s="194" t="s">
        <v>311</v>
      </c>
      <c r="C134" s="118">
        <v>1050</v>
      </c>
      <c r="D134" s="178">
        <v>1050</v>
      </c>
      <c r="E134" s="178">
        <v>150</v>
      </c>
      <c r="F134" s="116">
        <v>150</v>
      </c>
      <c r="G134" s="116">
        <v>150</v>
      </c>
    </row>
    <row r="135" spans="1:7" s="176" customFormat="1">
      <c r="A135" s="189" t="s">
        <v>312</v>
      </c>
      <c r="B135" s="194" t="s">
        <v>313</v>
      </c>
      <c r="C135" s="118">
        <v>800</v>
      </c>
      <c r="D135" s="178">
        <v>400</v>
      </c>
      <c r="E135" s="178">
        <v>6</v>
      </c>
      <c r="F135" s="178">
        <v>6</v>
      </c>
      <c r="G135" s="178">
        <v>6</v>
      </c>
    </row>
    <row r="136" spans="1:7" s="176" customFormat="1">
      <c r="A136" s="189" t="s">
        <v>314</v>
      </c>
      <c r="B136" s="194" t="s">
        <v>315</v>
      </c>
      <c r="C136" s="118">
        <v>644</v>
      </c>
      <c r="D136" s="178">
        <v>870</v>
      </c>
      <c r="E136" s="178">
        <v>860</v>
      </c>
      <c r="F136" s="178">
        <v>860</v>
      </c>
      <c r="G136" s="178">
        <v>860</v>
      </c>
    </row>
    <row r="137" spans="1:7" s="176" customFormat="1">
      <c r="A137" s="195" t="s">
        <v>316</v>
      </c>
      <c r="B137" s="202" t="s">
        <v>317</v>
      </c>
      <c r="C137" s="118">
        <v>1004</v>
      </c>
      <c r="D137" s="178">
        <v>3822</v>
      </c>
      <c r="E137" s="178">
        <v>2161</v>
      </c>
      <c r="F137" s="178">
        <v>2151</v>
      </c>
      <c r="G137" s="178">
        <v>2151</v>
      </c>
    </row>
    <row r="138" spans="1:7" s="176" customFormat="1">
      <c r="A138" s="195" t="s">
        <v>318</v>
      </c>
      <c r="B138" s="211" t="s">
        <v>319</v>
      </c>
      <c r="C138" s="118"/>
      <c r="D138" s="178">
        <v>2179</v>
      </c>
      <c r="E138" s="178">
        <v>558</v>
      </c>
      <c r="F138" s="178">
        <v>558</v>
      </c>
      <c r="G138" s="178">
        <v>558</v>
      </c>
    </row>
    <row r="139" spans="1:7" s="176" customFormat="1">
      <c r="A139" s="195" t="s">
        <v>320</v>
      </c>
      <c r="B139" s="211" t="s">
        <v>321</v>
      </c>
      <c r="C139" s="118"/>
      <c r="D139" s="178">
        <v>939</v>
      </c>
      <c r="E139" s="178">
        <v>186</v>
      </c>
      <c r="F139" s="178">
        <v>195</v>
      </c>
      <c r="G139" s="178">
        <v>195</v>
      </c>
    </row>
    <row r="140" spans="1:7" s="176" customFormat="1">
      <c r="A140" s="195" t="s">
        <v>322</v>
      </c>
      <c r="B140" s="211" t="s">
        <v>323</v>
      </c>
      <c r="C140" s="118"/>
      <c r="D140" s="178">
        <v>1500</v>
      </c>
      <c r="E140" s="178">
        <v>115</v>
      </c>
      <c r="F140" s="178">
        <v>115</v>
      </c>
      <c r="G140" s="178">
        <v>115</v>
      </c>
    </row>
    <row r="141" spans="1:7" s="176" customFormat="1" ht="17.25" thickBot="1">
      <c r="A141" s="205" t="s">
        <v>324</v>
      </c>
      <c r="B141" s="212" t="s">
        <v>325</v>
      </c>
      <c r="C141" s="133"/>
      <c r="D141" s="199">
        <v>250</v>
      </c>
      <c r="E141" s="199"/>
      <c r="F141" s="199"/>
      <c r="G141" s="199"/>
    </row>
    <row r="142" spans="1:7" s="176" customFormat="1">
      <c r="A142" s="195" t="s">
        <v>326</v>
      </c>
      <c r="B142" s="211" t="s">
        <v>327</v>
      </c>
      <c r="C142" s="118"/>
      <c r="D142" s="178">
        <v>900</v>
      </c>
      <c r="E142" s="178">
        <v>8</v>
      </c>
      <c r="F142" s="178">
        <v>8</v>
      </c>
      <c r="G142" s="178">
        <v>8</v>
      </c>
    </row>
    <row r="143" spans="1:7" s="176" customFormat="1" ht="33">
      <c r="A143" s="195" t="s">
        <v>328</v>
      </c>
      <c r="B143" s="211" t="s">
        <v>329</v>
      </c>
      <c r="C143" s="118"/>
      <c r="D143" s="178">
        <v>1200</v>
      </c>
      <c r="E143" s="178">
        <v>9</v>
      </c>
      <c r="F143" s="178">
        <v>9</v>
      </c>
      <c r="G143" s="178">
        <v>9</v>
      </c>
    </row>
    <row r="144" spans="1:7" s="176" customFormat="1">
      <c r="A144" s="195" t="s">
        <v>330</v>
      </c>
      <c r="B144" s="211" t="s">
        <v>331</v>
      </c>
      <c r="C144" s="118"/>
      <c r="D144" s="178">
        <v>220</v>
      </c>
      <c r="E144" s="178"/>
      <c r="F144" s="178"/>
      <c r="G144" s="178"/>
    </row>
    <row r="145" spans="1:7" s="176" customFormat="1" ht="33">
      <c r="A145" s="195" t="s">
        <v>332</v>
      </c>
      <c r="B145" s="211" t="s">
        <v>333</v>
      </c>
      <c r="C145" s="118"/>
      <c r="D145" s="178">
        <v>1100</v>
      </c>
      <c r="E145" s="178">
        <v>13</v>
      </c>
      <c r="F145" s="178">
        <v>13</v>
      </c>
      <c r="G145" s="178">
        <v>13</v>
      </c>
    </row>
    <row r="146" spans="1:7" s="176" customFormat="1">
      <c r="A146" s="195" t="s">
        <v>256</v>
      </c>
      <c r="B146" s="202" t="s">
        <v>257</v>
      </c>
      <c r="C146" s="118"/>
      <c r="D146" s="178">
        <v>150</v>
      </c>
      <c r="E146" s="178"/>
      <c r="F146" s="178"/>
      <c r="G146" s="178"/>
    </row>
    <row r="147" spans="1:7" s="176" customFormat="1">
      <c r="A147" s="195" t="s">
        <v>258</v>
      </c>
      <c r="B147" s="202" t="s">
        <v>259</v>
      </c>
      <c r="C147" s="118"/>
      <c r="D147" s="178">
        <v>150</v>
      </c>
      <c r="E147" s="178"/>
      <c r="F147" s="178"/>
      <c r="G147" s="178"/>
    </row>
    <row r="148" spans="1:7" s="176" customFormat="1">
      <c r="A148" s="195" t="s">
        <v>260</v>
      </c>
      <c r="B148" s="202" t="s">
        <v>261</v>
      </c>
      <c r="C148" s="118"/>
      <c r="D148" s="178">
        <v>150</v>
      </c>
      <c r="E148" s="178"/>
      <c r="F148" s="178"/>
      <c r="G148" s="178"/>
    </row>
    <row r="149" spans="1:7" s="176" customFormat="1" ht="33">
      <c r="A149" s="195" t="s">
        <v>334</v>
      </c>
      <c r="B149" s="203" t="s">
        <v>335</v>
      </c>
      <c r="C149" s="118"/>
      <c r="D149" s="178">
        <v>3</v>
      </c>
      <c r="E149" s="178"/>
      <c r="F149" s="178"/>
      <c r="G149" s="178"/>
    </row>
    <row r="150" spans="1:7" s="176" customFormat="1" ht="33">
      <c r="A150" s="195" t="s">
        <v>336</v>
      </c>
      <c r="B150" s="203" t="s">
        <v>337</v>
      </c>
      <c r="C150" s="118"/>
      <c r="D150" s="178">
        <v>3</v>
      </c>
      <c r="E150" s="178"/>
      <c r="F150" s="178"/>
      <c r="G150" s="178"/>
    </row>
    <row r="151" spans="1:7" s="176" customFormat="1" ht="33">
      <c r="A151" s="195" t="s">
        <v>338</v>
      </c>
      <c r="B151" s="203" t="s">
        <v>339</v>
      </c>
      <c r="C151" s="118"/>
      <c r="D151" s="178">
        <v>3</v>
      </c>
      <c r="E151" s="178"/>
      <c r="F151" s="178"/>
      <c r="G151" s="178"/>
    </row>
    <row r="152" spans="1:7" s="214" customFormat="1" ht="18.75" customHeight="1" thickBot="1">
      <c r="A152" s="205" t="s">
        <v>340</v>
      </c>
      <c r="B152" s="213" t="s">
        <v>341</v>
      </c>
      <c r="C152" s="118">
        <v>38296</v>
      </c>
      <c r="D152" s="178">
        <v>24600</v>
      </c>
      <c r="E152" s="178">
        <v>1343</v>
      </c>
      <c r="F152" s="178">
        <v>1343</v>
      </c>
      <c r="G152" s="178">
        <v>1343</v>
      </c>
    </row>
    <row r="153" spans="1:7" s="214" customFormat="1" ht="18.75" customHeight="1" thickBot="1">
      <c r="A153" s="113"/>
      <c r="B153" s="113" t="s">
        <v>5</v>
      </c>
      <c r="C153" s="175">
        <f>C4-C16</f>
        <v>0</v>
      </c>
      <c r="D153" s="175">
        <f>D4-D16</f>
        <v>193388</v>
      </c>
      <c r="E153" s="215">
        <f>E4-E16</f>
        <v>301388</v>
      </c>
      <c r="F153" s="175">
        <f>F4-F16</f>
        <v>301487</v>
      </c>
      <c r="G153" s="175">
        <f>G4-G16</f>
        <v>301487</v>
      </c>
    </row>
    <row r="154" spans="1:7" s="214" customFormat="1" ht="15.75" customHeight="1">
      <c r="A154" s="216"/>
      <c r="B154" s="216"/>
      <c r="C154" s="217"/>
      <c r="D154" s="217"/>
      <c r="E154" s="217"/>
      <c r="F154" s="218"/>
      <c r="G154" s="217"/>
    </row>
    <row r="155" spans="1:7" ht="17.25" thickBot="1">
      <c r="B155" s="176"/>
      <c r="C155" s="102"/>
      <c r="D155" s="102"/>
      <c r="E155" s="102"/>
    </row>
    <row r="156" spans="1:7" ht="17.25" thickBot="1">
      <c r="A156" s="219" t="s">
        <v>342</v>
      </c>
      <c r="B156" s="220"/>
      <c r="C156" s="220"/>
      <c r="D156" s="220"/>
      <c r="E156" s="220"/>
      <c r="F156" s="220"/>
      <c r="G156" s="221" t="s">
        <v>0</v>
      </c>
    </row>
    <row r="157" spans="1:7">
      <c r="A157" s="222" t="s">
        <v>84</v>
      </c>
      <c r="B157" s="223"/>
      <c r="C157" s="223"/>
      <c r="D157" s="223"/>
      <c r="E157" s="223"/>
      <c r="F157" s="224"/>
      <c r="G157" s="225">
        <v>301487</v>
      </c>
    </row>
    <row r="158" spans="1:7">
      <c r="A158" s="226" t="s">
        <v>343</v>
      </c>
      <c r="B158" s="227"/>
      <c r="C158" s="227"/>
      <c r="D158" s="227"/>
      <c r="E158" s="227"/>
      <c r="F158" s="228"/>
      <c r="G158" s="229">
        <f>SUBTOTAL(9,G159:G161)</f>
        <v>2639</v>
      </c>
    </row>
    <row r="159" spans="1:7">
      <c r="A159" s="230" t="s">
        <v>344</v>
      </c>
      <c r="B159" s="231"/>
      <c r="C159" s="231"/>
      <c r="D159" s="231"/>
      <c r="E159" s="231"/>
      <c r="F159" s="231"/>
      <c r="G159" s="232">
        <v>2145</v>
      </c>
    </row>
    <row r="160" spans="1:7">
      <c r="A160" s="230" t="s">
        <v>345</v>
      </c>
      <c r="B160" s="231"/>
      <c r="C160" s="231"/>
      <c r="D160" s="231"/>
      <c r="E160" s="231"/>
      <c r="F160" s="231"/>
      <c r="G160" s="232">
        <v>490</v>
      </c>
    </row>
    <row r="161" spans="1:34">
      <c r="A161" s="230" t="s">
        <v>346</v>
      </c>
      <c r="B161" s="231"/>
      <c r="C161" s="233"/>
      <c r="D161" s="233"/>
      <c r="E161" s="233"/>
      <c r="F161" s="233"/>
      <c r="G161" s="232">
        <v>4</v>
      </c>
    </row>
    <row r="162" spans="1:34" ht="17.25" thickBot="1">
      <c r="A162" s="234" t="s">
        <v>347</v>
      </c>
      <c r="B162" s="235"/>
      <c r="C162" s="236"/>
      <c r="D162" s="236"/>
      <c r="E162" s="236"/>
      <c r="F162" s="236"/>
      <c r="G162" s="237">
        <f>SUBTOTAL(9,G157:G161)</f>
        <v>304126</v>
      </c>
    </row>
    <row r="163" spans="1:34">
      <c r="B163" s="176"/>
      <c r="C163" s="102"/>
      <c r="D163" s="102"/>
      <c r="E163" s="102"/>
    </row>
    <row r="164" spans="1:34">
      <c r="B164" s="176"/>
      <c r="C164" s="102"/>
      <c r="D164" s="102"/>
      <c r="E164" s="102"/>
    </row>
    <row r="165" spans="1:34">
      <c r="B165" s="176"/>
      <c r="C165" s="102"/>
      <c r="D165" s="102"/>
      <c r="E165" s="102"/>
    </row>
    <row r="166" spans="1:34">
      <c r="B166" s="176"/>
      <c r="C166" s="102"/>
      <c r="D166" s="102"/>
      <c r="E166" s="102"/>
    </row>
    <row r="167" spans="1:34">
      <c r="B167" s="176"/>
      <c r="C167" s="102"/>
    </row>
    <row r="168" spans="1:34">
      <c r="B168" s="176"/>
      <c r="C168" s="102"/>
    </row>
    <row r="169" spans="1:34">
      <c r="B169" s="176"/>
      <c r="C169" s="102"/>
    </row>
    <row r="170" spans="1:34">
      <c r="B170" s="176"/>
      <c r="C170" s="102"/>
    </row>
    <row r="171" spans="1:34" s="100" customFormat="1">
      <c r="B171" s="176"/>
      <c r="C171" s="102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</row>
    <row r="172" spans="1:34" s="100" customFormat="1">
      <c r="B172" s="176"/>
      <c r="C172" s="102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</row>
    <row r="173" spans="1:34" s="100" customFormat="1">
      <c r="B173" s="176"/>
      <c r="C173" s="102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</row>
    <row r="174" spans="1:34" s="100" customFormat="1">
      <c r="B174" s="176"/>
      <c r="C174" s="102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</row>
  </sheetData>
  <mergeCells count="1">
    <mergeCell ref="F2:G2"/>
  </mergeCells>
  <printOptions horizontalCentered="1"/>
  <pageMargins left="0.62992125984251968" right="0.39370078740157483" top="0.62992125984251968" bottom="0.55118110236220474" header="0.51181102362204722" footer="0.39370078740157483"/>
  <pageSetup paperSize="9" scale="60" orientation="portrait" r:id="rId1"/>
  <headerFooter alignWithMargins="0">
    <oddFooter>&amp;R&amp;P</oddFooter>
  </headerFooter>
  <rowBreaks count="1" manualBreakCount="1">
    <brk id="71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zoomScaleNormal="100" zoomScaleSheetLayoutView="70" workbookViewId="0">
      <selection activeCell="J21" sqref="J21"/>
    </sheetView>
  </sheetViews>
  <sheetFormatPr defaultRowHeight="12.75"/>
  <cols>
    <col min="1" max="1" width="67.42578125" customWidth="1"/>
    <col min="2" max="2" width="18.85546875" customWidth="1"/>
    <col min="3" max="3" width="20.140625" customWidth="1"/>
    <col min="4" max="4" width="22.42578125" customWidth="1"/>
    <col min="5" max="5" width="17.42578125" customWidth="1"/>
    <col min="6" max="6" width="18.140625" customWidth="1"/>
  </cols>
  <sheetData>
    <row r="1" spans="1:6" s="241" customFormat="1" ht="16.5" thickBot="1">
      <c r="A1" s="238"/>
      <c r="B1" s="239"/>
      <c r="C1" s="239"/>
      <c r="D1" s="239"/>
      <c r="E1" s="239"/>
      <c r="F1" s="240" t="s">
        <v>0</v>
      </c>
    </row>
    <row r="2" spans="1:6" s="241" customFormat="1" ht="16.5" customHeight="1" thickBot="1">
      <c r="A2" s="242" t="s">
        <v>348</v>
      </c>
      <c r="B2" s="243" t="s">
        <v>115</v>
      </c>
      <c r="C2" s="243" t="s">
        <v>6</v>
      </c>
      <c r="D2" s="244" t="s">
        <v>349</v>
      </c>
      <c r="E2" s="245" t="s">
        <v>33</v>
      </c>
      <c r="F2" s="246"/>
    </row>
    <row r="3" spans="1:6" s="241" customFormat="1" ht="16.5" thickBot="1">
      <c r="A3" s="247" t="s">
        <v>350</v>
      </c>
      <c r="B3" s="248" t="s">
        <v>91</v>
      </c>
      <c r="C3" s="248" t="s">
        <v>34</v>
      </c>
      <c r="D3" s="249" t="s">
        <v>351</v>
      </c>
      <c r="E3" s="248" t="s">
        <v>352</v>
      </c>
      <c r="F3" s="248" t="s">
        <v>36</v>
      </c>
    </row>
    <row r="4" spans="1:6" ht="19.5" thickBot="1">
      <c r="A4" s="250" t="s">
        <v>11</v>
      </c>
      <c r="B4" s="251">
        <f>SUM(B5:B13)</f>
        <v>29277</v>
      </c>
      <c r="C4" s="251">
        <f>SUM(C5:C13)</f>
        <v>38628</v>
      </c>
      <c r="D4" s="251">
        <f>SUM(D5:D13)</f>
        <v>42562</v>
      </c>
      <c r="E4" s="251">
        <f>SUM(E5:E13)</f>
        <v>41949</v>
      </c>
      <c r="F4" s="251">
        <f>SUM(F5:F13)</f>
        <v>41949</v>
      </c>
    </row>
    <row r="5" spans="1:6" ht="18.75">
      <c r="A5" s="252" t="s">
        <v>7</v>
      </c>
      <c r="B5" s="253"/>
      <c r="C5" s="253">
        <v>8195</v>
      </c>
      <c r="D5" s="254">
        <v>8195</v>
      </c>
      <c r="E5" s="254">
        <v>8195</v>
      </c>
      <c r="F5" s="254">
        <v>8195</v>
      </c>
    </row>
    <row r="6" spans="1:6" ht="18.75">
      <c r="A6" s="252" t="s">
        <v>353</v>
      </c>
      <c r="B6" s="253"/>
      <c r="C6" s="253">
        <v>1156</v>
      </c>
      <c r="D6" s="254">
        <v>1156</v>
      </c>
      <c r="E6" s="254">
        <v>1156</v>
      </c>
      <c r="F6" s="254">
        <v>1156</v>
      </c>
    </row>
    <row r="7" spans="1:6" ht="18.75">
      <c r="A7" s="252" t="s">
        <v>354</v>
      </c>
      <c r="B7" s="253">
        <v>300</v>
      </c>
      <c r="C7" s="253">
        <v>300</v>
      </c>
      <c r="D7" s="254">
        <v>346</v>
      </c>
      <c r="E7" s="253">
        <v>346</v>
      </c>
      <c r="F7" s="253">
        <v>346</v>
      </c>
    </row>
    <row r="8" spans="1:6" ht="18.75">
      <c r="A8" s="255" t="s">
        <v>355</v>
      </c>
      <c r="B8" s="253">
        <v>63</v>
      </c>
      <c r="C8" s="253">
        <v>63</v>
      </c>
      <c r="D8" s="254">
        <v>69</v>
      </c>
      <c r="E8" s="253">
        <v>69</v>
      </c>
      <c r="F8" s="253">
        <v>69</v>
      </c>
    </row>
    <row r="9" spans="1:6" ht="18.75">
      <c r="A9" s="255" t="s">
        <v>356</v>
      </c>
      <c r="B9" s="253"/>
      <c r="C9" s="253"/>
      <c r="D9" s="254">
        <v>3678</v>
      </c>
      <c r="E9" s="253">
        <v>3678</v>
      </c>
      <c r="F9" s="253">
        <v>3678</v>
      </c>
    </row>
    <row r="10" spans="1:6" ht="18.75">
      <c r="A10" s="255" t="s">
        <v>357</v>
      </c>
      <c r="B10" s="253"/>
      <c r="C10" s="253"/>
      <c r="D10" s="253">
        <v>35</v>
      </c>
      <c r="E10" s="256">
        <v>35</v>
      </c>
      <c r="F10" s="256">
        <v>35</v>
      </c>
    </row>
    <row r="11" spans="1:6" ht="18.75">
      <c r="A11" s="252" t="s">
        <v>358</v>
      </c>
      <c r="B11" s="253"/>
      <c r="C11" s="253"/>
      <c r="D11" s="254"/>
      <c r="E11" s="253">
        <f>32148-E9</f>
        <v>28470</v>
      </c>
      <c r="F11" s="253">
        <f>32148-F9</f>
        <v>28470</v>
      </c>
    </row>
    <row r="12" spans="1:6" ht="18.75">
      <c r="A12" s="252" t="s">
        <v>359</v>
      </c>
      <c r="B12" s="253">
        <f>18659</f>
        <v>18659</v>
      </c>
      <c r="C12" s="253">
        <v>18659</v>
      </c>
      <c r="D12" s="253">
        <v>18890</v>
      </c>
      <c r="E12" s="257"/>
      <c r="F12" s="257"/>
    </row>
    <row r="13" spans="1:6" ht="19.5" thickBot="1">
      <c r="A13" s="252" t="s">
        <v>360</v>
      </c>
      <c r="B13" s="258">
        <f>9933+322</f>
        <v>10255</v>
      </c>
      <c r="C13" s="258">
        <v>10255</v>
      </c>
      <c r="D13" s="258">
        <v>10193</v>
      </c>
      <c r="E13" s="257"/>
      <c r="F13" s="257"/>
    </row>
    <row r="14" spans="1:6" ht="19.5" thickBot="1">
      <c r="A14" s="250" t="s">
        <v>49</v>
      </c>
      <c r="B14" s="259">
        <f>B16+B20</f>
        <v>29277</v>
      </c>
      <c r="C14" s="259">
        <f>C16+C20</f>
        <v>38628</v>
      </c>
      <c r="D14" s="259">
        <f>D16+D20</f>
        <v>34924</v>
      </c>
      <c r="E14" s="259">
        <f>E16+E20</f>
        <v>34867</v>
      </c>
      <c r="F14" s="259">
        <f>F16+F20</f>
        <v>34867</v>
      </c>
    </row>
    <row r="15" spans="1:6" ht="18.75">
      <c r="A15" s="260"/>
      <c r="B15" s="261"/>
      <c r="C15" s="261"/>
      <c r="D15" s="261"/>
      <c r="E15" s="261"/>
      <c r="F15" s="261"/>
    </row>
    <row r="16" spans="1:6" ht="18.75">
      <c r="A16" s="262" t="s">
        <v>50</v>
      </c>
      <c r="B16" s="263"/>
      <c r="C16" s="263">
        <f>SUM(C18)</f>
        <v>320</v>
      </c>
      <c r="D16" s="263">
        <f>SUM(D18)</f>
        <v>320</v>
      </c>
      <c r="E16" s="263">
        <f>SUM(E18)</f>
        <v>264</v>
      </c>
      <c r="F16" s="263">
        <f>SUM(F18)</f>
        <v>264</v>
      </c>
    </row>
    <row r="17" spans="1:6" ht="18.75">
      <c r="A17" s="264" t="s">
        <v>361</v>
      </c>
      <c r="B17" s="265"/>
      <c r="C17" s="265"/>
      <c r="D17" s="265"/>
      <c r="E17" s="265"/>
      <c r="F17" s="265"/>
    </row>
    <row r="18" spans="1:6" ht="18.75">
      <c r="A18" s="252" t="s">
        <v>362</v>
      </c>
      <c r="B18" s="258"/>
      <c r="C18" s="258">
        <v>320</v>
      </c>
      <c r="D18" s="258">
        <v>320</v>
      </c>
      <c r="E18" s="258">
        <f>320-56</f>
        <v>264</v>
      </c>
      <c r="F18" s="258">
        <f>320-56</f>
        <v>264</v>
      </c>
    </row>
    <row r="19" spans="1:6" ht="18.75">
      <c r="A19" s="252"/>
      <c r="B19" s="267"/>
      <c r="C19" s="258"/>
      <c r="D19" s="258"/>
      <c r="E19" s="258"/>
      <c r="F19" s="258"/>
    </row>
    <row r="20" spans="1:6" ht="18.75">
      <c r="A20" s="262" t="s">
        <v>66</v>
      </c>
      <c r="B20" s="263">
        <f>B21+B30</f>
        <v>29277</v>
      </c>
      <c r="C20" s="263">
        <f>C21+C30</f>
        <v>38308</v>
      </c>
      <c r="D20" s="263">
        <f>D21+D30</f>
        <v>34604</v>
      </c>
      <c r="E20" s="263">
        <f>E21+E30</f>
        <v>34603</v>
      </c>
      <c r="F20" s="263">
        <f>F21+F30</f>
        <v>34603</v>
      </c>
    </row>
    <row r="21" spans="1:6" ht="18.75">
      <c r="A21" s="264" t="s">
        <v>363</v>
      </c>
      <c r="B21" s="265">
        <f>SUM(B22:B28)</f>
        <v>18722</v>
      </c>
      <c r="C21" s="265">
        <f>SUM(C22:C28)</f>
        <v>27057</v>
      </c>
      <c r="D21" s="265">
        <f>SUM(D22:D28)</f>
        <v>24092</v>
      </c>
      <c r="E21" s="265">
        <f>SUM(E22:E28)</f>
        <v>24091</v>
      </c>
      <c r="F21" s="265">
        <f>SUM(F22:F28)</f>
        <v>24091</v>
      </c>
    </row>
    <row r="22" spans="1:6" ht="34.5" customHeight="1">
      <c r="A22" s="268" t="s">
        <v>364</v>
      </c>
      <c r="B22" s="258">
        <v>10518</v>
      </c>
      <c r="C22" s="258">
        <v>16998</v>
      </c>
      <c r="D22" s="258">
        <v>16196</v>
      </c>
      <c r="E22" s="258">
        <v>16196</v>
      </c>
      <c r="F22" s="258">
        <v>16196</v>
      </c>
    </row>
    <row r="23" spans="1:6" ht="18.75">
      <c r="A23" s="252" t="s">
        <v>365</v>
      </c>
      <c r="B23" s="258">
        <v>2790</v>
      </c>
      <c r="C23" s="258">
        <v>4425</v>
      </c>
      <c r="D23" s="258">
        <v>3106</v>
      </c>
      <c r="E23" s="258">
        <v>3106</v>
      </c>
      <c r="F23" s="258">
        <v>3106</v>
      </c>
    </row>
    <row r="24" spans="1:6" ht="18.75">
      <c r="A24" s="252" t="s">
        <v>366</v>
      </c>
      <c r="B24" s="258">
        <v>390</v>
      </c>
      <c r="C24" s="258">
        <v>390</v>
      </c>
      <c r="D24" s="258">
        <v>338</v>
      </c>
      <c r="E24" s="258">
        <v>338</v>
      </c>
      <c r="F24" s="258">
        <v>338</v>
      </c>
    </row>
    <row r="25" spans="1:6" ht="18.75" customHeight="1">
      <c r="A25" s="269" t="s">
        <v>367</v>
      </c>
      <c r="B25" s="258">
        <v>330</v>
      </c>
      <c r="C25" s="258">
        <v>450</v>
      </c>
      <c r="D25" s="258">
        <v>281</v>
      </c>
      <c r="E25" s="258">
        <v>280</v>
      </c>
      <c r="F25" s="258">
        <v>280</v>
      </c>
    </row>
    <row r="26" spans="1:6" ht="34.5" customHeight="1">
      <c r="A26" s="269" t="s">
        <v>368</v>
      </c>
      <c r="B26" s="258">
        <v>240</v>
      </c>
      <c r="C26" s="258">
        <v>240</v>
      </c>
      <c r="D26" s="258">
        <v>170</v>
      </c>
      <c r="E26" s="258">
        <v>170</v>
      </c>
      <c r="F26" s="258">
        <v>170</v>
      </c>
    </row>
    <row r="27" spans="1:6" ht="18.75" customHeight="1">
      <c r="A27" s="270" t="s">
        <v>369</v>
      </c>
      <c r="B27" s="258">
        <v>800</v>
      </c>
      <c r="C27" s="258">
        <v>800</v>
      </c>
      <c r="D27" s="258">
        <v>607</v>
      </c>
      <c r="E27" s="258">
        <v>607</v>
      </c>
      <c r="F27" s="258">
        <v>607</v>
      </c>
    </row>
    <row r="28" spans="1:6" ht="18.75">
      <c r="A28" s="252" t="s">
        <v>370</v>
      </c>
      <c r="B28" s="258">
        <v>3654</v>
      </c>
      <c r="C28" s="258">
        <v>3754</v>
      </c>
      <c r="D28" s="258">
        <v>3394</v>
      </c>
      <c r="E28" s="258">
        <v>3394</v>
      </c>
      <c r="F28" s="258">
        <v>3394</v>
      </c>
    </row>
    <row r="29" spans="1:6" ht="18.75">
      <c r="A29" s="252"/>
      <c r="B29" s="258"/>
      <c r="C29" s="258"/>
      <c r="D29" s="258"/>
      <c r="E29" s="258"/>
      <c r="F29" s="258"/>
    </row>
    <row r="30" spans="1:6" s="271" customFormat="1" ht="18.75">
      <c r="A30" s="264" t="s">
        <v>361</v>
      </c>
      <c r="B30" s="261">
        <f>SUM(B31:B39)</f>
        <v>10555</v>
      </c>
      <c r="C30" s="261">
        <f>SUM(C31:C39)</f>
        <v>11251</v>
      </c>
      <c r="D30" s="261">
        <f>SUM(D31:D39)</f>
        <v>10512</v>
      </c>
      <c r="E30" s="261">
        <f>SUM(E31:E39)</f>
        <v>10512</v>
      </c>
      <c r="F30" s="261">
        <f>SUM(F31:F39)</f>
        <v>10512</v>
      </c>
    </row>
    <row r="31" spans="1:6" ht="18.75">
      <c r="A31" s="252" t="s">
        <v>365</v>
      </c>
      <c r="B31" s="258">
        <v>1711</v>
      </c>
      <c r="C31" s="258">
        <v>1750</v>
      </c>
      <c r="D31" s="272">
        <v>1683</v>
      </c>
      <c r="E31" s="272">
        <v>1683</v>
      </c>
      <c r="F31" s="272">
        <v>1683</v>
      </c>
    </row>
    <row r="32" spans="1:6" ht="18.75">
      <c r="A32" s="252" t="s">
        <v>366</v>
      </c>
      <c r="B32" s="258">
        <v>160</v>
      </c>
      <c r="C32" s="258">
        <v>160</v>
      </c>
      <c r="D32" s="272">
        <v>179</v>
      </c>
      <c r="E32" s="272">
        <v>179</v>
      </c>
      <c r="F32" s="272">
        <v>179</v>
      </c>
    </row>
    <row r="33" spans="1:6" ht="18.75">
      <c r="A33" s="270" t="s">
        <v>371</v>
      </c>
      <c r="B33" s="258">
        <v>1084</v>
      </c>
      <c r="C33" s="258">
        <v>1195</v>
      </c>
      <c r="D33" s="272">
        <v>1100</v>
      </c>
      <c r="E33" s="272">
        <v>1100</v>
      </c>
      <c r="F33" s="272">
        <v>1100</v>
      </c>
    </row>
    <row r="34" spans="1:6" ht="35.25" customHeight="1">
      <c r="A34" s="270" t="s">
        <v>368</v>
      </c>
      <c r="B34" s="258">
        <v>154</v>
      </c>
      <c r="C34" s="258">
        <v>200</v>
      </c>
      <c r="D34" s="272">
        <v>200</v>
      </c>
      <c r="E34" s="272">
        <v>200</v>
      </c>
      <c r="F34" s="272">
        <v>200</v>
      </c>
    </row>
    <row r="35" spans="1:6" ht="18.75" customHeight="1">
      <c r="A35" s="270" t="s">
        <v>372</v>
      </c>
      <c r="B35" s="258">
        <v>60</v>
      </c>
      <c r="C35" s="258">
        <v>70</v>
      </c>
      <c r="D35" s="272"/>
      <c r="E35" s="272"/>
      <c r="F35" s="272"/>
    </row>
    <row r="36" spans="1:6" ht="18.75">
      <c r="A36" s="270" t="s">
        <v>373</v>
      </c>
      <c r="B36" s="258">
        <v>5</v>
      </c>
      <c r="C36" s="258">
        <v>10</v>
      </c>
      <c r="D36" s="272"/>
      <c r="E36" s="272"/>
      <c r="F36" s="272"/>
    </row>
    <row r="37" spans="1:6" ht="18.75">
      <c r="A37" s="252" t="s">
        <v>374</v>
      </c>
      <c r="B37" s="258">
        <v>325</v>
      </c>
      <c r="C37" s="258">
        <v>325</v>
      </c>
      <c r="D37" s="272">
        <v>310</v>
      </c>
      <c r="E37" s="272">
        <v>310</v>
      </c>
      <c r="F37" s="272">
        <v>310</v>
      </c>
    </row>
    <row r="38" spans="1:6" ht="18" customHeight="1">
      <c r="A38" s="252" t="s">
        <v>375</v>
      </c>
      <c r="B38" s="258">
        <v>7031</v>
      </c>
      <c r="C38" s="258">
        <v>7531</v>
      </c>
      <c r="D38" s="272">
        <v>7040</v>
      </c>
      <c r="E38" s="272">
        <v>7040</v>
      </c>
      <c r="F38" s="272">
        <v>7040</v>
      </c>
    </row>
    <row r="39" spans="1:6" ht="19.5" thickBot="1">
      <c r="A39" s="252" t="s">
        <v>376</v>
      </c>
      <c r="B39" s="258">
        <v>25</v>
      </c>
      <c r="C39" s="258">
        <v>10</v>
      </c>
      <c r="D39" s="272"/>
      <c r="E39" s="272"/>
      <c r="F39" s="272"/>
    </row>
    <row r="40" spans="1:6" ht="20.25" customHeight="1" thickBot="1">
      <c r="A40" s="250" t="s">
        <v>377</v>
      </c>
      <c r="B40" s="259"/>
      <c r="C40" s="259"/>
      <c r="D40" s="259">
        <f>+D4-D14</f>
        <v>7638</v>
      </c>
      <c r="E40" s="259">
        <f>+E4-E14</f>
        <v>7082</v>
      </c>
      <c r="F40" s="259">
        <f>+F4-F14</f>
        <v>7082</v>
      </c>
    </row>
    <row r="41" spans="1:6" s="275" customFormat="1" ht="18" customHeight="1">
      <c r="A41" s="273"/>
      <c r="B41" s="266"/>
      <c r="C41" s="266"/>
      <c r="D41" s="266"/>
      <c r="E41" s="266"/>
      <c r="F41" s="274"/>
    </row>
    <row r="42" spans="1:6" s="277" customFormat="1" ht="18.75" customHeight="1">
      <c r="A42" s="276"/>
    </row>
    <row r="43" spans="1:6" s="277" customFormat="1" ht="18.75" customHeight="1" thickBot="1">
      <c r="A43" s="273"/>
      <c r="B43" s="278"/>
      <c r="C43" s="278"/>
      <c r="D43" s="278"/>
      <c r="E43" s="275"/>
    </row>
    <row r="44" spans="1:6" ht="16.5" thickBot="1">
      <c r="A44" s="279" t="s">
        <v>342</v>
      </c>
      <c r="B44" s="280"/>
      <c r="C44" s="281"/>
      <c r="D44" s="281"/>
      <c r="E44" s="282"/>
      <c r="F44" s="283" t="s">
        <v>0</v>
      </c>
    </row>
    <row r="45" spans="1:6" ht="18.75">
      <c r="A45" s="284" t="s">
        <v>84</v>
      </c>
      <c r="B45" s="285"/>
      <c r="C45" s="286"/>
      <c r="D45" s="286"/>
      <c r="E45" s="287"/>
      <c r="F45" s="288">
        <v>7082</v>
      </c>
    </row>
    <row r="46" spans="1:6" ht="18.75">
      <c r="A46" s="289" t="s">
        <v>378</v>
      </c>
      <c r="B46" s="290"/>
      <c r="C46" s="36"/>
      <c r="D46" s="36"/>
      <c r="E46" s="291"/>
      <c r="F46" s="292">
        <f>D40-E40</f>
        <v>556</v>
      </c>
    </row>
    <row r="47" spans="1:6" ht="19.5" thickBot="1">
      <c r="A47" s="293" t="s">
        <v>379</v>
      </c>
      <c r="B47" s="293"/>
      <c r="C47" s="294"/>
      <c r="D47" s="294"/>
      <c r="E47" s="295"/>
      <c r="F47" s="296">
        <f>F45+F46</f>
        <v>7638</v>
      </c>
    </row>
  </sheetData>
  <mergeCells count="1">
    <mergeCell ref="E2:F2"/>
  </mergeCells>
  <printOptions horizontalCentered="1"/>
  <pageMargins left="0.47244094488188981" right="0.55118110236220474" top="0.9055118110236221" bottom="0.98425196850393704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31"/>
  <sheetViews>
    <sheetView zoomScale="90" zoomScaleNormal="90" workbookViewId="0"/>
  </sheetViews>
  <sheetFormatPr defaultRowHeight="15"/>
  <cols>
    <col min="1" max="1" width="62.5703125" style="8" customWidth="1"/>
    <col min="2" max="2" width="23" style="8" customWidth="1"/>
    <col min="3" max="3" width="22.7109375" style="8" customWidth="1"/>
    <col min="4" max="4" width="22.140625" style="8" customWidth="1"/>
    <col min="5" max="5" width="8.140625" style="8" customWidth="1"/>
    <col min="6" max="6" width="9.140625" style="8"/>
    <col min="7" max="7" width="11" style="8" bestFit="1" customWidth="1"/>
    <col min="8" max="8" width="10.7109375" style="8" customWidth="1"/>
    <col min="9" max="256" width="9.140625" style="8"/>
    <col min="257" max="257" width="62.5703125" style="8" customWidth="1"/>
    <col min="258" max="258" width="23" style="8" customWidth="1"/>
    <col min="259" max="259" width="22.7109375" style="8" customWidth="1"/>
    <col min="260" max="260" width="22.140625" style="8" customWidth="1"/>
    <col min="261" max="261" width="8.140625" style="8" customWidth="1"/>
    <col min="262" max="262" width="9.140625" style="8"/>
    <col min="263" max="263" width="11" style="8" bestFit="1" customWidth="1"/>
    <col min="264" max="264" width="10.7109375" style="8" customWidth="1"/>
    <col min="265" max="512" width="9.140625" style="8"/>
    <col min="513" max="513" width="62.5703125" style="8" customWidth="1"/>
    <col min="514" max="514" width="23" style="8" customWidth="1"/>
    <col min="515" max="515" width="22.7109375" style="8" customWidth="1"/>
    <col min="516" max="516" width="22.140625" style="8" customWidth="1"/>
    <col min="517" max="517" width="8.140625" style="8" customWidth="1"/>
    <col min="518" max="518" width="9.140625" style="8"/>
    <col min="519" max="519" width="11" style="8" bestFit="1" customWidth="1"/>
    <col min="520" max="520" width="10.7109375" style="8" customWidth="1"/>
    <col min="521" max="768" width="9.140625" style="8"/>
    <col min="769" max="769" width="62.5703125" style="8" customWidth="1"/>
    <col min="770" max="770" width="23" style="8" customWidth="1"/>
    <col min="771" max="771" width="22.7109375" style="8" customWidth="1"/>
    <col min="772" max="772" width="22.140625" style="8" customWidth="1"/>
    <col min="773" max="773" width="8.140625" style="8" customWidth="1"/>
    <col min="774" max="774" width="9.140625" style="8"/>
    <col min="775" max="775" width="11" style="8" bestFit="1" customWidth="1"/>
    <col min="776" max="776" width="10.7109375" style="8" customWidth="1"/>
    <col min="777" max="1024" width="9.140625" style="8"/>
    <col min="1025" max="1025" width="62.5703125" style="8" customWidth="1"/>
    <col min="1026" max="1026" width="23" style="8" customWidth="1"/>
    <col min="1027" max="1027" width="22.7109375" style="8" customWidth="1"/>
    <col min="1028" max="1028" width="22.140625" style="8" customWidth="1"/>
    <col min="1029" max="1029" width="8.140625" style="8" customWidth="1"/>
    <col min="1030" max="1030" width="9.140625" style="8"/>
    <col min="1031" max="1031" width="11" style="8" bestFit="1" customWidth="1"/>
    <col min="1032" max="1032" width="10.7109375" style="8" customWidth="1"/>
    <col min="1033" max="1280" width="9.140625" style="8"/>
    <col min="1281" max="1281" width="62.5703125" style="8" customWidth="1"/>
    <col min="1282" max="1282" width="23" style="8" customWidth="1"/>
    <col min="1283" max="1283" width="22.7109375" style="8" customWidth="1"/>
    <col min="1284" max="1284" width="22.140625" style="8" customWidth="1"/>
    <col min="1285" max="1285" width="8.140625" style="8" customWidth="1"/>
    <col min="1286" max="1286" width="9.140625" style="8"/>
    <col min="1287" max="1287" width="11" style="8" bestFit="1" customWidth="1"/>
    <col min="1288" max="1288" width="10.7109375" style="8" customWidth="1"/>
    <col min="1289" max="1536" width="9.140625" style="8"/>
    <col min="1537" max="1537" width="62.5703125" style="8" customWidth="1"/>
    <col min="1538" max="1538" width="23" style="8" customWidth="1"/>
    <col min="1539" max="1539" width="22.7109375" style="8" customWidth="1"/>
    <col min="1540" max="1540" width="22.140625" style="8" customWidth="1"/>
    <col min="1541" max="1541" width="8.140625" style="8" customWidth="1"/>
    <col min="1542" max="1542" width="9.140625" style="8"/>
    <col min="1543" max="1543" width="11" style="8" bestFit="1" customWidth="1"/>
    <col min="1544" max="1544" width="10.7109375" style="8" customWidth="1"/>
    <col min="1545" max="1792" width="9.140625" style="8"/>
    <col min="1793" max="1793" width="62.5703125" style="8" customWidth="1"/>
    <col min="1794" max="1794" width="23" style="8" customWidth="1"/>
    <col min="1795" max="1795" width="22.7109375" style="8" customWidth="1"/>
    <col min="1796" max="1796" width="22.140625" style="8" customWidth="1"/>
    <col min="1797" max="1797" width="8.140625" style="8" customWidth="1"/>
    <col min="1798" max="1798" width="9.140625" style="8"/>
    <col min="1799" max="1799" width="11" style="8" bestFit="1" customWidth="1"/>
    <col min="1800" max="1800" width="10.7109375" style="8" customWidth="1"/>
    <col min="1801" max="2048" width="9.140625" style="8"/>
    <col min="2049" max="2049" width="62.5703125" style="8" customWidth="1"/>
    <col min="2050" max="2050" width="23" style="8" customWidth="1"/>
    <col min="2051" max="2051" width="22.7109375" style="8" customWidth="1"/>
    <col min="2052" max="2052" width="22.140625" style="8" customWidth="1"/>
    <col min="2053" max="2053" width="8.140625" style="8" customWidth="1"/>
    <col min="2054" max="2054" width="9.140625" style="8"/>
    <col min="2055" max="2055" width="11" style="8" bestFit="1" customWidth="1"/>
    <col min="2056" max="2056" width="10.7109375" style="8" customWidth="1"/>
    <col min="2057" max="2304" width="9.140625" style="8"/>
    <col min="2305" max="2305" width="62.5703125" style="8" customWidth="1"/>
    <col min="2306" max="2306" width="23" style="8" customWidth="1"/>
    <col min="2307" max="2307" width="22.7109375" style="8" customWidth="1"/>
    <col min="2308" max="2308" width="22.140625" style="8" customWidth="1"/>
    <col min="2309" max="2309" width="8.140625" style="8" customWidth="1"/>
    <col min="2310" max="2310" width="9.140625" style="8"/>
    <col min="2311" max="2311" width="11" style="8" bestFit="1" customWidth="1"/>
    <col min="2312" max="2312" width="10.7109375" style="8" customWidth="1"/>
    <col min="2313" max="2560" width="9.140625" style="8"/>
    <col min="2561" max="2561" width="62.5703125" style="8" customWidth="1"/>
    <col min="2562" max="2562" width="23" style="8" customWidth="1"/>
    <col min="2563" max="2563" width="22.7109375" style="8" customWidth="1"/>
    <col min="2564" max="2564" width="22.140625" style="8" customWidth="1"/>
    <col min="2565" max="2565" width="8.140625" style="8" customWidth="1"/>
    <col min="2566" max="2566" width="9.140625" style="8"/>
    <col min="2567" max="2567" width="11" style="8" bestFit="1" customWidth="1"/>
    <col min="2568" max="2568" width="10.7109375" style="8" customWidth="1"/>
    <col min="2569" max="2816" width="9.140625" style="8"/>
    <col min="2817" max="2817" width="62.5703125" style="8" customWidth="1"/>
    <col min="2818" max="2818" width="23" style="8" customWidth="1"/>
    <col min="2819" max="2819" width="22.7109375" style="8" customWidth="1"/>
    <col min="2820" max="2820" width="22.140625" style="8" customWidth="1"/>
    <col min="2821" max="2821" width="8.140625" style="8" customWidth="1"/>
    <col min="2822" max="2822" width="9.140625" style="8"/>
    <col min="2823" max="2823" width="11" style="8" bestFit="1" customWidth="1"/>
    <col min="2824" max="2824" width="10.7109375" style="8" customWidth="1"/>
    <col min="2825" max="3072" width="9.140625" style="8"/>
    <col min="3073" max="3073" width="62.5703125" style="8" customWidth="1"/>
    <col min="3074" max="3074" width="23" style="8" customWidth="1"/>
    <col min="3075" max="3075" width="22.7109375" style="8" customWidth="1"/>
    <col min="3076" max="3076" width="22.140625" style="8" customWidth="1"/>
    <col min="3077" max="3077" width="8.140625" style="8" customWidth="1"/>
    <col min="3078" max="3078" width="9.140625" style="8"/>
    <col min="3079" max="3079" width="11" style="8" bestFit="1" customWidth="1"/>
    <col min="3080" max="3080" width="10.7109375" style="8" customWidth="1"/>
    <col min="3081" max="3328" width="9.140625" style="8"/>
    <col min="3329" max="3329" width="62.5703125" style="8" customWidth="1"/>
    <col min="3330" max="3330" width="23" style="8" customWidth="1"/>
    <col min="3331" max="3331" width="22.7109375" style="8" customWidth="1"/>
    <col min="3332" max="3332" width="22.140625" style="8" customWidth="1"/>
    <col min="3333" max="3333" width="8.140625" style="8" customWidth="1"/>
    <col min="3334" max="3334" width="9.140625" style="8"/>
    <col min="3335" max="3335" width="11" style="8" bestFit="1" customWidth="1"/>
    <col min="3336" max="3336" width="10.7109375" style="8" customWidth="1"/>
    <col min="3337" max="3584" width="9.140625" style="8"/>
    <col min="3585" max="3585" width="62.5703125" style="8" customWidth="1"/>
    <col min="3586" max="3586" width="23" style="8" customWidth="1"/>
    <col min="3587" max="3587" width="22.7109375" style="8" customWidth="1"/>
    <col min="3588" max="3588" width="22.140625" style="8" customWidth="1"/>
    <col min="3589" max="3589" width="8.140625" style="8" customWidth="1"/>
    <col min="3590" max="3590" width="9.140625" style="8"/>
    <col min="3591" max="3591" width="11" style="8" bestFit="1" customWidth="1"/>
    <col min="3592" max="3592" width="10.7109375" style="8" customWidth="1"/>
    <col min="3593" max="3840" width="9.140625" style="8"/>
    <col min="3841" max="3841" width="62.5703125" style="8" customWidth="1"/>
    <col min="3842" max="3842" width="23" style="8" customWidth="1"/>
    <col min="3843" max="3843" width="22.7109375" style="8" customWidth="1"/>
    <col min="3844" max="3844" width="22.140625" style="8" customWidth="1"/>
    <col min="3845" max="3845" width="8.140625" style="8" customWidth="1"/>
    <col min="3846" max="3846" width="9.140625" style="8"/>
    <col min="3847" max="3847" width="11" style="8" bestFit="1" customWidth="1"/>
    <col min="3848" max="3848" width="10.7109375" style="8" customWidth="1"/>
    <col min="3849" max="4096" width="9.140625" style="8"/>
    <col min="4097" max="4097" width="62.5703125" style="8" customWidth="1"/>
    <col min="4098" max="4098" width="23" style="8" customWidth="1"/>
    <col min="4099" max="4099" width="22.7109375" style="8" customWidth="1"/>
    <col min="4100" max="4100" width="22.140625" style="8" customWidth="1"/>
    <col min="4101" max="4101" width="8.140625" style="8" customWidth="1"/>
    <col min="4102" max="4102" width="9.140625" style="8"/>
    <col min="4103" max="4103" width="11" style="8" bestFit="1" customWidth="1"/>
    <col min="4104" max="4104" width="10.7109375" style="8" customWidth="1"/>
    <col min="4105" max="4352" width="9.140625" style="8"/>
    <col min="4353" max="4353" width="62.5703125" style="8" customWidth="1"/>
    <col min="4354" max="4354" width="23" style="8" customWidth="1"/>
    <col min="4355" max="4355" width="22.7109375" style="8" customWidth="1"/>
    <col min="4356" max="4356" width="22.140625" style="8" customWidth="1"/>
    <col min="4357" max="4357" width="8.140625" style="8" customWidth="1"/>
    <col min="4358" max="4358" width="9.140625" style="8"/>
    <col min="4359" max="4359" width="11" style="8" bestFit="1" customWidth="1"/>
    <col min="4360" max="4360" width="10.7109375" style="8" customWidth="1"/>
    <col min="4361" max="4608" width="9.140625" style="8"/>
    <col min="4609" max="4609" width="62.5703125" style="8" customWidth="1"/>
    <col min="4610" max="4610" width="23" style="8" customWidth="1"/>
    <col min="4611" max="4611" width="22.7109375" style="8" customWidth="1"/>
    <col min="4612" max="4612" width="22.140625" style="8" customWidth="1"/>
    <col min="4613" max="4613" width="8.140625" style="8" customWidth="1"/>
    <col min="4614" max="4614" width="9.140625" style="8"/>
    <col min="4615" max="4615" width="11" style="8" bestFit="1" customWidth="1"/>
    <col min="4616" max="4616" width="10.7109375" style="8" customWidth="1"/>
    <col min="4617" max="4864" width="9.140625" style="8"/>
    <col min="4865" max="4865" width="62.5703125" style="8" customWidth="1"/>
    <col min="4866" max="4866" width="23" style="8" customWidth="1"/>
    <col min="4867" max="4867" width="22.7109375" style="8" customWidth="1"/>
    <col min="4868" max="4868" width="22.140625" style="8" customWidth="1"/>
    <col min="4869" max="4869" width="8.140625" style="8" customWidth="1"/>
    <col min="4870" max="4870" width="9.140625" style="8"/>
    <col min="4871" max="4871" width="11" style="8" bestFit="1" customWidth="1"/>
    <col min="4872" max="4872" width="10.7109375" style="8" customWidth="1"/>
    <col min="4873" max="5120" width="9.140625" style="8"/>
    <col min="5121" max="5121" width="62.5703125" style="8" customWidth="1"/>
    <col min="5122" max="5122" width="23" style="8" customWidth="1"/>
    <col min="5123" max="5123" width="22.7109375" style="8" customWidth="1"/>
    <col min="5124" max="5124" width="22.140625" style="8" customWidth="1"/>
    <col min="5125" max="5125" width="8.140625" style="8" customWidth="1"/>
    <col min="5126" max="5126" width="9.140625" style="8"/>
    <col min="5127" max="5127" width="11" style="8" bestFit="1" customWidth="1"/>
    <col min="5128" max="5128" width="10.7109375" style="8" customWidth="1"/>
    <col min="5129" max="5376" width="9.140625" style="8"/>
    <col min="5377" max="5377" width="62.5703125" style="8" customWidth="1"/>
    <col min="5378" max="5378" width="23" style="8" customWidth="1"/>
    <col min="5379" max="5379" width="22.7109375" style="8" customWidth="1"/>
    <col min="5380" max="5380" width="22.140625" style="8" customWidth="1"/>
    <col min="5381" max="5381" width="8.140625" style="8" customWidth="1"/>
    <col min="5382" max="5382" width="9.140625" style="8"/>
    <col min="5383" max="5383" width="11" style="8" bestFit="1" customWidth="1"/>
    <col min="5384" max="5384" width="10.7109375" style="8" customWidth="1"/>
    <col min="5385" max="5632" width="9.140625" style="8"/>
    <col min="5633" max="5633" width="62.5703125" style="8" customWidth="1"/>
    <col min="5634" max="5634" width="23" style="8" customWidth="1"/>
    <col min="5635" max="5635" width="22.7109375" style="8" customWidth="1"/>
    <col min="5636" max="5636" width="22.140625" style="8" customWidth="1"/>
    <col min="5637" max="5637" width="8.140625" style="8" customWidth="1"/>
    <col min="5638" max="5638" width="9.140625" style="8"/>
    <col min="5639" max="5639" width="11" style="8" bestFit="1" customWidth="1"/>
    <col min="5640" max="5640" width="10.7109375" style="8" customWidth="1"/>
    <col min="5641" max="5888" width="9.140625" style="8"/>
    <col min="5889" max="5889" width="62.5703125" style="8" customWidth="1"/>
    <col min="5890" max="5890" width="23" style="8" customWidth="1"/>
    <col min="5891" max="5891" width="22.7109375" style="8" customWidth="1"/>
    <col min="5892" max="5892" width="22.140625" style="8" customWidth="1"/>
    <col min="5893" max="5893" width="8.140625" style="8" customWidth="1"/>
    <col min="5894" max="5894" width="9.140625" style="8"/>
    <col min="5895" max="5895" width="11" style="8" bestFit="1" customWidth="1"/>
    <col min="5896" max="5896" width="10.7109375" style="8" customWidth="1"/>
    <col min="5897" max="6144" width="9.140625" style="8"/>
    <col min="6145" max="6145" width="62.5703125" style="8" customWidth="1"/>
    <col min="6146" max="6146" width="23" style="8" customWidth="1"/>
    <col min="6147" max="6147" width="22.7109375" style="8" customWidth="1"/>
    <col min="6148" max="6148" width="22.140625" style="8" customWidth="1"/>
    <col min="6149" max="6149" width="8.140625" style="8" customWidth="1"/>
    <col min="6150" max="6150" width="9.140625" style="8"/>
    <col min="6151" max="6151" width="11" style="8" bestFit="1" customWidth="1"/>
    <col min="6152" max="6152" width="10.7109375" style="8" customWidth="1"/>
    <col min="6153" max="6400" width="9.140625" style="8"/>
    <col min="6401" max="6401" width="62.5703125" style="8" customWidth="1"/>
    <col min="6402" max="6402" width="23" style="8" customWidth="1"/>
    <col min="6403" max="6403" width="22.7109375" style="8" customWidth="1"/>
    <col min="6404" max="6404" width="22.140625" style="8" customWidth="1"/>
    <col min="6405" max="6405" width="8.140625" style="8" customWidth="1"/>
    <col min="6406" max="6406" width="9.140625" style="8"/>
    <col min="6407" max="6407" width="11" style="8" bestFit="1" customWidth="1"/>
    <col min="6408" max="6408" width="10.7109375" style="8" customWidth="1"/>
    <col min="6409" max="6656" width="9.140625" style="8"/>
    <col min="6657" max="6657" width="62.5703125" style="8" customWidth="1"/>
    <col min="6658" max="6658" width="23" style="8" customWidth="1"/>
    <col min="6659" max="6659" width="22.7109375" style="8" customWidth="1"/>
    <col min="6660" max="6660" width="22.140625" style="8" customWidth="1"/>
    <col min="6661" max="6661" width="8.140625" style="8" customWidth="1"/>
    <col min="6662" max="6662" width="9.140625" style="8"/>
    <col min="6663" max="6663" width="11" style="8" bestFit="1" customWidth="1"/>
    <col min="6664" max="6664" width="10.7109375" style="8" customWidth="1"/>
    <col min="6665" max="6912" width="9.140625" style="8"/>
    <col min="6913" max="6913" width="62.5703125" style="8" customWidth="1"/>
    <col min="6914" max="6914" width="23" style="8" customWidth="1"/>
    <col min="6915" max="6915" width="22.7109375" style="8" customWidth="1"/>
    <col min="6916" max="6916" width="22.140625" style="8" customWidth="1"/>
    <col min="6917" max="6917" width="8.140625" style="8" customWidth="1"/>
    <col min="6918" max="6918" width="9.140625" style="8"/>
    <col min="6919" max="6919" width="11" style="8" bestFit="1" customWidth="1"/>
    <col min="6920" max="6920" width="10.7109375" style="8" customWidth="1"/>
    <col min="6921" max="7168" width="9.140625" style="8"/>
    <col min="7169" max="7169" width="62.5703125" style="8" customWidth="1"/>
    <col min="7170" max="7170" width="23" style="8" customWidth="1"/>
    <col min="7171" max="7171" width="22.7109375" style="8" customWidth="1"/>
    <col min="7172" max="7172" width="22.140625" style="8" customWidth="1"/>
    <col min="7173" max="7173" width="8.140625" style="8" customWidth="1"/>
    <col min="7174" max="7174" width="9.140625" style="8"/>
    <col min="7175" max="7175" width="11" style="8" bestFit="1" customWidth="1"/>
    <col min="7176" max="7176" width="10.7109375" style="8" customWidth="1"/>
    <col min="7177" max="7424" width="9.140625" style="8"/>
    <col min="7425" max="7425" width="62.5703125" style="8" customWidth="1"/>
    <col min="7426" max="7426" width="23" style="8" customWidth="1"/>
    <col min="7427" max="7427" width="22.7109375" style="8" customWidth="1"/>
    <col min="7428" max="7428" width="22.140625" style="8" customWidth="1"/>
    <col min="7429" max="7429" width="8.140625" style="8" customWidth="1"/>
    <col min="7430" max="7430" width="9.140625" style="8"/>
    <col min="7431" max="7431" width="11" style="8" bestFit="1" customWidth="1"/>
    <col min="7432" max="7432" width="10.7109375" style="8" customWidth="1"/>
    <col min="7433" max="7680" width="9.140625" style="8"/>
    <col min="7681" max="7681" width="62.5703125" style="8" customWidth="1"/>
    <col min="7682" max="7682" width="23" style="8" customWidth="1"/>
    <col min="7683" max="7683" width="22.7109375" style="8" customWidth="1"/>
    <col min="7684" max="7684" width="22.140625" style="8" customWidth="1"/>
    <col min="7685" max="7685" width="8.140625" style="8" customWidth="1"/>
    <col min="7686" max="7686" width="9.140625" style="8"/>
    <col min="7687" max="7687" width="11" style="8" bestFit="1" customWidth="1"/>
    <col min="7688" max="7688" width="10.7109375" style="8" customWidth="1"/>
    <col min="7689" max="7936" width="9.140625" style="8"/>
    <col min="7937" max="7937" width="62.5703125" style="8" customWidth="1"/>
    <col min="7938" max="7938" width="23" style="8" customWidth="1"/>
    <col min="7939" max="7939" width="22.7109375" style="8" customWidth="1"/>
    <col min="7940" max="7940" width="22.140625" style="8" customWidth="1"/>
    <col min="7941" max="7941" width="8.140625" style="8" customWidth="1"/>
    <col min="7942" max="7942" width="9.140625" style="8"/>
    <col min="7943" max="7943" width="11" style="8" bestFit="1" customWidth="1"/>
    <col min="7944" max="7944" width="10.7109375" style="8" customWidth="1"/>
    <col min="7945" max="8192" width="9.140625" style="8"/>
    <col min="8193" max="8193" width="62.5703125" style="8" customWidth="1"/>
    <col min="8194" max="8194" width="23" style="8" customWidth="1"/>
    <col min="8195" max="8195" width="22.7109375" style="8" customWidth="1"/>
    <col min="8196" max="8196" width="22.140625" style="8" customWidth="1"/>
    <col min="8197" max="8197" width="8.140625" style="8" customWidth="1"/>
    <col min="8198" max="8198" width="9.140625" style="8"/>
    <col min="8199" max="8199" width="11" style="8" bestFit="1" customWidth="1"/>
    <col min="8200" max="8200" width="10.7109375" style="8" customWidth="1"/>
    <col min="8201" max="8448" width="9.140625" style="8"/>
    <col min="8449" max="8449" width="62.5703125" style="8" customWidth="1"/>
    <col min="8450" max="8450" width="23" style="8" customWidth="1"/>
    <col min="8451" max="8451" width="22.7109375" style="8" customWidth="1"/>
    <col min="8452" max="8452" width="22.140625" style="8" customWidth="1"/>
    <col min="8453" max="8453" width="8.140625" style="8" customWidth="1"/>
    <col min="8454" max="8454" width="9.140625" style="8"/>
    <col min="8455" max="8455" width="11" style="8" bestFit="1" customWidth="1"/>
    <col min="8456" max="8456" width="10.7109375" style="8" customWidth="1"/>
    <col min="8457" max="8704" width="9.140625" style="8"/>
    <col min="8705" max="8705" width="62.5703125" style="8" customWidth="1"/>
    <col min="8706" max="8706" width="23" style="8" customWidth="1"/>
    <col min="8707" max="8707" width="22.7109375" style="8" customWidth="1"/>
    <col min="8708" max="8708" width="22.140625" style="8" customWidth="1"/>
    <col min="8709" max="8709" width="8.140625" style="8" customWidth="1"/>
    <col min="8710" max="8710" width="9.140625" style="8"/>
    <col min="8711" max="8711" width="11" style="8" bestFit="1" customWidth="1"/>
    <col min="8712" max="8712" width="10.7109375" style="8" customWidth="1"/>
    <col min="8713" max="8960" width="9.140625" style="8"/>
    <col min="8961" max="8961" width="62.5703125" style="8" customWidth="1"/>
    <col min="8962" max="8962" width="23" style="8" customWidth="1"/>
    <col min="8963" max="8963" width="22.7109375" style="8" customWidth="1"/>
    <col min="8964" max="8964" width="22.140625" style="8" customWidth="1"/>
    <col min="8965" max="8965" width="8.140625" style="8" customWidth="1"/>
    <col min="8966" max="8966" width="9.140625" style="8"/>
    <col min="8967" max="8967" width="11" style="8" bestFit="1" customWidth="1"/>
    <col min="8968" max="8968" width="10.7109375" style="8" customWidth="1"/>
    <col min="8969" max="9216" width="9.140625" style="8"/>
    <col min="9217" max="9217" width="62.5703125" style="8" customWidth="1"/>
    <col min="9218" max="9218" width="23" style="8" customWidth="1"/>
    <col min="9219" max="9219" width="22.7109375" style="8" customWidth="1"/>
    <col min="9220" max="9220" width="22.140625" style="8" customWidth="1"/>
    <col min="9221" max="9221" width="8.140625" style="8" customWidth="1"/>
    <col min="9222" max="9222" width="9.140625" style="8"/>
    <col min="9223" max="9223" width="11" style="8" bestFit="1" customWidth="1"/>
    <col min="9224" max="9224" width="10.7109375" style="8" customWidth="1"/>
    <col min="9225" max="9472" width="9.140625" style="8"/>
    <col min="9473" max="9473" width="62.5703125" style="8" customWidth="1"/>
    <col min="9474" max="9474" width="23" style="8" customWidth="1"/>
    <col min="9475" max="9475" width="22.7109375" style="8" customWidth="1"/>
    <col min="9476" max="9476" width="22.140625" style="8" customWidth="1"/>
    <col min="9477" max="9477" width="8.140625" style="8" customWidth="1"/>
    <col min="9478" max="9478" width="9.140625" style="8"/>
    <col min="9479" max="9479" width="11" style="8" bestFit="1" customWidth="1"/>
    <col min="9480" max="9480" width="10.7109375" style="8" customWidth="1"/>
    <col min="9481" max="9728" width="9.140625" style="8"/>
    <col min="9729" max="9729" width="62.5703125" style="8" customWidth="1"/>
    <col min="9730" max="9730" width="23" style="8" customWidth="1"/>
    <col min="9731" max="9731" width="22.7109375" style="8" customWidth="1"/>
    <col min="9732" max="9732" width="22.140625" style="8" customWidth="1"/>
    <col min="9733" max="9733" width="8.140625" style="8" customWidth="1"/>
    <col min="9734" max="9734" width="9.140625" style="8"/>
    <col min="9735" max="9735" width="11" style="8" bestFit="1" customWidth="1"/>
    <col min="9736" max="9736" width="10.7109375" style="8" customWidth="1"/>
    <col min="9737" max="9984" width="9.140625" style="8"/>
    <col min="9985" max="9985" width="62.5703125" style="8" customWidth="1"/>
    <col min="9986" max="9986" width="23" style="8" customWidth="1"/>
    <col min="9987" max="9987" width="22.7109375" style="8" customWidth="1"/>
    <col min="9988" max="9988" width="22.140625" style="8" customWidth="1"/>
    <col min="9989" max="9989" width="8.140625" style="8" customWidth="1"/>
    <col min="9990" max="9990" width="9.140625" style="8"/>
    <col min="9991" max="9991" width="11" style="8" bestFit="1" customWidth="1"/>
    <col min="9992" max="9992" width="10.7109375" style="8" customWidth="1"/>
    <col min="9993" max="10240" width="9.140625" style="8"/>
    <col min="10241" max="10241" width="62.5703125" style="8" customWidth="1"/>
    <col min="10242" max="10242" width="23" style="8" customWidth="1"/>
    <col min="10243" max="10243" width="22.7109375" style="8" customWidth="1"/>
    <col min="10244" max="10244" width="22.140625" style="8" customWidth="1"/>
    <col min="10245" max="10245" width="8.140625" style="8" customWidth="1"/>
    <col min="10246" max="10246" width="9.140625" style="8"/>
    <col min="10247" max="10247" width="11" style="8" bestFit="1" customWidth="1"/>
    <col min="10248" max="10248" width="10.7109375" style="8" customWidth="1"/>
    <col min="10249" max="10496" width="9.140625" style="8"/>
    <col min="10497" max="10497" width="62.5703125" style="8" customWidth="1"/>
    <col min="10498" max="10498" width="23" style="8" customWidth="1"/>
    <col min="10499" max="10499" width="22.7109375" style="8" customWidth="1"/>
    <col min="10500" max="10500" width="22.140625" style="8" customWidth="1"/>
    <col min="10501" max="10501" width="8.140625" style="8" customWidth="1"/>
    <col min="10502" max="10502" width="9.140625" style="8"/>
    <col min="10503" max="10503" width="11" style="8" bestFit="1" customWidth="1"/>
    <col min="10504" max="10504" width="10.7109375" style="8" customWidth="1"/>
    <col min="10505" max="10752" width="9.140625" style="8"/>
    <col min="10753" max="10753" width="62.5703125" style="8" customWidth="1"/>
    <col min="10754" max="10754" width="23" style="8" customWidth="1"/>
    <col min="10755" max="10755" width="22.7109375" style="8" customWidth="1"/>
    <col min="10756" max="10756" width="22.140625" style="8" customWidth="1"/>
    <col min="10757" max="10757" width="8.140625" style="8" customWidth="1"/>
    <col min="10758" max="10758" width="9.140625" style="8"/>
    <col min="10759" max="10759" width="11" style="8" bestFit="1" customWidth="1"/>
    <col min="10760" max="10760" width="10.7109375" style="8" customWidth="1"/>
    <col min="10761" max="11008" width="9.140625" style="8"/>
    <col min="11009" max="11009" width="62.5703125" style="8" customWidth="1"/>
    <col min="11010" max="11010" width="23" style="8" customWidth="1"/>
    <col min="11011" max="11011" width="22.7109375" style="8" customWidth="1"/>
    <col min="11012" max="11012" width="22.140625" style="8" customWidth="1"/>
    <col min="11013" max="11013" width="8.140625" style="8" customWidth="1"/>
    <col min="11014" max="11014" width="9.140625" style="8"/>
    <col min="11015" max="11015" width="11" style="8" bestFit="1" customWidth="1"/>
    <col min="11016" max="11016" width="10.7109375" style="8" customWidth="1"/>
    <col min="11017" max="11264" width="9.140625" style="8"/>
    <col min="11265" max="11265" width="62.5703125" style="8" customWidth="1"/>
    <col min="11266" max="11266" width="23" style="8" customWidth="1"/>
    <col min="11267" max="11267" width="22.7109375" style="8" customWidth="1"/>
    <col min="11268" max="11268" width="22.140625" style="8" customWidth="1"/>
    <col min="11269" max="11269" width="8.140625" style="8" customWidth="1"/>
    <col min="11270" max="11270" width="9.140625" style="8"/>
    <col min="11271" max="11271" width="11" style="8" bestFit="1" customWidth="1"/>
    <col min="11272" max="11272" width="10.7109375" style="8" customWidth="1"/>
    <col min="11273" max="11520" width="9.140625" style="8"/>
    <col min="11521" max="11521" width="62.5703125" style="8" customWidth="1"/>
    <col min="11522" max="11522" width="23" style="8" customWidth="1"/>
    <col min="11523" max="11523" width="22.7109375" style="8" customWidth="1"/>
    <col min="11524" max="11524" width="22.140625" style="8" customWidth="1"/>
    <col min="11525" max="11525" width="8.140625" style="8" customWidth="1"/>
    <col min="11526" max="11526" width="9.140625" style="8"/>
    <col min="11527" max="11527" width="11" style="8" bestFit="1" customWidth="1"/>
    <col min="11528" max="11528" width="10.7109375" style="8" customWidth="1"/>
    <col min="11529" max="11776" width="9.140625" style="8"/>
    <col min="11777" max="11777" width="62.5703125" style="8" customWidth="1"/>
    <col min="11778" max="11778" width="23" style="8" customWidth="1"/>
    <col min="11779" max="11779" width="22.7109375" style="8" customWidth="1"/>
    <col min="11780" max="11780" width="22.140625" style="8" customWidth="1"/>
    <col min="11781" max="11781" width="8.140625" style="8" customWidth="1"/>
    <col min="11782" max="11782" width="9.140625" style="8"/>
    <col min="11783" max="11783" width="11" style="8" bestFit="1" customWidth="1"/>
    <col min="11784" max="11784" width="10.7109375" style="8" customWidth="1"/>
    <col min="11785" max="12032" width="9.140625" style="8"/>
    <col min="12033" max="12033" width="62.5703125" style="8" customWidth="1"/>
    <col min="12034" max="12034" width="23" style="8" customWidth="1"/>
    <col min="12035" max="12035" width="22.7109375" style="8" customWidth="1"/>
    <col min="12036" max="12036" width="22.140625" style="8" customWidth="1"/>
    <col min="12037" max="12037" width="8.140625" style="8" customWidth="1"/>
    <col min="12038" max="12038" width="9.140625" style="8"/>
    <col min="12039" max="12039" width="11" style="8" bestFit="1" customWidth="1"/>
    <col min="12040" max="12040" width="10.7109375" style="8" customWidth="1"/>
    <col min="12041" max="12288" width="9.140625" style="8"/>
    <col min="12289" max="12289" width="62.5703125" style="8" customWidth="1"/>
    <col min="12290" max="12290" width="23" style="8" customWidth="1"/>
    <col min="12291" max="12291" width="22.7109375" style="8" customWidth="1"/>
    <col min="12292" max="12292" width="22.140625" style="8" customWidth="1"/>
    <col min="12293" max="12293" width="8.140625" style="8" customWidth="1"/>
    <col min="12294" max="12294" width="9.140625" style="8"/>
    <col min="12295" max="12295" width="11" style="8" bestFit="1" customWidth="1"/>
    <col min="12296" max="12296" width="10.7109375" style="8" customWidth="1"/>
    <col min="12297" max="12544" width="9.140625" style="8"/>
    <col min="12545" max="12545" width="62.5703125" style="8" customWidth="1"/>
    <col min="12546" max="12546" width="23" style="8" customWidth="1"/>
    <col min="12547" max="12547" width="22.7109375" style="8" customWidth="1"/>
    <col min="12548" max="12548" width="22.140625" style="8" customWidth="1"/>
    <col min="12549" max="12549" width="8.140625" style="8" customWidth="1"/>
    <col min="12550" max="12550" width="9.140625" style="8"/>
    <col min="12551" max="12551" width="11" style="8" bestFit="1" customWidth="1"/>
    <col min="12552" max="12552" width="10.7109375" style="8" customWidth="1"/>
    <col min="12553" max="12800" width="9.140625" style="8"/>
    <col min="12801" max="12801" width="62.5703125" style="8" customWidth="1"/>
    <col min="12802" max="12802" width="23" style="8" customWidth="1"/>
    <col min="12803" max="12803" width="22.7109375" style="8" customWidth="1"/>
    <col min="12804" max="12804" width="22.140625" style="8" customWidth="1"/>
    <col min="12805" max="12805" width="8.140625" style="8" customWidth="1"/>
    <col min="12806" max="12806" width="9.140625" style="8"/>
    <col min="12807" max="12807" width="11" style="8" bestFit="1" customWidth="1"/>
    <col min="12808" max="12808" width="10.7109375" style="8" customWidth="1"/>
    <col min="12809" max="13056" width="9.140625" style="8"/>
    <col min="13057" max="13057" width="62.5703125" style="8" customWidth="1"/>
    <col min="13058" max="13058" width="23" style="8" customWidth="1"/>
    <col min="13059" max="13059" width="22.7109375" style="8" customWidth="1"/>
    <col min="13060" max="13060" width="22.140625" style="8" customWidth="1"/>
    <col min="13061" max="13061" width="8.140625" style="8" customWidth="1"/>
    <col min="13062" max="13062" width="9.140625" style="8"/>
    <col min="13063" max="13063" width="11" style="8" bestFit="1" customWidth="1"/>
    <col min="13064" max="13064" width="10.7109375" style="8" customWidth="1"/>
    <col min="13065" max="13312" width="9.140625" style="8"/>
    <col min="13313" max="13313" width="62.5703125" style="8" customWidth="1"/>
    <col min="13314" max="13314" width="23" style="8" customWidth="1"/>
    <col min="13315" max="13315" width="22.7109375" style="8" customWidth="1"/>
    <col min="13316" max="13316" width="22.140625" style="8" customWidth="1"/>
    <col min="13317" max="13317" width="8.140625" style="8" customWidth="1"/>
    <col min="13318" max="13318" width="9.140625" style="8"/>
    <col min="13319" max="13319" width="11" style="8" bestFit="1" customWidth="1"/>
    <col min="13320" max="13320" width="10.7109375" style="8" customWidth="1"/>
    <col min="13321" max="13568" width="9.140625" style="8"/>
    <col min="13569" max="13569" width="62.5703125" style="8" customWidth="1"/>
    <col min="13570" max="13570" width="23" style="8" customWidth="1"/>
    <col min="13571" max="13571" width="22.7109375" style="8" customWidth="1"/>
    <col min="13572" max="13572" width="22.140625" style="8" customWidth="1"/>
    <col min="13573" max="13573" width="8.140625" style="8" customWidth="1"/>
    <col min="13574" max="13574" width="9.140625" style="8"/>
    <col min="13575" max="13575" width="11" style="8" bestFit="1" customWidth="1"/>
    <col min="13576" max="13576" width="10.7109375" style="8" customWidth="1"/>
    <col min="13577" max="13824" width="9.140625" style="8"/>
    <col min="13825" max="13825" width="62.5703125" style="8" customWidth="1"/>
    <col min="13826" max="13826" width="23" style="8" customWidth="1"/>
    <col min="13827" max="13827" width="22.7109375" style="8" customWidth="1"/>
    <col min="13828" max="13828" width="22.140625" style="8" customWidth="1"/>
    <col min="13829" max="13829" width="8.140625" style="8" customWidth="1"/>
    <col min="13830" max="13830" width="9.140625" style="8"/>
    <col min="13831" max="13831" width="11" style="8" bestFit="1" customWidth="1"/>
    <col min="13832" max="13832" width="10.7109375" style="8" customWidth="1"/>
    <col min="13833" max="14080" width="9.140625" style="8"/>
    <col min="14081" max="14081" width="62.5703125" style="8" customWidth="1"/>
    <col min="14082" max="14082" width="23" style="8" customWidth="1"/>
    <col min="14083" max="14083" width="22.7109375" style="8" customWidth="1"/>
    <col min="14084" max="14084" width="22.140625" style="8" customWidth="1"/>
    <col min="14085" max="14085" width="8.140625" style="8" customWidth="1"/>
    <col min="14086" max="14086" width="9.140625" style="8"/>
    <col min="14087" max="14087" width="11" style="8" bestFit="1" customWidth="1"/>
    <col min="14088" max="14088" width="10.7109375" style="8" customWidth="1"/>
    <col min="14089" max="14336" width="9.140625" style="8"/>
    <col min="14337" max="14337" width="62.5703125" style="8" customWidth="1"/>
    <col min="14338" max="14338" width="23" style="8" customWidth="1"/>
    <col min="14339" max="14339" width="22.7109375" style="8" customWidth="1"/>
    <col min="14340" max="14340" width="22.140625" style="8" customWidth="1"/>
    <col min="14341" max="14341" width="8.140625" style="8" customWidth="1"/>
    <col min="14342" max="14342" width="9.140625" style="8"/>
    <col min="14343" max="14343" width="11" style="8" bestFit="1" customWidth="1"/>
    <col min="14344" max="14344" width="10.7109375" style="8" customWidth="1"/>
    <col min="14345" max="14592" width="9.140625" style="8"/>
    <col min="14593" max="14593" width="62.5703125" style="8" customWidth="1"/>
    <col min="14594" max="14594" width="23" style="8" customWidth="1"/>
    <col min="14595" max="14595" width="22.7109375" style="8" customWidth="1"/>
    <col min="14596" max="14596" width="22.140625" style="8" customWidth="1"/>
    <col min="14597" max="14597" width="8.140625" style="8" customWidth="1"/>
    <col min="14598" max="14598" width="9.140625" style="8"/>
    <col min="14599" max="14599" width="11" style="8" bestFit="1" customWidth="1"/>
    <col min="14600" max="14600" width="10.7109375" style="8" customWidth="1"/>
    <col min="14601" max="14848" width="9.140625" style="8"/>
    <col min="14849" max="14849" width="62.5703125" style="8" customWidth="1"/>
    <col min="14850" max="14850" width="23" style="8" customWidth="1"/>
    <col min="14851" max="14851" width="22.7109375" style="8" customWidth="1"/>
    <col min="14852" max="14852" width="22.140625" style="8" customWidth="1"/>
    <col min="14853" max="14853" width="8.140625" style="8" customWidth="1"/>
    <col min="14854" max="14854" width="9.140625" style="8"/>
    <col min="14855" max="14855" width="11" style="8" bestFit="1" customWidth="1"/>
    <col min="14856" max="14856" width="10.7109375" style="8" customWidth="1"/>
    <col min="14857" max="15104" width="9.140625" style="8"/>
    <col min="15105" max="15105" width="62.5703125" style="8" customWidth="1"/>
    <col min="15106" max="15106" width="23" style="8" customWidth="1"/>
    <col min="15107" max="15107" width="22.7109375" style="8" customWidth="1"/>
    <col min="15108" max="15108" width="22.140625" style="8" customWidth="1"/>
    <col min="15109" max="15109" width="8.140625" style="8" customWidth="1"/>
    <col min="15110" max="15110" width="9.140625" style="8"/>
    <col min="15111" max="15111" width="11" style="8" bestFit="1" customWidth="1"/>
    <col min="15112" max="15112" width="10.7109375" style="8" customWidth="1"/>
    <col min="15113" max="15360" width="9.140625" style="8"/>
    <col min="15361" max="15361" width="62.5703125" style="8" customWidth="1"/>
    <col min="15362" max="15362" width="23" style="8" customWidth="1"/>
    <col min="15363" max="15363" width="22.7109375" style="8" customWidth="1"/>
    <col min="15364" max="15364" width="22.140625" style="8" customWidth="1"/>
    <col min="15365" max="15365" width="8.140625" style="8" customWidth="1"/>
    <col min="15366" max="15366" width="9.140625" style="8"/>
    <col min="15367" max="15367" width="11" style="8" bestFit="1" customWidth="1"/>
    <col min="15368" max="15368" width="10.7109375" style="8" customWidth="1"/>
    <col min="15369" max="15616" width="9.140625" style="8"/>
    <col min="15617" max="15617" width="62.5703125" style="8" customWidth="1"/>
    <col min="15618" max="15618" width="23" style="8" customWidth="1"/>
    <col min="15619" max="15619" width="22.7109375" style="8" customWidth="1"/>
    <col min="15620" max="15620" width="22.140625" style="8" customWidth="1"/>
    <col min="15621" max="15621" width="8.140625" style="8" customWidth="1"/>
    <col min="15622" max="15622" width="9.140625" style="8"/>
    <col min="15623" max="15623" width="11" style="8" bestFit="1" customWidth="1"/>
    <col min="15624" max="15624" width="10.7109375" style="8" customWidth="1"/>
    <col min="15625" max="15872" width="9.140625" style="8"/>
    <col min="15873" max="15873" width="62.5703125" style="8" customWidth="1"/>
    <col min="15874" max="15874" width="23" style="8" customWidth="1"/>
    <col min="15875" max="15875" width="22.7109375" style="8" customWidth="1"/>
    <col min="15876" max="15876" width="22.140625" style="8" customWidth="1"/>
    <col min="15877" max="15877" width="8.140625" style="8" customWidth="1"/>
    <col min="15878" max="15878" width="9.140625" style="8"/>
    <col min="15879" max="15879" width="11" style="8" bestFit="1" customWidth="1"/>
    <col min="15880" max="15880" width="10.7109375" style="8" customWidth="1"/>
    <col min="15881" max="16128" width="9.140625" style="8"/>
    <col min="16129" max="16129" width="62.5703125" style="8" customWidth="1"/>
    <col min="16130" max="16130" width="23" style="8" customWidth="1"/>
    <col min="16131" max="16131" width="22.7109375" style="8" customWidth="1"/>
    <col min="16132" max="16132" width="22.140625" style="8" customWidth="1"/>
    <col min="16133" max="16133" width="8.140625" style="8" customWidth="1"/>
    <col min="16134" max="16134" width="9.140625" style="8"/>
    <col min="16135" max="16135" width="11" style="8" bestFit="1" customWidth="1"/>
    <col min="16136" max="16136" width="10.7109375" style="8" customWidth="1"/>
    <col min="16137" max="16384" width="9.140625" style="8"/>
  </cols>
  <sheetData>
    <row r="2" spans="1:8" ht="16.5" thickBot="1">
      <c r="B2" s="2"/>
      <c r="C2" s="1"/>
      <c r="D2" s="297" t="s">
        <v>0</v>
      </c>
      <c r="E2" s="297"/>
    </row>
    <row r="3" spans="1:8">
      <c r="A3" s="298" t="s">
        <v>380</v>
      </c>
      <c r="B3" s="299" t="s">
        <v>2</v>
      </c>
      <c r="C3" s="300" t="s">
        <v>30</v>
      </c>
      <c r="D3" s="301" t="s">
        <v>381</v>
      </c>
      <c r="E3" s="302"/>
    </row>
    <row r="4" spans="1:8" ht="15.75" thickBot="1">
      <c r="A4" s="303"/>
      <c r="B4" s="304">
        <v>2013</v>
      </c>
      <c r="C4" s="305" t="s">
        <v>34</v>
      </c>
      <c r="D4" s="306" t="s">
        <v>13</v>
      </c>
      <c r="E4" s="307"/>
    </row>
    <row r="5" spans="1:8" ht="16.5" thickBot="1">
      <c r="A5" s="3" t="s">
        <v>3</v>
      </c>
      <c r="B5" s="19">
        <f>SUM(B6:B8)</f>
        <v>100</v>
      </c>
      <c r="C5" s="19">
        <f>SUM(C6:C8)</f>
        <v>145</v>
      </c>
      <c r="D5" s="19">
        <f>SUM(D6:D8)</f>
        <v>144</v>
      </c>
      <c r="E5" s="308"/>
      <c r="F5" s="309"/>
      <c r="G5" s="310"/>
      <c r="H5" s="310"/>
    </row>
    <row r="6" spans="1:8" ht="15.75">
      <c r="A6" s="27" t="s">
        <v>7</v>
      </c>
      <c r="B6" s="15"/>
      <c r="C6" s="15">
        <v>47</v>
      </c>
      <c r="D6" s="15">
        <v>47</v>
      </c>
      <c r="E6" s="12"/>
      <c r="H6" s="310"/>
    </row>
    <row r="7" spans="1:8" ht="15.75">
      <c r="A7" s="27" t="s">
        <v>382</v>
      </c>
      <c r="B7" s="15">
        <v>100</v>
      </c>
      <c r="C7" s="15">
        <v>98</v>
      </c>
      <c r="D7" s="15">
        <v>97</v>
      </c>
      <c r="E7" s="12"/>
      <c r="H7" s="311"/>
    </row>
    <row r="8" spans="1:8" ht="16.5" thickBot="1">
      <c r="A8" s="27"/>
      <c r="B8" s="15"/>
      <c r="C8" s="15"/>
      <c r="D8" s="15"/>
      <c r="E8" s="12"/>
      <c r="H8" s="312"/>
    </row>
    <row r="9" spans="1:8" ht="16.5" thickBot="1">
      <c r="A9" s="26" t="s">
        <v>4</v>
      </c>
      <c r="B9" s="20">
        <f>SUM(B10:B11)</f>
        <v>100</v>
      </c>
      <c r="C9" s="20">
        <f>SUM(C10:C11)</f>
        <v>145</v>
      </c>
      <c r="D9" s="20">
        <f>D10</f>
        <v>144</v>
      </c>
      <c r="E9" s="313"/>
      <c r="H9" s="312"/>
    </row>
    <row r="10" spans="1:8" ht="37.5" customHeight="1">
      <c r="A10" s="314" t="s">
        <v>383</v>
      </c>
      <c r="B10" s="315">
        <v>100</v>
      </c>
      <c r="C10" s="315">
        <v>145</v>
      </c>
      <c r="D10" s="315">
        <v>144</v>
      </c>
      <c r="E10" s="12"/>
      <c r="H10" s="312"/>
    </row>
    <row r="11" spans="1:8" ht="16.5" thickBot="1">
      <c r="A11" s="27"/>
      <c r="B11" s="15"/>
      <c r="C11" s="15"/>
      <c r="D11" s="15"/>
      <c r="E11" s="12"/>
      <c r="H11" s="312"/>
    </row>
    <row r="12" spans="1:8" ht="16.5" thickBot="1">
      <c r="A12" s="26" t="s">
        <v>5</v>
      </c>
      <c r="B12" s="20"/>
      <c r="C12" s="20"/>
      <c r="D12" s="20"/>
      <c r="E12" s="313"/>
      <c r="H12" s="312"/>
    </row>
    <row r="13" spans="1:8" ht="15.75">
      <c r="A13" s="316"/>
      <c r="B13" s="313"/>
      <c r="C13" s="313"/>
      <c r="D13" s="313"/>
      <c r="E13" s="317"/>
      <c r="H13" s="312"/>
    </row>
    <row r="14" spans="1:8" ht="30.75" customHeight="1">
      <c r="A14" s="318" t="s">
        <v>384</v>
      </c>
      <c r="B14" s="318"/>
      <c r="C14" s="318"/>
      <c r="D14" s="318"/>
      <c r="E14" s="319"/>
      <c r="H14" s="312"/>
    </row>
    <row r="15" spans="1:8" ht="15.75">
      <c r="A15" s="320"/>
      <c r="B15" s="321"/>
      <c r="C15" s="321"/>
      <c r="D15" s="322"/>
    </row>
    <row r="16" spans="1:8" ht="15.75">
      <c r="A16" s="323"/>
      <c r="B16" s="322"/>
      <c r="C16" s="322"/>
      <c r="D16" s="322"/>
    </row>
    <row r="17" spans="1:5" ht="16.5" thickBot="1">
      <c r="A17" s="322"/>
      <c r="B17" s="23"/>
      <c r="C17" s="22"/>
      <c r="D17" s="324" t="s">
        <v>0</v>
      </c>
      <c r="E17" s="297"/>
    </row>
    <row r="18" spans="1:5">
      <c r="A18" s="325" t="s">
        <v>380</v>
      </c>
      <c r="B18" s="34" t="s">
        <v>2</v>
      </c>
      <c r="C18" s="34" t="s">
        <v>30</v>
      </c>
      <c r="D18" s="326" t="s">
        <v>381</v>
      </c>
      <c r="E18" s="302"/>
    </row>
    <row r="19" spans="1:5" ht="15.75" thickBot="1">
      <c r="A19" s="327"/>
      <c r="B19" s="328">
        <v>2013</v>
      </c>
      <c r="C19" s="328" t="s">
        <v>34</v>
      </c>
      <c r="D19" s="327" t="s">
        <v>13</v>
      </c>
      <c r="E19" s="307"/>
    </row>
    <row r="20" spans="1:5" ht="16.5" thickBot="1">
      <c r="A20" s="26" t="s">
        <v>3</v>
      </c>
      <c r="B20" s="19"/>
      <c r="C20" s="19"/>
      <c r="D20" s="19">
        <f>SUM(D21:D23)</f>
        <v>95.738</v>
      </c>
      <c r="E20" s="308"/>
    </row>
    <row r="21" spans="1:5" ht="15.75">
      <c r="A21" s="27" t="s">
        <v>7</v>
      </c>
      <c r="B21" s="15"/>
      <c r="C21" s="15"/>
      <c r="D21" s="15"/>
      <c r="E21" s="12"/>
    </row>
    <row r="22" spans="1:5" ht="15.75">
      <c r="A22" s="27" t="s">
        <v>382</v>
      </c>
      <c r="B22" s="15"/>
      <c r="C22" s="15"/>
      <c r="D22" s="15">
        <v>95.738</v>
      </c>
      <c r="E22" s="12"/>
    </row>
    <row r="23" spans="1:5" ht="16.5" thickBot="1">
      <c r="A23" s="27"/>
      <c r="B23" s="15"/>
      <c r="C23" s="15"/>
      <c r="D23" s="15"/>
      <c r="E23" s="12"/>
    </row>
    <row r="24" spans="1:5" ht="16.5" thickBot="1">
      <c r="A24" s="26" t="s">
        <v>4</v>
      </c>
      <c r="B24" s="20"/>
      <c r="C24" s="20"/>
      <c r="D24" s="20"/>
      <c r="E24" s="313"/>
    </row>
    <row r="25" spans="1:5" ht="15.75">
      <c r="A25" s="329"/>
      <c r="B25" s="315"/>
      <c r="C25" s="315"/>
      <c r="D25" s="315"/>
      <c r="E25" s="12"/>
    </row>
    <row r="26" spans="1:5" ht="16.5" thickBot="1">
      <c r="A26" s="5"/>
      <c r="B26" s="15"/>
      <c r="C26" s="15"/>
      <c r="D26" s="15"/>
      <c r="E26" s="12"/>
    </row>
    <row r="27" spans="1:5" ht="16.5" thickBot="1">
      <c r="A27" s="3" t="s">
        <v>5</v>
      </c>
      <c r="B27" s="20"/>
      <c r="C27" s="20"/>
      <c r="D27" s="20">
        <f>+D20-D24</f>
        <v>95.738</v>
      </c>
      <c r="E27" s="313"/>
    </row>
    <row r="28" spans="1:5" ht="15.75">
      <c r="A28" s="9"/>
      <c r="B28" s="317"/>
      <c r="C28" s="317"/>
      <c r="D28" s="317"/>
      <c r="E28" s="317"/>
    </row>
    <row r="29" spans="1:5" ht="30.75" customHeight="1">
      <c r="A29" s="330" t="s">
        <v>385</v>
      </c>
      <c r="B29" s="330"/>
      <c r="C29" s="330"/>
      <c r="D29" s="330"/>
      <c r="E29" s="331"/>
    </row>
    <row r="30" spans="1:5" ht="15.75">
      <c r="A30" s="332"/>
    </row>
    <row r="31" spans="1:5" ht="15.75">
      <c r="A31" s="332"/>
    </row>
  </sheetData>
  <mergeCells count="2">
    <mergeCell ref="A14:D14"/>
    <mergeCell ref="A29:D29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1"/>
  <sheetViews>
    <sheetView showZeros="0" zoomScaleNormal="100" workbookViewId="0">
      <selection activeCell="A20" sqref="A20"/>
    </sheetView>
  </sheetViews>
  <sheetFormatPr defaultRowHeight="15"/>
  <cols>
    <col min="1" max="1" width="69.42578125" style="8" customWidth="1"/>
    <col min="2" max="2" width="18.85546875" style="8" customWidth="1"/>
    <col min="3" max="3" width="17.85546875" style="8" customWidth="1"/>
    <col min="4" max="4" width="20" style="8" customWidth="1"/>
    <col min="5" max="256" width="9.140625" style="8"/>
    <col min="257" max="257" width="69.42578125" style="8" customWidth="1"/>
    <col min="258" max="258" width="18.85546875" style="8" customWidth="1"/>
    <col min="259" max="259" width="17.85546875" style="8" customWidth="1"/>
    <col min="260" max="260" width="20" style="8" customWidth="1"/>
    <col min="261" max="512" width="9.140625" style="8"/>
    <col min="513" max="513" width="69.42578125" style="8" customWidth="1"/>
    <col min="514" max="514" width="18.85546875" style="8" customWidth="1"/>
    <col min="515" max="515" width="17.85546875" style="8" customWidth="1"/>
    <col min="516" max="516" width="20" style="8" customWidth="1"/>
    <col min="517" max="768" width="9.140625" style="8"/>
    <col min="769" max="769" width="69.42578125" style="8" customWidth="1"/>
    <col min="770" max="770" width="18.85546875" style="8" customWidth="1"/>
    <col min="771" max="771" width="17.85546875" style="8" customWidth="1"/>
    <col min="772" max="772" width="20" style="8" customWidth="1"/>
    <col min="773" max="1024" width="9.140625" style="8"/>
    <col min="1025" max="1025" width="69.42578125" style="8" customWidth="1"/>
    <col min="1026" max="1026" width="18.85546875" style="8" customWidth="1"/>
    <col min="1027" max="1027" width="17.85546875" style="8" customWidth="1"/>
    <col min="1028" max="1028" width="20" style="8" customWidth="1"/>
    <col min="1029" max="1280" width="9.140625" style="8"/>
    <col min="1281" max="1281" width="69.42578125" style="8" customWidth="1"/>
    <col min="1282" max="1282" width="18.85546875" style="8" customWidth="1"/>
    <col min="1283" max="1283" width="17.85546875" style="8" customWidth="1"/>
    <col min="1284" max="1284" width="20" style="8" customWidth="1"/>
    <col min="1285" max="1536" width="9.140625" style="8"/>
    <col min="1537" max="1537" width="69.42578125" style="8" customWidth="1"/>
    <col min="1538" max="1538" width="18.85546875" style="8" customWidth="1"/>
    <col min="1539" max="1539" width="17.85546875" style="8" customWidth="1"/>
    <col min="1540" max="1540" width="20" style="8" customWidth="1"/>
    <col min="1541" max="1792" width="9.140625" style="8"/>
    <col min="1793" max="1793" width="69.42578125" style="8" customWidth="1"/>
    <col min="1794" max="1794" width="18.85546875" style="8" customWidth="1"/>
    <col min="1795" max="1795" width="17.85546875" style="8" customWidth="1"/>
    <col min="1796" max="1796" width="20" style="8" customWidth="1"/>
    <col min="1797" max="2048" width="9.140625" style="8"/>
    <col min="2049" max="2049" width="69.42578125" style="8" customWidth="1"/>
    <col min="2050" max="2050" width="18.85546875" style="8" customWidth="1"/>
    <col min="2051" max="2051" width="17.85546875" style="8" customWidth="1"/>
    <col min="2052" max="2052" width="20" style="8" customWidth="1"/>
    <col min="2053" max="2304" width="9.140625" style="8"/>
    <col min="2305" max="2305" width="69.42578125" style="8" customWidth="1"/>
    <col min="2306" max="2306" width="18.85546875" style="8" customWidth="1"/>
    <col min="2307" max="2307" width="17.85546875" style="8" customWidth="1"/>
    <col min="2308" max="2308" width="20" style="8" customWidth="1"/>
    <col min="2309" max="2560" width="9.140625" style="8"/>
    <col min="2561" max="2561" width="69.42578125" style="8" customWidth="1"/>
    <col min="2562" max="2562" width="18.85546875" style="8" customWidth="1"/>
    <col min="2563" max="2563" width="17.85546875" style="8" customWidth="1"/>
    <col min="2564" max="2564" width="20" style="8" customWidth="1"/>
    <col min="2565" max="2816" width="9.140625" style="8"/>
    <col min="2817" max="2817" width="69.42578125" style="8" customWidth="1"/>
    <col min="2818" max="2818" width="18.85546875" style="8" customWidth="1"/>
    <col min="2819" max="2819" width="17.85546875" style="8" customWidth="1"/>
    <col min="2820" max="2820" width="20" style="8" customWidth="1"/>
    <col min="2821" max="3072" width="9.140625" style="8"/>
    <col min="3073" max="3073" width="69.42578125" style="8" customWidth="1"/>
    <col min="3074" max="3074" width="18.85546875" style="8" customWidth="1"/>
    <col min="3075" max="3075" width="17.85546875" style="8" customWidth="1"/>
    <col min="3076" max="3076" width="20" style="8" customWidth="1"/>
    <col min="3077" max="3328" width="9.140625" style="8"/>
    <col min="3329" max="3329" width="69.42578125" style="8" customWidth="1"/>
    <col min="3330" max="3330" width="18.85546875" style="8" customWidth="1"/>
    <col min="3331" max="3331" width="17.85546875" style="8" customWidth="1"/>
    <col min="3332" max="3332" width="20" style="8" customWidth="1"/>
    <col min="3333" max="3584" width="9.140625" style="8"/>
    <col min="3585" max="3585" width="69.42578125" style="8" customWidth="1"/>
    <col min="3586" max="3586" width="18.85546875" style="8" customWidth="1"/>
    <col min="3587" max="3587" width="17.85546875" style="8" customWidth="1"/>
    <col min="3588" max="3588" width="20" style="8" customWidth="1"/>
    <col min="3589" max="3840" width="9.140625" style="8"/>
    <col min="3841" max="3841" width="69.42578125" style="8" customWidth="1"/>
    <col min="3842" max="3842" width="18.85546875" style="8" customWidth="1"/>
    <col min="3843" max="3843" width="17.85546875" style="8" customWidth="1"/>
    <col min="3844" max="3844" width="20" style="8" customWidth="1"/>
    <col min="3845" max="4096" width="9.140625" style="8"/>
    <col min="4097" max="4097" width="69.42578125" style="8" customWidth="1"/>
    <col min="4098" max="4098" width="18.85546875" style="8" customWidth="1"/>
    <col min="4099" max="4099" width="17.85546875" style="8" customWidth="1"/>
    <col min="4100" max="4100" width="20" style="8" customWidth="1"/>
    <col min="4101" max="4352" width="9.140625" style="8"/>
    <col min="4353" max="4353" width="69.42578125" style="8" customWidth="1"/>
    <col min="4354" max="4354" width="18.85546875" style="8" customWidth="1"/>
    <col min="4355" max="4355" width="17.85546875" style="8" customWidth="1"/>
    <col min="4356" max="4356" width="20" style="8" customWidth="1"/>
    <col min="4357" max="4608" width="9.140625" style="8"/>
    <col min="4609" max="4609" width="69.42578125" style="8" customWidth="1"/>
    <col min="4610" max="4610" width="18.85546875" style="8" customWidth="1"/>
    <col min="4611" max="4611" width="17.85546875" style="8" customWidth="1"/>
    <col min="4612" max="4612" width="20" style="8" customWidth="1"/>
    <col min="4613" max="4864" width="9.140625" style="8"/>
    <col min="4865" max="4865" width="69.42578125" style="8" customWidth="1"/>
    <col min="4866" max="4866" width="18.85546875" style="8" customWidth="1"/>
    <col min="4867" max="4867" width="17.85546875" style="8" customWidth="1"/>
    <col min="4868" max="4868" width="20" style="8" customWidth="1"/>
    <col min="4869" max="5120" width="9.140625" style="8"/>
    <col min="5121" max="5121" width="69.42578125" style="8" customWidth="1"/>
    <col min="5122" max="5122" width="18.85546875" style="8" customWidth="1"/>
    <col min="5123" max="5123" width="17.85546875" style="8" customWidth="1"/>
    <col min="5124" max="5124" width="20" style="8" customWidth="1"/>
    <col min="5125" max="5376" width="9.140625" style="8"/>
    <col min="5377" max="5377" width="69.42578125" style="8" customWidth="1"/>
    <col min="5378" max="5378" width="18.85546875" style="8" customWidth="1"/>
    <col min="5379" max="5379" width="17.85546875" style="8" customWidth="1"/>
    <col min="5380" max="5380" width="20" style="8" customWidth="1"/>
    <col min="5381" max="5632" width="9.140625" style="8"/>
    <col min="5633" max="5633" width="69.42578125" style="8" customWidth="1"/>
    <col min="5634" max="5634" width="18.85546875" style="8" customWidth="1"/>
    <col min="5635" max="5635" width="17.85546875" style="8" customWidth="1"/>
    <col min="5636" max="5636" width="20" style="8" customWidth="1"/>
    <col min="5637" max="5888" width="9.140625" style="8"/>
    <col min="5889" max="5889" width="69.42578125" style="8" customWidth="1"/>
    <col min="5890" max="5890" width="18.85546875" style="8" customWidth="1"/>
    <col min="5891" max="5891" width="17.85546875" style="8" customWidth="1"/>
    <col min="5892" max="5892" width="20" style="8" customWidth="1"/>
    <col min="5893" max="6144" width="9.140625" style="8"/>
    <col min="6145" max="6145" width="69.42578125" style="8" customWidth="1"/>
    <col min="6146" max="6146" width="18.85546875" style="8" customWidth="1"/>
    <col min="6147" max="6147" width="17.85546875" style="8" customWidth="1"/>
    <col min="6148" max="6148" width="20" style="8" customWidth="1"/>
    <col min="6149" max="6400" width="9.140625" style="8"/>
    <col min="6401" max="6401" width="69.42578125" style="8" customWidth="1"/>
    <col min="6402" max="6402" width="18.85546875" style="8" customWidth="1"/>
    <col min="6403" max="6403" width="17.85546875" style="8" customWidth="1"/>
    <col min="6404" max="6404" width="20" style="8" customWidth="1"/>
    <col min="6405" max="6656" width="9.140625" style="8"/>
    <col min="6657" max="6657" width="69.42578125" style="8" customWidth="1"/>
    <col min="6658" max="6658" width="18.85546875" style="8" customWidth="1"/>
    <col min="6659" max="6659" width="17.85546875" style="8" customWidth="1"/>
    <col min="6660" max="6660" width="20" style="8" customWidth="1"/>
    <col min="6661" max="6912" width="9.140625" style="8"/>
    <col min="6913" max="6913" width="69.42578125" style="8" customWidth="1"/>
    <col min="6914" max="6914" width="18.85546875" style="8" customWidth="1"/>
    <col min="6915" max="6915" width="17.85546875" style="8" customWidth="1"/>
    <col min="6916" max="6916" width="20" style="8" customWidth="1"/>
    <col min="6917" max="7168" width="9.140625" style="8"/>
    <col min="7169" max="7169" width="69.42578125" style="8" customWidth="1"/>
    <col min="7170" max="7170" width="18.85546875" style="8" customWidth="1"/>
    <col min="7171" max="7171" width="17.85546875" style="8" customWidth="1"/>
    <col min="7172" max="7172" width="20" style="8" customWidth="1"/>
    <col min="7173" max="7424" width="9.140625" style="8"/>
    <col min="7425" max="7425" width="69.42578125" style="8" customWidth="1"/>
    <col min="7426" max="7426" width="18.85546875" style="8" customWidth="1"/>
    <col min="7427" max="7427" width="17.85546875" style="8" customWidth="1"/>
    <col min="7428" max="7428" width="20" style="8" customWidth="1"/>
    <col min="7429" max="7680" width="9.140625" style="8"/>
    <col min="7681" max="7681" width="69.42578125" style="8" customWidth="1"/>
    <col min="7682" max="7682" width="18.85546875" style="8" customWidth="1"/>
    <col min="7683" max="7683" width="17.85546875" style="8" customWidth="1"/>
    <col min="7684" max="7684" width="20" style="8" customWidth="1"/>
    <col min="7685" max="7936" width="9.140625" style="8"/>
    <col min="7937" max="7937" width="69.42578125" style="8" customWidth="1"/>
    <col min="7938" max="7938" width="18.85546875" style="8" customWidth="1"/>
    <col min="7939" max="7939" width="17.85546875" style="8" customWidth="1"/>
    <col min="7940" max="7940" width="20" style="8" customWidth="1"/>
    <col min="7941" max="8192" width="9.140625" style="8"/>
    <col min="8193" max="8193" width="69.42578125" style="8" customWidth="1"/>
    <col min="8194" max="8194" width="18.85546875" style="8" customWidth="1"/>
    <col min="8195" max="8195" width="17.85546875" style="8" customWidth="1"/>
    <col min="8196" max="8196" width="20" style="8" customWidth="1"/>
    <col min="8197" max="8448" width="9.140625" style="8"/>
    <col min="8449" max="8449" width="69.42578125" style="8" customWidth="1"/>
    <col min="8450" max="8450" width="18.85546875" style="8" customWidth="1"/>
    <col min="8451" max="8451" width="17.85546875" style="8" customWidth="1"/>
    <col min="8452" max="8452" width="20" style="8" customWidth="1"/>
    <col min="8453" max="8704" width="9.140625" style="8"/>
    <col min="8705" max="8705" width="69.42578125" style="8" customWidth="1"/>
    <col min="8706" max="8706" width="18.85546875" style="8" customWidth="1"/>
    <col min="8707" max="8707" width="17.85546875" style="8" customWidth="1"/>
    <col min="8708" max="8708" width="20" style="8" customWidth="1"/>
    <col min="8709" max="8960" width="9.140625" style="8"/>
    <col min="8961" max="8961" width="69.42578125" style="8" customWidth="1"/>
    <col min="8962" max="8962" width="18.85546875" style="8" customWidth="1"/>
    <col min="8963" max="8963" width="17.85546875" style="8" customWidth="1"/>
    <col min="8964" max="8964" width="20" style="8" customWidth="1"/>
    <col min="8965" max="9216" width="9.140625" style="8"/>
    <col min="9217" max="9217" width="69.42578125" style="8" customWidth="1"/>
    <col min="9218" max="9218" width="18.85546875" style="8" customWidth="1"/>
    <col min="9219" max="9219" width="17.85546875" style="8" customWidth="1"/>
    <col min="9220" max="9220" width="20" style="8" customWidth="1"/>
    <col min="9221" max="9472" width="9.140625" style="8"/>
    <col min="9473" max="9473" width="69.42578125" style="8" customWidth="1"/>
    <col min="9474" max="9474" width="18.85546875" style="8" customWidth="1"/>
    <col min="9475" max="9475" width="17.85546875" style="8" customWidth="1"/>
    <col min="9476" max="9476" width="20" style="8" customWidth="1"/>
    <col min="9477" max="9728" width="9.140625" style="8"/>
    <col min="9729" max="9729" width="69.42578125" style="8" customWidth="1"/>
    <col min="9730" max="9730" width="18.85546875" style="8" customWidth="1"/>
    <col min="9731" max="9731" width="17.85546875" style="8" customWidth="1"/>
    <col min="9732" max="9732" width="20" style="8" customWidth="1"/>
    <col min="9733" max="9984" width="9.140625" style="8"/>
    <col min="9985" max="9985" width="69.42578125" style="8" customWidth="1"/>
    <col min="9986" max="9986" width="18.85546875" style="8" customWidth="1"/>
    <col min="9987" max="9987" width="17.85546875" style="8" customWidth="1"/>
    <col min="9988" max="9988" width="20" style="8" customWidth="1"/>
    <col min="9989" max="10240" width="9.140625" style="8"/>
    <col min="10241" max="10241" width="69.42578125" style="8" customWidth="1"/>
    <col min="10242" max="10242" width="18.85546875" style="8" customWidth="1"/>
    <col min="10243" max="10243" width="17.85546875" style="8" customWidth="1"/>
    <col min="10244" max="10244" width="20" style="8" customWidth="1"/>
    <col min="10245" max="10496" width="9.140625" style="8"/>
    <col min="10497" max="10497" width="69.42578125" style="8" customWidth="1"/>
    <col min="10498" max="10498" width="18.85546875" style="8" customWidth="1"/>
    <col min="10499" max="10499" width="17.85546875" style="8" customWidth="1"/>
    <col min="10500" max="10500" width="20" style="8" customWidth="1"/>
    <col min="10501" max="10752" width="9.140625" style="8"/>
    <col min="10753" max="10753" width="69.42578125" style="8" customWidth="1"/>
    <col min="10754" max="10754" width="18.85546875" style="8" customWidth="1"/>
    <col min="10755" max="10755" width="17.85546875" style="8" customWidth="1"/>
    <col min="10756" max="10756" width="20" style="8" customWidth="1"/>
    <col min="10757" max="11008" width="9.140625" style="8"/>
    <col min="11009" max="11009" width="69.42578125" style="8" customWidth="1"/>
    <col min="11010" max="11010" width="18.85546875" style="8" customWidth="1"/>
    <col min="11011" max="11011" width="17.85546875" style="8" customWidth="1"/>
    <col min="11012" max="11012" width="20" style="8" customWidth="1"/>
    <col min="11013" max="11264" width="9.140625" style="8"/>
    <col min="11265" max="11265" width="69.42578125" style="8" customWidth="1"/>
    <col min="11266" max="11266" width="18.85546875" style="8" customWidth="1"/>
    <col min="11267" max="11267" width="17.85546875" style="8" customWidth="1"/>
    <col min="11268" max="11268" width="20" style="8" customWidth="1"/>
    <col min="11269" max="11520" width="9.140625" style="8"/>
    <col min="11521" max="11521" width="69.42578125" style="8" customWidth="1"/>
    <col min="11522" max="11522" width="18.85546875" style="8" customWidth="1"/>
    <col min="11523" max="11523" width="17.85546875" style="8" customWidth="1"/>
    <col min="11524" max="11524" width="20" style="8" customWidth="1"/>
    <col min="11525" max="11776" width="9.140625" style="8"/>
    <col min="11777" max="11777" width="69.42578125" style="8" customWidth="1"/>
    <col min="11778" max="11778" width="18.85546875" style="8" customWidth="1"/>
    <col min="11779" max="11779" width="17.85546875" style="8" customWidth="1"/>
    <col min="11780" max="11780" width="20" style="8" customWidth="1"/>
    <col min="11781" max="12032" width="9.140625" style="8"/>
    <col min="12033" max="12033" width="69.42578125" style="8" customWidth="1"/>
    <col min="12034" max="12034" width="18.85546875" style="8" customWidth="1"/>
    <col min="12035" max="12035" width="17.85546875" style="8" customWidth="1"/>
    <col min="12036" max="12036" width="20" style="8" customWidth="1"/>
    <col min="12037" max="12288" width="9.140625" style="8"/>
    <col min="12289" max="12289" width="69.42578125" style="8" customWidth="1"/>
    <col min="12290" max="12290" width="18.85546875" style="8" customWidth="1"/>
    <col min="12291" max="12291" width="17.85546875" style="8" customWidth="1"/>
    <col min="12292" max="12292" width="20" style="8" customWidth="1"/>
    <col min="12293" max="12544" width="9.140625" style="8"/>
    <col min="12545" max="12545" width="69.42578125" style="8" customWidth="1"/>
    <col min="12546" max="12546" width="18.85546875" style="8" customWidth="1"/>
    <col min="12547" max="12547" width="17.85546875" style="8" customWidth="1"/>
    <col min="12548" max="12548" width="20" style="8" customWidth="1"/>
    <col min="12549" max="12800" width="9.140625" style="8"/>
    <col min="12801" max="12801" width="69.42578125" style="8" customWidth="1"/>
    <col min="12802" max="12802" width="18.85546875" style="8" customWidth="1"/>
    <col min="12803" max="12803" width="17.85546875" style="8" customWidth="1"/>
    <col min="12804" max="12804" width="20" style="8" customWidth="1"/>
    <col min="12805" max="13056" width="9.140625" style="8"/>
    <col min="13057" max="13057" width="69.42578125" style="8" customWidth="1"/>
    <col min="13058" max="13058" width="18.85546875" style="8" customWidth="1"/>
    <col min="13059" max="13059" width="17.85546875" style="8" customWidth="1"/>
    <col min="13060" max="13060" width="20" style="8" customWidth="1"/>
    <col min="13061" max="13312" width="9.140625" style="8"/>
    <col min="13313" max="13313" width="69.42578125" style="8" customWidth="1"/>
    <col min="13314" max="13314" width="18.85546875" style="8" customWidth="1"/>
    <col min="13315" max="13315" width="17.85546875" style="8" customWidth="1"/>
    <col min="13316" max="13316" width="20" style="8" customWidth="1"/>
    <col min="13317" max="13568" width="9.140625" style="8"/>
    <col min="13569" max="13569" width="69.42578125" style="8" customWidth="1"/>
    <col min="13570" max="13570" width="18.85546875" style="8" customWidth="1"/>
    <col min="13571" max="13571" width="17.85546875" style="8" customWidth="1"/>
    <col min="13572" max="13572" width="20" style="8" customWidth="1"/>
    <col min="13573" max="13824" width="9.140625" style="8"/>
    <col min="13825" max="13825" width="69.42578125" style="8" customWidth="1"/>
    <col min="13826" max="13826" width="18.85546875" style="8" customWidth="1"/>
    <col min="13827" max="13827" width="17.85546875" style="8" customWidth="1"/>
    <col min="13828" max="13828" width="20" style="8" customWidth="1"/>
    <col min="13829" max="14080" width="9.140625" style="8"/>
    <col min="14081" max="14081" width="69.42578125" style="8" customWidth="1"/>
    <col min="14082" max="14082" width="18.85546875" style="8" customWidth="1"/>
    <col min="14083" max="14083" width="17.85546875" style="8" customWidth="1"/>
    <col min="14084" max="14084" width="20" style="8" customWidth="1"/>
    <col min="14085" max="14336" width="9.140625" style="8"/>
    <col min="14337" max="14337" width="69.42578125" style="8" customWidth="1"/>
    <col min="14338" max="14338" width="18.85546875" style="8" customWidth="1"/>
    <col min="14339" max="14339" width="17.85546875" style="8" customWidth="1"/>
    <col min="14340" max="14340" width="20" style="8" customWidth="1"/>
    <col min="14341" max="14592" width="9.140625" style="8"/>
    <col min="14593" max="14593" width="69.42578125" style="8" customWidth="1"/>
    <col min="14594" max="14594" width="18.85546875" style="8" customWidth="1"/>
    <col min="14595" max="14595" width="17.85546875" style="8" customWidth="1"/>
    <col min="14596" max="14596" width="20" style="8" customWidth="1"/>
    <col min="14597" max="14848" width="9.140625" style="8"/>
    <col min="14849" max="14849" width="69.42578125" style="8" customWidth="1"/>
    <col min="14850" max="14850" width="18.85546875" style="8" customWidth="1"/>
    <col min="14851" max="14851" width="17.85546875" style="8" customWidth="1"/>
    <col min="14852" max="14852" width="20" style="8" customWidth="1"/>
    <col min="14853" max="15104" width="9.140625" style="8"/>
    <col min="15105" max="15105" width="69.42578125" style="8" customWidth="1"/>
    <col min="15106" max="15106" width="18.85546875" style="8" customWidth="1"/>
    <col min="15107" max="15107" width="17.85546875" style="8" customWidth="1"/>
    <col min="15108" max="15108" width="20" style="8" customWidth="1"/>
    <col min="15109" max="15360" width="9.140625" style="8"/>
    <col min="15361" max="15361" width="69.42578125" style="8" customWidth="1"/>
    <col min="15362" max="15362" width="18.85546875" style="8" customWidth="1"/>
    <col min="15363" max="15363" width="17.85546875" style="8" customWidth="1"/>
    <col min="15364" max="15364" width="20" style="8" customWidth="1"/>
    <col min="15365" max="15616" width="9.140625" style="8"/>
    <col min="15617" max="15617" width="69.42578125" style="8" customWidth="1"/>
    <col min="15618" max="15618" width="18.85546875" style="8" customWidth="1"/>
    <col min="15619" max="15619" width="17.85546875" style="8" customWidth="1"/>
    <col min="15620" max="15620" width="20" style="8" customWidth="1"/>
    <col min="15621" max="15872" width="9.140625" style="8"/>
    <col min="15873" max="15873" width="69.42578125" style="8" customWidth="1"/>
    <col min="15874" max="15874" width="18.85546875" style="8" customWidth="1"/>
    <col min="15875" max="15875" width="17.85546875" style="8" customWidth="1"/>
    <col min="15876" max="15876" width="20" style="8" customWidth="1"/>
    <col min="15877" max="16128" width="9.140625" style="8"/>
    <col min="16129" max="16129" width="69.42578125" style="8" customWidth="1"/>
    <col min="16130" max="16130" width="18.85546875" style="8" customWidth="1"/>
    <col min="16131" max="16131" width="17.85546875" style="8" customWidth="1"/>
    <col min="16132" max="16132" width="20" style="8" customWidth="1"/>
    <col min="16133" max="16384" width="9.140625" style="8"/>
  </cols>
  <sheetData>
    <row r="2" spans="1:6" ht="16.5" thickBot="1">
      <c r="B2" s="2"/>
      <c r="C2" s="1"/>
      <c r="D2" s="297" t="s">
        <v>0</v>
      </c>
    </row>
    <row r="3" spans="1:6" ht="19.5" customHeight="1">
      <c r="A3" s="298" t="s">
        <v>386</v>
      </c>
      <c r="B3" s="299" t="s">
        <v>2</v>
      </c>
      <c r="C3" s="300" t="s">
        <v>30</v>
      </c>
      <c r="D3" s="301" t="s">
        <v>381</v>
      </c>
    </row>
    <row r="4" spans="1:6" ht="26.25" thickBot="1">
      <c r="A4" s="333" t="s">
        <v>387</v>
      </c>
      <c r="B4" s="334">
        <v>2013</v>
      </c>
      <c r="C4" s="335" t="s">
        <v>34</v>
      </c>
      <c r="D4" s="336" t="s">
        <v>13</v>
      </c>
    </row>
    <row r="5" spans="1:6" ht="16.5" thickBot="1">
      <c r="A5" s="3" t="s">
        <v>3</v>
      </c>
      <c r="B5" s="19">
        <f>SUM(B6:B7)</f>
        <v>0</v>
      </c>
      <c r="C5" s="19">
        <f>SUM(C6:C7)</f>
        <v>0</v>
      </c>
      <c r="D5" s="19">
        <f>SUM(D6:D7)</f>
        <v>231</v>
      </c>
    </row>
    <row r="6" spans="1:6" ht="15.75">
      <c r="A6" s="5" t="s">
        <v>382</v>
      </c>
      <c r="B6" s="15"/>
      <c r="C6" s="15"/>
      <c r="D6" s="15">
        <v>231</v>
      </c>
    </row>
    <row r="7" spans="1:6" ht="15.75">
      <c r="A7" s="5"/>
      <c r="B7" s="15"/>
      <c r="C7" s="15"/>
      <c r="D7" s="15"/>
    </row>
    <row r="8" spans="1:6" ht="16.5" thickBot="1">
      <c r="A8" s="5"/>
      <c r="B8" s="16"/>
      <c r="C8" s="16"/>
      <c r="D8" s="16"/>
    </row>
    <row r="9" spans="1:6" ht="16.5" thickBot="1">
      <c r="A9" s="3" t="s">
        <v>4</v>
      </c>
      <c r="B9" s="20">
        <f>SUM(B12:B12)</f>
        <v>0</v>
      </c>
      <c r="C9" s="20">
        <f>SUM(C12:C12)</f>
        <v>0</v>
      </c>
      <c r="D9" s="19">
        <f>SUM(D10:D11)</f>
        <v>231</v>
      </c>
    </row>
    <row r="10" spans="1:6" ht="15.75">
      <c r="A10" s="42" t="s">
        <v>388</v>
      </c>
      <c r="B10" s="337"/>
      <c r="C10" s="337"/>
      <c r="D10" s="338">
        <v>231</v>
      </c>
    </row>
    <row r="11" spans="1:6" s="10" customFormat="1" ht="15.75">
      <c r="A11" s="339"/>
      <c r="B11" s="33"/>
      <c r="C11" s="33"/>
      <c r="D11" s="33"/>
    </row>
    <row r="12" spans="1:6" ht="16.5" thickBot="1">
      <c r="A12" s="5"/>
      <c r="B12" s="15"/>
      <c r="C12" s="15"/>
      <c r="D12" s="15"/>
    </row>
    <row r="13" spans="1:6" ht="16.5" thickBot="1">
      <c r="A13" s="3" t="s">
        <v>5</v>
      </c>
      <c r="B13" s="20">
        <f>+B5-B9</f>
        <v>0</v>
      </c>
      <c r="C13" s="20">
        <f>+C5-C9</f>
        <v>0</v>
      </c>
      <c r="D13" s="20">
        <f>+D5-D9</f>
        <v>0</v>
      </c>
      <c r="F13" s="340"/>
    </row>
    <row r="14" spans="1:6" ht="15.75">
      <c r="A14" s="9"/>
      <c r="B14" s="317"/>
      <c r="C14" s="317"/>
      <c r="D14" s="317"/>
      <c r="F14" s="340"/>
    </row>
    <row r="15" spans="1:6" ht="24" customHeight="1">
      <c r="A15" s="341" t="s">
        <v>389</v>
      </c>
      <c r="B15" s="341"/>
      <c r="C15" s="341"/>
      <c r="D15" s="341"/>
    </row>
    <row r="16" spans="1:6" ht="15.75">
      <c r="A16" s="332"/>
    </row>
    <row r="17" spans="1:3" ht="15.75">
      <c r="A17" s="332"/>
    </row>
    <row r="18" spans="1:3" ht="15.75">
      <c r="A18" s="36"/>
      <c r="C18" s="332"/>
    </row>
    <row r="19" spans="1:3" ht="15.75">
      <c r="A19" s="36"/>
    </row>
    <row r="20" spans="1:3" ht="15.75">
      <c r="A20" s="332"/>
    </row>
    <row r="30" spans="1:3" ht="15.75">
      <c r="A30" s="332"/>
    </row>
    <row r="31" spans="1:3" ht="15.75">
      <c r="A31" s="332"/>
    </row>
  </sheetData>
  <mergeCells count="1">
    <mergeCell ref="A15:D15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25EB9-96EC-4632-B3C5-C2F017FF5B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FCB420C-7638-4191-B671-112EC7253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3CAE7-C37E-4A37-8B0D-0EA99E008E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FRR, FKŠ</vt:lpstr>
      <vt:lpstr>FBV</vt:lpstr>
      <vt:lpstr>FRB</vt:lpstr>
      <vt:lpstr>FKEP</vt:lpstr>
      <vt:lpstr>SF</vt:lpstr>
      <vt:lpstr>VS MP</vt:lpstr>
      <vt:lpstr>VS pov.</vt:lpstr>
      <vt:lpstr>FKEP!Názvy_tisku</vt:lpstr>
      <vt:lpstr>FBV!Oblast_tisku</vt:lpstr>
      <vt:lpstr>FKEP!Oblast_tisku</vt:lpstr>
      <vt:lpstr>FRB!Oblast_tisku</vt:lpstr>
      <vt:lpstr>'FRR, FKŠ'!Oblast_tisku</vt:lpstr>
      <vt:lpstr>SF!Oblast_tisku</vt:lpstr>
      <vt:lpstr>'VS MP'!Oblast_tisku</vt:lpstr>
      <vt:lpstr>'VS pov.'!Oblast_tisku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</dc:creator>
  <cp:lastModifiedBy>Jiří Trnečka</cp:lastModifiedBy>
  <cp:lastPrinted>2014-06-10T06:10:53Z</cp:lastPrinted>
  <dcterms:created xsi:type="dcterms:W3CDTF">2002-05-09T07:59:10Z</dcterms:created>
  <dcterms:modified xsi:type="dcterms:W3CDTF">2014-06-10T06:12:53Z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59d33095-50fe-472e-86ec-e2da7c2bdff4</vt:lpwstr>
  </property>
</Properties>
</file>