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ávěrečný účet 2014\INTERNET\"/>
    </mc:Choice>
  </mc:AlternateContent>
  <bookViews>
    <workbookView xWindow="-15" yWindow="-15" windowWidth="15330" windowHeight="4635" tabRatio="601"/>
  </bookViews>
  <sheets>
    <sheet name="ZÚ p.o." sheetId="8" r:id="rId1"/>
  </sheets>
  <definedNames>
    <definedName name="_xlnm.Print_Area" localSheetId="0">'ZÚ p.o.'!$A$1:$D$41</definedName>
  </definedNames>
  <calcPr calcId="152511"/>
</workbook>
</file>

<file path=xl/calcChain.xml><?xml version="1.0" encoding="utf-8"?>
<calcChain xmlns="http://schemas.openxmlformats.org/spreadsheetml/2006/main">
  <c r="C32" i="8" l="1"/>
  <c r="B26" i="8"/>
  <c r="G9" i="8" l="1"/>
  <c r="G8" i="8"/>
  <c r="B7" i="8"/>
  <c r="G7" i="8"/>
  <c r="G35" i="8"/>
  <c r="G38" i="8"/>
  <c r="G36" i="8"/>
  <c r="G37" i="8"/>
  <c r="G29" i="8" l="1"/>
  <c r="F7" i="8" l="1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B27" i="8"/>
  <c r="B34" i="8"/>
  <c r="B28" i="8"/>
  <c r="B30" i="8"/>
  <c r="B10" i="8"/>
  <c r="B31" i="8"/>
  <c r="B32" i="8"/>
  <c r="B29" i="8"/>
  <c r="B6" i="8"/>
  <c r="B9" i="8"/>
  <c r="B8" i="8"/>
  <c r="B39" i="8" l="1"/>
  <c r="C13" i="8"/>
  <c r="C11" i="8"/>
  <c r="F6" i="8" l="1"/>
  <c r="C39" i="8"/>
  <c r="D39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32" i="8"/>
  <c r="G6" i="8"/>
  <c r="G10" i="8"/>
  <c r="G26" i="8"/>
  <c r="G27" i="8"/>
  <c r="G28" i="8"/>
  <c r="G30" i="8"/>
  <c r="G31" i="8"/>
  <c r="G34" i="8"/>
  <c r="G39" i="8" l="1"/>
  <c r="F39" i="8"/>
</calcChain>
</file>

<file path=xl/comments1.xml><?xml version="1.0" encoding="utf-8"?>
<comments xmlns="http://schemas.openxmlformats.org/spreadsheetml/2006/main">
  <authors>
    <author>sprna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  <charset val="238"/>
          </rPr>
          <t>sprna:</t>
        </r>
        <r>
          <rPr>
            <sz val="9"/>
            <color indexed="81"/>
            <rFont val="Tahoma"/>
            <family val="2"/>
            <charset val="238"/>
          </rPr>
          <t xml:space="preserve">
1 610 700 Kč z RF
6 676 684 Kč z rozpočtu zřizovatele</t>
        </r>
      </text>
    </comment>
  </commentList>
</comments>
</file>

<file path=xl/sharedStrings.xml><?xml version="1.0" encoding="utf-8"?>
<sst xmlns="http://schemas.openxmlformats.org/spreadsheetml/2006/main" count="45" uniqueCount="44">
  <si>
    <t>Název příspěvkové organizace</t>
  </si>
  <si>
    <t>Výsledek</t>
  </si>
  <si>
    <t>Veřejná zeleň města Brna</t>
  </si>
  <si>
    <t>Správa hřbitovů města Brna</t>
  </si>
  <si>
    <t>Nemocnice Milosrdných bratří</t>
  </si>
  <si>
    <t>Domov pro seniory Okružní</t>
  </si>
  <si>
    <t>Domov pro seniory Podpěrova</t>
  </si>
  <si>
    <t>Domov pro seniory Vychodilova</t>
  </si>
  <si>
    <t>Domov pro seniory Foltýnova</t>
  </si>
  <si>
    <t>Domov pro seniory Kosmonautů</t>
  </si>
  <si>
    <t>Domov pro seniory Kociánka</t>
  </si>
  <si>
    <t>Domov pro seniory Nopova</t>
  </si>
  <si>
    <t>Domov pro seniory Věstonická</t>
  </si>
  <si>
    <t>Domov pro seniory Holásecká</t>
  </si>
  <si>
    <t>Městské divadlo Brno</t>
  </si>
  <si>
    <t>Filharmonie Brno</t>
  </si>
  <si>
    <t>Knihovna Jiřího Mahena v Brně</t>
  </si>
  <si>
    <t>Muzeum města Brna</t>
  </si>
  <si>
    <t>Dům umění města Brna</t>
  </si>
  <si>
    <t>Národní divadlo Brno</t>
  </si>
  <si>
    <t>Centrum experimentálního divadla</t>
  </si>
  <si>
    <t>Centrum sociálních služeb</t>
  </si>
  <si>
    <t>Divadlo Radost</t>
  </si>
  <si>
    <t>Hvězdárna a planetárium Brno</t>
  </si>
  <si>
    <t>Mateřská škola Brno, Štolcova</t>
  </si>
  <si>
    <t>Waldorfská ZŠ a MŠ Brno, Plovdivská</t>
  </si>
  <si>
    <t>Úrazová nemocnice v Brně</t>
  </si>
  <si>
    <t>Domov pro seniory Koniklecová</t>
  </si>
  <si>
    <t>Domov pro seniory Mikuláškovo náměstí</t>
  </si>
  <si>
    <t>CELKEM</t>
  </si>
  <si>
    <t>hospodaření po zdanění</t>
  </si>
  <si>
    <t>Turistické informační centrum města Brna</t>
  </si>
  <si>
    <t>do fondu odměn</t>
  </si>
  <si>
    <t>do rezervního fondu</t>
  </si>
  <si>
    <t>Chovánek - dětské centrum rodinného typu</t>
  </si>
  <si>
    <t>Mateřská škola Brno, Veslařská</t>
  </si>
  <si>
    <t>Základní škola Brno, Čejkovická</t>
  </si>
  <si>
    <t>(v Kč a hal.)</t>
  </si>
  <si>
    <t>Zoo Brno a stanice zájmových činností</t>
  </si>
  <si>
    <t>Výsledky hospodaření příspěvkových organizací, zřízených městem, za rok 2014</t>
  </si>
  <si>
    <t>Sdružení zdravotnických zařízení II Brno</t>
  </si>
  <si>
    <t>KONTROLA</t>
  </si>
  <si>
    <t>úhrada ztráty z roku 2013: 1 930 829,16</t>
  </si>
  <si>
    <t>Příděl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</si>
</sst>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Kč&quot;;[Red]\-#,##0.00\ &quot;Kč&quot;"/>
  </numFmts>
  <fonts count="11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Fill="1"/>
    <xf numFmtId="4" fontId="3" fillId="0" borderId="0" xfId="0" applyNumberFormat="1" applyFont="1" applyFill="1"/>
    <xf numFmtId="2" fontId="3" fillId="0" borderId="0" xfId="0" applyNumberFormat="1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shrinkToFit="1"/>
    </xf>
    <xf numFmtId="4" fontId="3" fillId="0" borderId="17" xfId="0" applyNumberFormat="1" applyFont="1" applyFill="1" applyBorder="1"/>
    <xf numFmtId="4" fontId="3" fillId="0" borderId="7" xfId="0" applyNumberFormat="1" applyFont="1" applyFill="1" applyBorder="1"/>
    <xf numFmtId="4" fontId="3" fillId="0" borderId="8" xfId="0" applyNumberFormat="1" applyFont="1" applyFill="1" applyBorder="1"/>
    <xf numFmtId="8" fontId="3" fillId="0" borderId="0" xfId="0" applyNumberFormat="1" applyFont="1" applyFill="1"/>
    <xf numFmtId="0" fontId="2" fillId="0" borderId="23" xfId="0" applyFont="1" applyFill="1" applyBorder="1"/>
    <xf numFmtId="4" fontId="2" fillId="0" borderId="24" xfId="0" applyNumberFormat="1" applyFont="1" applyFill="1" applyBorder="1"/>
    <xf numFmtId="4" fontId="2" fillId="0" borderId="25" xfId="0" applyNumberFormat="1" applyFont="1" applyFill="1" applyBorder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4" xfId="0" applyFont="1" applyFill="1" applyBorder="1"/>
    <xf numFmtId="0" fontId="3" fillId="0" borderId="12" xfId="0" applyFont="1" applyFill="1" applyBorder="1"/>
    <xf numFmtId="0" fontId="3" fillId="0" borderId="15" xfId="0" applyFont="1" applyFill="1" applyBorder="1"/>
    <xf numFmtId="0" fontId="3" fillId="0" borderId="6" xfId="0" applyFont="1" applyFill="1" applyBorder="1"/>
    <xf numFmtId="0" fontId="3" fillId="0" borderId="9" xfId="0" applyFont="1" applyFill="1" applyBorder="1"/>
    <xf numFmtId="0" fontId="3" fillId="0" borderId="21" xfId="0" applyFont="1" applyFill="1" applyBorder="1"/>
    <xf numFmtId="4" fontId="7" fillId="0" borderId="1" xfId="0" applyNumberFormat="1" applyFont="1" applyFill="1" applyBorder="1"/>
    <xf numFmtId="0" fontId="8" fillId="0" borderId="0" xfId="0" applyFont="1" applyFill="1"/>
    <xf numFmtId="4" fontId="3" fillId="0" borderId="10" xfId="0" applyNumberFormat="1" applyFont="1" applyFill="1" applyBorder="1"/>
    <xf numFmtId="4" fontId="3" fillId="0" borderId="22" xfId="0" applyNumberFormat="1" applyFont="1" applyFill="1" applyBorder="1"/>
    <xf numFmtId="4" fontId="3" fillId="0" borderId="1" xfId="0" applyNumberFormat="1" applyFont="1" applyFill="1" applyBorder="1"/>
    <xf numFmtId="4" fontId="3" fillId="0" borderId="11" xfId="0" applyNumberFormat="1" applyFont="1" applyFill="1" applyBorder="1"/>
    <xf numFmtId="4" fontId="3" fillId="0" borderId="13" xfId="0" applyNumberFormat="1" applyFont="1" applyFill="1" applyBorder="1"/>
    <xf numFmtId="4" fontId="3" fillId="0" borderId="18" xfId="0" applyNumberFormat="1" applyFont="1" applyFill="1" applyBorder="1"/>
    <xf numFmtId="0" fontId="6" fillId="0" borderId="0" xfId="0" applyFont="1" applyFill="1" applyAlignment="1">
      <alignment horizont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zoomScaleNormal="100" workbookViewId="0">
      <pane ySplit="5" topLeftCell="A6" activePane="bottomLeft" state="frozen"/>
      <selection pane="bottomLeft" activeCell="A3" sqref="A3"/>
    </sheetView>
  </sheetViews>
  <sheetFormatPr defaultColWidth="9.140625" defaultRowHeight="12.75" x14ac:dyDescent="0.2"/>
  <cols>
    <col min="1" max="1" width="41.140625" style="1" customWidth="1"/>
    <col min="2" max="2" width="23" style="1" customWidth="1"/>
    <col min="3" max="3" width="20" style="1" customWidth="1"/>
    <col min="4" max="4" width="20.140625" style="1" customWidth="1"/>
    <col min="5" max="5" width="0" style="1" hidden="1" customWidth="1"/>
    <col min="6" max="6" width="12.140625" style="1" hidden="1" customWidth="1"/>
    <col min="7" max="8" width="0" style="1" hidden="1" customWidth="1"/>
    <col min="9" max="10" width="9.140625" style="1"/>
    <col min="11" max="11" width="8.5703125" style="1" customWidth="1"/>
    <col min="12" max="16384" width="9.140625" style="1"/>
  </cols>
  <sheetData>
    <row r="1" spans="1:9" ht="17.45" customHeight="1" x14ac:dyDescent="0.3">
      <c r="A1" s="34" t="s">
        <v>39</v>
      </c>
      <c r="B1" s="34"/>
      <c r="C1" s="34"/>
      <c r="D1" s="34"/>
    </row>
    <row r="2" spans="1:9" ht="10.5" customHeight="1" x14ac:dyDescent="0.25">
      <c r="A2" s="4"/>
      <c r="B2" s="4"/>
      <c r="C2" s="4"/>
      <c r="D2" s="4"/>
    </row>
    <row r="3" spans="1:9" ht="12.2" customHeight="1" thickBot="1" x14ac:dyDescent="0.25">
      <c r="D3" s="5" t="s">
        <v>37</v>
      </c>
    </row>
    <row r="4" spans="1:9" s="6" customFormat="1" ht="15" customHeight="1" x14ac:dyDescent="0.2">
      <c r="A4" s="35" t="s">
        <v>0</v>
      </c>
      <c r="B4" s="7" t="s">
        <v>1</v>
      </c>
      <c r="C4" s="7" t="s">
        <v>43</v>
      </c>
      <c r="D4" s="16" t="s">
        <v>43</v>
      </c>
    </row>
    <row r="5" spans="1:9" s="6" customFormat="1" ht="15" customHeight="1" thickBot="1" x14ac:dyDescent="0.25">
      <c r="A5" s="36"/>
      <c r="B5" s="8" t="s">
        <v>30</v>
      </c>
      <c r="C5" s="17" t="s">
        <v>33</v>
      </c>
      <c r="D5" s="18" t="s">
        <v>32</v>
      </c>
      <c r="F5" s="27" t="s">
        <v>41</v>
      </c>
    </row>
    <row r="6" spans="1:9" ht="27" customHeight="1" x14ac:dyDescent="0.2">
      <c r="A6" s="19" t="s">
        <v>31</v>
      </c>
      <c r="B6" s="9">
        <f>-3045025.99+8435200.39</f>
        <v>5390174.4000000004</v>
      </c>
      <c r="C6" s="10">
        <v>4789950.1100000003</v>
      </c>
      <c r="D6" s="30">
        <v>600224.29</v>
      </c>
      <c r="F6" s="2">
        <f>B6-C6-D6</f>
        <v>0</v>
      </c>
      <c r="G6" s="3">
        <f>D6/B6*100</f>
        <v>11.135526338442778</v>
      </c>
    </row>
    <row r="7" spans="1:9" ht="22.7" customHeight="1" x14ac:dyDescent="0.2">
      <c r="A7" s="20" t="s">
        <v>3</v>
      </c>
      <c r="B7" s="10">
        <f>-175660.44+653148.64</f>
        <v>477488.2</v>
      </c>
      <c r="C7" s="11">
        <v>95588.2</v>
      </c>
      <c r="D7" s="32">
        <v>381900</v>
      </c>
      <c r="F7" s="2">
        <f t="shared" ref="F7:F38" si="0">B7-C7-D7</f>
        <v>0</v>
      </c>
      <c r="G7" s="3">
        <f>D7/B7*100</f>
        <v>79.981034086287366</v>
      </c>
    </row>
    <row r="8" spans="1:9" ht="22.7" customHeight="1" x14ac:dyDescent="0.2">
      <c r="A8" s="21" t="s">
        <v>38</v>
      </c>
      <c r="B8" s="11">
        <f>164092.4+427360</f>
        <v>591452.4</v>
      </c>
      <c r="C8" s="11">
        <v>491452.4</v>
      </c>
      <c r="D8" s="32">
        <v>100000</v>
      </c>
      <c r="F8" s="2">
        <f t="shared" si="0"/>
        <v>0</v>
      </c>
      <c r="G8" s="3">
        <f>D8/B8*100</f>
        <v>16.907531358398408</v>
      </c>
    </row>
    <row r="9" spans="1:9" ht="22.7" customHeight="1" x14ac:dyDescent="0.2">
      <c r="A9" s="22" t="s">
        <v>2</v>
      </c>
      <c r="B9" s="10">
        <f>-1740560.75+2441647.21</f>
        <v>701086.46</v>
      </c>
      <c r="C9" s="10">
        <v>140217.29</v>
      </c>
      <c r="D9" s="30">
        <v>560869.17000000004</v>
      </c>
      <c r="F9" s="2">
        <f t="shared" si="0"/>
        <v>0</v>
      </c>
      <c r="G9" s="3">
        <f>D9/B9*100</f>
        <v>80.00000028527154</v>
      </c>
    </row>
    <row r="10" spans="1:9" ht="22.7" customHeight="1" x14ac:dyDescent="0.2">
      <c r="A10" s="23" t="s">
        <v>40</v>
      </c>
      <c r="B10" s="10">
        <f>1286851.19+782891.34</f>
        <v>2069742.5299999998</v>
      </c>
      <c r="C10" s="10">
        <v>476787.53</v>
      </c>
      <c r="D10" s="30">
        <v>1592955</v>
      </c>
      <c r="F10" s="2">
        <f t="shared" si="0"/>
        <v>0</v>
      </c>
      <c r="G10" s="3">
        <f t="shared" ref="G10:G39" si="1">D10/B10*100</f>
        <v>76.9639207249609</v>
      </c>
    </row>
    <row r="11" spans="1:9" ht="22.7" customHeight="1" x14ac:dyDescent="0.2">
      <c r="A11" s="23" t="s">
        <v>4</v>
      </c>
      <c r="B11" s="10">
        <v>91966.84</v>
      </c>
      <c r="C11" s="10">
        <f>B11</f>
        <v>91966.84</v>
      </c>
      <c r="D11" s="30"/>
      <c r="F11" s="2">
        <f t="shared" si="0"/>
        <v>0</v>
      </c>
      <c r="G11" s="3">
        <f t="shared" si="1"/>
        <v>0</v>
      </c>
    </row>
    <row r="12" spans="1:9" ht="22.7" customHeight="1" x14ac:dyDescent="0.2">
      <c r="A12" s="23" t="s">
        <v>26</v>
      </c>
      <c r="B12" s="10">
        <v>-8287384</v>
      </c>
      <c r="C12" s="10"/>
      <c r="D12" s="30"/>
      <c r="F12" s="2">
        <f t="shared" si="0"/>
        <v>-8287384</v>
      </c>
      <c r="G12" s="3">
        <f t="shared" si="1"/>
        <v>0</v>
      </c>
      <c r="I12" s="12"/>
    </row>
    <row r="13" spans="1:9" ht="22.7" customHeight="1" x14ac:dyDescent="0.2">
      <c r="A13" s="23" t="s">
        <v>34</v>
      </c>
      <c r="B13" s="11">
        <v>342760.47</v>
      </c>
      <c r="C13" s="10">
        <f>B13</f>
        <v>342760.47</v>
      </c>
      <c r="D13" s="30"/>
      <c r="F13" s="2">
        <f t="shared" si="0"/>
        <v>0</v>
      </c>
      <c r="G13" s="3">
        <f t="shared" si="1"/>
        <v>0</v>
      </c>
    </row>
    <row r="14" spans="1:9" ht="22.7" customHeight="1" x14ac:dyDescent="0.2">
      <c r="A14" s="23" t="s">
        <v>21</v>
      </c>
      <c r="B14" s="10">
        <v>576964.09</v>
      </c>
      <c r="C14" s="10">
        <v>576964.09</v>
      </c>
      <c r="D14" s="26"/>
      <c r="F14" s="2">
        <f t="shared" si="0"/>
        <v>0</v>
      </c>
      <c r="G14" s="3">
        <f t="shared" si="1"/>
        <v>0</v>
      </c>
    </row>
    <row r="15" spans="1:9" ht="22.7" customHeight="1" x14ac:dyDescent="0.2">
      <c r="A15" s="23" t="s">
        <v>10</v>
      </c>
      <c r="B15" s="10">
        <v>28447.200000000001</v>
      </c>
      <c r="C15" s="10">
        <v>28447.200000000001</v>
      </c>
      <c r="D15" s="26"/>
      <c r="F15" s="2">
        <f t="shared" si="0"/>
        <v>0</v>
      </c>
      <c r="G15" s="3">
        <f t="shared" si="1"/>
        <v>0</v>
      </c>
    </row>
    <row r="16" spans="1:9" ht="22.7" customHeight="1" x14ac:dyDescent="0.2">
      <c r="A16" s="23" t="s">
        <v>9</v>
      </c>
      <c r="B16" s="11">
        <v>175284.97</v>
      </c>
      <c r="C16" s="10">
        <v>35056.99</v>
      </c>
      <c r="D16" s="30">
        <v>140227.98000000001</v>
      </c>
      <c r="F16" s="2">
        <f t="shared" si="0"/>
        <v>0</v>
      </c>
      <c r="G16" s="3">
        <f t="shared" si="1"/>
        <v>80.000002281998277</v>
      </c>
    </row>
    <row r="17" spans="1:8" ht="22.7" customHeight="1" x14ac:dyDescent="0.2">
      <c r="A17" s="23" t="s">
        <v>11</v>
      </c>
      <c r="B17" s="10">
        <v>257360.97</v>
      </c>
      <c r="C17" s="10">
        <v>257360.97</v>
      </c>
      <c r="D17" s="26"/>
      <c r="F17" s="2">
        <f t="shared" si="0"/>
        <v>0</v>
      </c>
      <c r="G17" s="3">
        <f t="shared" si="1"/>
        <v>0</v>
      </c>
    </row>
    <row r="18" spans="1:8" ht="22.7" customHeight="1" x14ac:dyDescent="0.2">
      <c r="A18" s="23" t="s">
        <v>12</v>
      </c>
      <c r="B18" s="10">
        <v>35143.589999999997</v>
      </c>
      <c r="C18" s="10">
        <v>35143.589999999997</v>
      </c>
      <c r="D18" s="26"/>
      <c r="F18" s="2">
        <f t="shared" si="0"/>
        <v>0</v>
      </c>
      <c r="G18" s="3">
        <f t="shared" si="1"/>
        <v>0</v>
      </c>
    </row>
    <row r="19" spans="1:8" ht="22.7" customHeight="1" x14ac:dyDescent="0.2">
      <c r="A19" s="23" t="s">
        <v>8</v>
      </c>
      <c r="B19" s="11">
        <v>376003.43</v>
      </c>
      <c r="C19" s="10">
        <v>300000</v>
      </c>
      <c r="D19" s="30">
        <v>76003.429999999993</v>
      </c>
      <c r="F19" s="2">
        <f t="shared" si="0"/>
        <v>0</v>
      </c>
      <c r="G19" s="3">
        <f t="shared" si="1"/>
        <v>20.213493797117753</v>
      </c>
    </row>
    <row r="20" spans="1:8" ht="22.7" customHeight="1" x14ac:dyDescent="0.2">
      <c r="A20" s="23" t="s">
        <v>27</v>
      </c>
      <c r="B20" s="10">
        <v>109784.97</v>
      </c>
      <c r="C20" s="10">
        <v>59784.97</v>
      </c>
      <c r="D20" s="30">
        <v>50000</v>
      </c>
      <c r="F20" s="2">
        <f t="shared" si="0"/>
        <v>0</v>
      </c>
      <c r="G20" s="3">
        <f t="shared" si="1"/>
        <v>45.543574862752159</v>
      </c>
    </row>
    <row r="21" spans="1:8" ht="22.7" customHeight="1" x14ac:dyDescent="0.2">
      <c r="A21" s="23" t="s">
        <v>5</v>
      </c>
      <c r="B21" s="10">
        <v>250926.89</v>
      </c>
      <c r="C21" s="10">
        <v>50184.89</v>
      </c>
      <c r="D21" s="30">
        <v>200742</v>
      </c>
      <c r="F21" s="2">
        <f t="shared" si="0"/>
        <v>0</v>
      </c>
      <c r="G21" s="3">
        <f t="shared" si="1"/>
        <v>80.000194478957582</v>
      </c>
    </row>
    <row r="22" spans="1:8" ht="22.7" customHeight="1" x14ac:dyDescent="0.2">
      <c r="A22" s="23" t="s">
        <v>6</v>
      </c>
      <c r="B22" s="11">
        <v>163803.63</v>
      </c>
      <c r="C22" s="10">
        <v>83803.63</v>
      </c>
      <c r="D22" s="30">
        <v>80000</v>
      </c>
      <c r="F22" s="2">
        <f t="shared" si="0"/>
        <v>0</v>
      </c>
      <c r="G22" s="3">
        <f t="shared" si="1"/>
        <v>48.838966511303802</v>
      </c>
    </row>
    <row r="23" spans="1:8" ht="22.7" customHeight="1" x14ac:dyDescent="0.2">
      <c r="A23" s="23" t="s">
        <v>7</v>
      </c>
      <c r="B23" s="10">
        <v>190702.78</v>
      </c>
      <c r="C23" s="10">
        <v>190702.78</v>
      </c>
      <c r="D23" s="26"/>
      <c r="F23" s="2">
        <f t="shared" si="0"/>
        <v>0</v>
      </c>
      <c r="G23" s="3">
        <f t="shared" si="1"/>
        <v>0</v>
      </c>
    </row>
    <row r="24" spans="1:8" ht="22.7" customHeight="1" x14ac:dyDescent="0.2">
      <c r="A24" s="23" t="s">
        <v>28</v>
      </c>
      <c r="B24" s="10">
        <v>260445.92</v>
      </c>
      <c r="C24" s="10">
        <v>260445.92</v>
      </c>
      <c r="D24" s="26"/>
      <c r="F24" s="2">
        <f t="shared" si="0"/>
        <v>0</v>
      </c>
      <c r="G24" s="3">
        <f t="shared" si="1"/>
        <v>0</v>
      </c>
    </row>
    <row r="25" spans="1:8" ht="22.7" customHeight="1" x14ac:dyDescent="0.2">
      <c r="A25" s="23" t="s">
        <v>13</v>
      </c>
      <c r="B25" s="11">
        <v>61313.45</v>
      </c>
      <c r="C25" s="10">
        <v>12263.45</v>
      </c>
      <c r="D25" s="30">
        <v>49050</v>
      </c>
      <c r="F25" s="2">
        <f t="shared" si="0"/>
        <v>0</v>
      </c>
      <c r="G25" s="3">
        <f t="shared" si="1"/>
        <v>79.99876046772772</v>
      </c>
    </row>
    <row r="26" spans="1:8" ht="22.7" customHeight="1" x14ac:dyDescent="0.2">
      <c r="A26" s="23" t="s">
        <v>19</v>
      </c>
      <c r="B26" s="10">
        <f>-87249+3830491.93</f>
        <v>3743242.93</v>
      </c>
      <c r="C26" s="10">
        <v>3543242.93</v>
      </c>
      <c r="D26" s="30">
        <v>200000</v>
      </c>
      <c r="F26" s="2">
        <f t="shared" si="0"/>
        <v>0</v>
      </c>
      <c r="G26" s="3">
        <f t="shared" si="1"/>
        <v>5.3429607359199629</v>
      </c>
    </row>
    <row r="27" spans="1:8" ht="22.7" customHeight="1" x14ac:dyDescent="0.2">
      <c r="A27" s="23" t="s">
        <v>20</v>
      </c>
      <c r="B27" s="10">
        <f>-701173.58+807273.73</f>
        <v>106100.15000000002</v>
      </c>
      <c r="C27" s="10">
        <v>22100.15</v>
      </c>
      <c r="D27" s="30">
        <v>84000</v>
      </c>
      <c r="F27" s="2">
        <f t="shared" si="0"/>
        <v>0</v>
      </c>
      <c r="G27" s="3">
        <f t="shared" si="1"/>
        <v>79.170481851345158</v>
      </c>
    </row>
    <row r="28" spans="1:8" ht="22.7" customHeight="1" x14ac:dyDescent="0.2">
      <c r="A28" s="23" t="s">
        <v>14</v>
      </c>
      <c r="B28" s="11">
        <f>-1103785.12+1836083.48</f>
        <v>732298.35999999987</v>
      </c>
      <c r="C28" s="11">
        <v>732298.36</v>
      </c>
      <c r="D28" s="30"/>
      <c r="F28" s="2">
        <f t="shared" si="0"/>
        <v>-1.1641532182693481E-10</v>
      </c>
      <c r="G28" s="3">
        <f t="shared" si="1"/>
        <v>0</v>
      </c>
    </row>
    <row r="29" spans="1:8" ht="22.7" customHeight="1" x14ac:dyDescent="0.2">
      <c r="A29" s="23" t="s">
        <v>22</v>
      </c>
      <c r="B29" s="10">
        <f>-2000.4+367838.77</f>
        <v>365838.37</v>
      </c>
      <c r="C29" s="10">
        <v>115838.37</v>
      </c>
      <c r="D29" s="30">
        <v>250000</v>
      </c>
      <c r="F29" s="2">
        <f t="shared" si="0"/>
        <v>0</v>
      </c>
      <c r="G29" s="3">
        <f t="shared" si="1"/>
        <v>68.336189011557209</v>
      </c>
    </row>
    <row r="30" spans="1:8" ht="22.7" customHeight="1" x14ac:dyDescent="0.2">
      <c r="A30" s="23" t="s">
        <v>15</v>
      </c>
      <c r="B30" s="10">
        <f>-674173.88+681647.45</f>
        <v>7473.5699999999488</v>
      </c>
      <c r="C30" s="10">
        <v>7473.57</v>
      </c>
      <c r="D30" s="30"/>
      <c r="F30" s="2">
        <f t="shared" si="0"/>
        <v>-5.0931703299283981E-11</v>
      </c>
      <c r="G30" s="3">
        <f t="shared" si="1"/>
        <v>0</v>
      </c>
    </row>
    <row r="31" spans="1:8" ht="22.7" customHeight="1" x14ac:dyDescent="0.2">
      <c r="A31" s="23" t="s">
        <v>16</v>
      </c>
      <c r="B31" s="11">
        <f>325587.87+146578.95</f>
        <v>472166.82</v>
      </c>
      <c r="C31" s="11">
        <v>472166.82</v>
      </c>
      <c r="D31" s="30"/>
      <c r="F31" s="2">
        <f t="shared" si="0"/>
        <v>0</v>
      </c>
      <c r="G31" s="3">
        <f t="shared" si="1"/>
        <v>0</v>
      </c>
    </row>
    <row r="32" spans="1:8" ht="22.7" customHeight="1" x14ac:dyDescent="0.2">
      <c r="A32" s="23" t="s">
        <v>17</v>
      </c>
      <c r="B32" s="10">
        <f>926484.42+1004372.82</f>
        <v>1930857.24</v>
      </c>
      <c r="C32" s="10">
        <f>28.08+1930829.16</f>
        <v>1930857.24</v>
      </c>
      <c r="D32" s="30"/>
      <c r="F32" s="2">
        <f t="shared" si="0"/>
        <v>0</v>
      </c>
      <c r="G32" s="3">
        <f t="shared" si="1"/>
        <v>0</v>
      </c>
      <c r="H32" s="1" t="s">
        <v>42</v>
      </c>
    </row>
    <row r="33" spans="1:7" ht="22.7" customHeight="1" x14ac:dyDescent="0.2">
      <c r="A33" s="23" t="s">
        <v>18</v>
      </c>
      <c r="B33" s="10"/>
      <c r="C33" s="10"/>
      <c r="D33" s="30"/>
      <c r="F33" s="2">
        <f t="shared" si="0"/>
        <v>0</v>
      </c>
      <c r="G33" s="3"/>
    </row>
    <row r="34" spans="1:7" ht="22.7" customHeight="1" x14ac:dyDescent="0.2">
      <c r="A34" s="20" t="s">
        <v>23</v>
      </c>
      <c r="B34" s="10">
        <f>-4806.32+955079.77</f>
        <v>950273.45000000007</v>
      </c>
      <c r="C34" s="10">
        <v>950273.45</v>
      </c>
      <c r="D34" s="33"/>
      <c r="F34" s="2">
        <f t="shared" si="0"/>
        <v>1.1641532182693481E-10</v>
      </c>
      <c r="G34" s="3">
        <f t="shared" si="1"/>
        <v>0</v>
      </c>
    </row>
    <row r="35" spans="1:7" ht="22.7" customHeight="1" x14ac:dyDescent="0.2">
      <c r="A35" s="24" t="s">
        <v>35</v>
      </c>
      <c r="B35" s="28">
        <v>17182.32</v>
      </c>
      <c r="C35" s="31">
        <v>7182.32</v>
      </c>
      <c r="D35" s="30">
        <v>10000</v>
      </c>
      <c r="F35" s="2">
        <f t="shared" si="0"/>
        <v>0</v>
      </c>
      <c r="G35" s="3">
        <f>D35/B35*100</f>
        <v>58.199358410272886</v>
      </c>
    </row>
    <row r="36" spans="1:7" ht="22.7" customHeight="1" x14ac:dyDescent="0.2">
      <c r="A36" s="21" t="s">
        <v>24</v>
      </c>
      <c r="B36" s="11">
        <v>13209.58</v>
      </c>
      <c r="C36" s="10">
        <v>3209.58</v>
      </c>
      <c r="D36" s="32">
        <v>10000</v>
      </c>
      <c r="F36" s="2">
        <f t="shared" si="0"/>
        <v>0</v>
      </c>
      <c r="G36" s="3">
        <f>D36/B36*100</f>
        <v>75.702633997447307</v>
      </c>
    </row>
    <row r="37" spans="1:7" ht="22.7" customHeight="1" x14ac:dyDescent="0.2">
      <c r="A37" s="21" t="s">
        <v>36</v>
      </c>
      <c r="B37" s="10">
        <v>864866.97</v>
      </c>
      <c r="C37" s="10">
        <v>859866.97</v>
      </c>
      <c r="D37" s="30">
        <v>5000</v>
      </c>
      <c r="F37" s="2">
        <f t="shared" si="0"/>
        <v>0</v>
      </c>
      <c r="G37" s="3">
        <f>D37/B37*100</f>
        <v>0.57812359281104231</v>
      </c>
    </row>
    <row r="38" spans="1:7" ht="22.7" customHeight="1" thickBot="1" x14ac:dyDescent="0.25">
      <c r="A38" s="25" t="s">
        <v>25</v>
      </c>
      <c r="B38" s="29">
        <v>14854.24</v>
      </c>
      <c r="C38" s="29">
        <v>2970.85</v>
      </c>
      <c r="D38" s="33">
        <v>11883.39</v>
      </c>
      <c r="F38" s="2">
        <f t="shared" si="0"/>
        <v>0</v>
      </c>
      <c r="G38" s="3">
        <f>D38/B38*100</f>
        <v>79.999986535830843</v>
      </c>
    </row>
    <row r="39" spans="1:7" ht="17.45" customHeight="1" thickBot="1" x14ac:dyDescent="0.25">
      <c r="A39" s="13" t="s">
        <v>29</v>
      </c>
      <c r="B39" s="14">
        <f>SUM(B6:B38)</f>
        <v>13081833.190000001</v>
      </c>
      <c r="C39" s="14">
        <f>SUM(C6:C38)</f>
        <v>16966361.93</v>
      </c>
      <c r="D39" s="15">
        <f>SUM(D6:D38)</f>
        <v>4402855.26</v>
      </c>
      <c r="F39" s="2">
        <f t="shared" ref="F39" si="2">B39-C39-D39</f>
        <v>-8287383.9999999981</v>
      </c>
      <c r="G39" s="3">
        <f t="shared" si="1"/>
        <v>33.656255939462866</v>
      </c>
    </row>
  </sheetData>
  <mergeCells count="2">
    <mergeCell ref="A1:D1"/>
    <mergeCell ref="A4:A5"/>
  </mergeCells>
  <phoneticPr fontId="1" type="noConversion"/>
  <printOptions horizontalCentered="1"/>
  <pageMargins left="0.43307086614173229" right="0.43307086614173229" top="0.6" bottom="0.56000000000000005" header="0.27559055118110237" footer="0.45"/>
  <pageSetup paperSize="9" scale="90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2f983e848433837c1f0c2f001235b298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e43520c0ed4e0d195baa021367c20442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ln_x011b_n_x00ed__x0020_rozpo_x010d_tu xmlns="626c80ca-c64a-4e2b-8fdc-4ca129da90da">4</Pln_x011b_n_x00ed__x0020_rozpo_x010d_tu>
    <Rok xmlns="626c80ca-c64a-4e2b-8fdc-4ca129da90da">3</Rok>
    <_dlc_DocId xmlns="fc3156d0-6477-4e59-85db-677a3ac3ddef">K6F56YJ4D42X-540-517</_dlc_DocId>
    <_dlc_DocIdUrl xmlns="fc3156d0-6477-4e59-85db-677a3ac3ddef">
      <Url>http://project.brno.cz/ORF/RI/_layouts/DocIdRedir.aspx?ID=K6F56YJ4D42X-540-517</Url>
      <Description>K6F56YJ4D42X-540-517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124305F-6248-42AC-8E1A-BCF5A9EB6F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FA34B5-BB1F-4F62-875E-8C5BCF5C2E48}">
  <ds:schemaRefs>
    <ds:schemaRef ds:uri="fc3156d0-6477-4e59-85db-677a3ac3ddef"/>
    <ds:schemaRef ds:uri="http://purl.org/dc/elements/1.1/"/>
    <ds:schemaRef ds:uri="626c80ca-c64a-4e2b-8fdc-4ca129da90da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385A8E5-79DB-4128-A2C7-F9CEEE81A8B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74040A3-1F7B-489B-88AD-6C56C28B3EC3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EB5E061-76B7-4A4F-9A4C-F67BA934563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ZÚ p.o.</vt:lpstr>
      <vt:lpstr>'ZÚ p.o.'!Oblast_tisku</vt:lpstr>
    </vt:vector>
  </TitlesOfParts>
  <Company>MF ČR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Matějů Jana</dc:creator>
  <cp:lastModifiedBy>Jiri Trnecka</cp:lastModifiedBy>
  <cp:lastPrinted>2015-05-25T08:46:46Z</cp:lastPrinted>
  <dcterms:created xsi:type="dcterms:W3CDTF">2001-08-21T09:02:54Z</dcterms:created>
  <dcterms:modified xsi:type="dcterms:W3CDTF">2015-05-25T08:46:57Z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K6F56YJ4D42X-540-176</vt:lpwstr>
  </property>
  <property fmtid="{D5CDD505-2E9C-101B-9397-08002B2CF9AE}" pid="3" name="_dlc_DocIdItemGuid">
    <vt:lpwstr>299b2553-e68f-4919-8f80-560c2c99e674</vt:lpwstr>
  </property>
  <property fmtid="{D5CDD505-2E9C-101B-9397-08002B2CF9AE}" pid="4" name="_dlc_DocIdUrl">
    <vt:lpwstr>http://project.brno.cz/ORF/RI/_layouts/DocIdRedir.aspx?ID=K6F56YJ4D42X-540-176, K6F56YJ4D42X-540-176</vt:lpwstr>
  </property>
  <property fmtid="{D5CDD505-2E9C-101B-9397-08002B2CF9AE}" pid="5" name="ContentTypeId">
    <vt:lpwstr>0x010100C27D4E3435A3B64688955AA93779053B</vt:lpwstr>
  </property>
</Properties>
</file>