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Závěrečný účet 2015\"/>
    </mc:Choice>
  </mc:AlternateContent>
  <bookViews>
    <workbookView xWindow="4125" yWindow="195" windowWidth="14430" windowHeight="11640" tabRatio="602"/>
  </bookViews>
  <sheets>
    <sheet name="rekapitulace celkem" sheetId="14" r:id="rId1"/>
    <sheet name="BV a KV mB" sheetId="12" r:id="rId2"/>
  </sheets>
  <definedNames>
    <definedName name="_xlnm._FilterDatabase" localSheetId="1" hidden="1">'BV a KV mB'!$A$2:$E$9</definedName>
    <definedName name="_xlnm._FilterDatabase" localSheetId="0" hidden="1">'rekapitulace celkem'!$A$5:$C$5</definedName>
    <definedName name="_xlnm._FilterDatabase">#REF!</definedName>
    <definedName name="_xlnm.Print_Titles" localSheetId="1">'BV a KV mB'!$1:$2</definedName>
    <definedName name="_xlnm.Print_Titles" localSheetId="0">'rekapitulace celkem'!$4:$5</definedName>
    <definedName name="_xlnm.Print_Area" localSheetId="1">'BV a KV mB'!$A$1:$P$206</definedName>
    <definedName name="_xlnm.Print_Area" localSheetId="0">'rekapitulace celkem'!$A$1:$N$30</definedName>
  </definedNames>
  <calcPr calcId="152511"/>
</workbook>
</file>

<file path=xl/calcChain.xml><?xml version="1.0" encoding="utf-8"?>
<calcChain xmlns="http://schemas.openxmlformats.org/spreadsheetml/2006/main">
  <c r="H48" i="12" l="1"/>
  <c r="O146" i="12" l="1"/>
  <c r="P146" i="12" s="1"/>
  <c r="N146" i="12"/>
  <c r="M146" i="12"/>
  <c r="O137" i="12"/>
  <c r="P137" i="12" s="1"/>
  <c r="N137" i="12"/>
  <c r="M137" i="12"/>
  <c r="O133" i="12"/>
  <c r="P133" i="12" s="1"/>
  <c r="N133" i="12"/>
  <c r="M133" i="12"/>
  <c r="O130" i="12"/>
  <c r="N130" i="12"/>
  <c r="M130" i="12"/>
  <c r="O114" i="12"/>
  <c r="P114" i="12" s="1"/>
  <c r="N114" i="12"/>
  <c r="M114" i="12"/>
  <c r="O107" i="12"/>
  <c r="N107" i="12"/>
  <c r="M107" i="12"/>
  <c r="P72" i="12"/>
  <c r="O72" i="12"/>
  <c r="N72" i="12"/>
  <c r="M72" i="12"/>
  <c r="O55" i="12"/>
  <c r="N55" i="12"/>
  <c r="M55" i="12"/>
  <c r="O54" i="12"/>
  <c r="P54" i="12" s="1"/>
  <c r="N54" i="12"/>
  <c r="M54" i="12"/>
  <c r="O53" i="12"/>
  <c r="P53" i="12" s="1"/>
  <c r="N53" i="12"/>
  <c r="M53" i="12"/>
  <c r="O47" i="12"/>
  <c r="P47" i="12" s="1"/>
  <c r="N47" i="12"/>
  <c r="M47" i="12"/>
  <c r="P44" i="12"/>
  <c r="O44" i="12"/>
  <c r="N44" i="12"/>
  <c r="M44" i="12"/>
  <c r="O42" i="12"/>
  <c r="N42" i="12"/>
  <c r="M42" i="12"/>
  <c r="O36" i="12"/>
  <c r="P36" i="12" s="1"/>
  <c r="N36" i="12"/>
  <c r="M36" i="12"/>
  <c r="P21" i="12"/>
  <c r="O21" i="12"/>
  <c r="N21" i="12"/>
  <c r="M21" i="12"/>
  <c r="O14" i="12"/>
  <c r="P14" i="12" s="1"/>
  <c r="N14" i="12"/>
  <c r="M14" i="12"/>
  <c r="O8" i="12"/>
  <c r="P8" i="12" s="1"/>
  <c r="N8" i="12"/>
  <c r="M8" i="12"/>
  <c r="H107" i="12"/>
  <c r="H114" i="12"/>
  <c r="H145" i="12"/>
  <c r="G103" i="12"/>
  <c r="F196" i="12"/>
  <c r="H36" i="12" l="1"/>
  <c r="O15" i="12"/>
  <c r="N15" i="12"/>
  <c r="M15" i="12"/>
  <c r="L15" i="12"/>
  <c r="H15" i="12"/>
  <c r="P15" i="12" l="1"/>
  <c r="L177" i="12"/>
  <c r="L173" i="12"/>
  <c r="L155" i="12"/>
  <c r="L149" i="12"/>
  <c r="L139" i="12"/>
  <c r="L90" i="12"/>
  <c r="L75" i="12"/>
  <c r="I20" i="14" l="1"/>
  <c r="H20" i="14"/>
  <c r="G20" i="14"/>
  <c r="E20" i="14"/>
  <c r="C20" i="14"/>
  <c r="H64" i="12"/>
  <c r="O200" i="12"/>
  <c r="N200" i="12"/>
  <c r="M200" i="12"/>
  <c r="O189" i="12"/>
  <c r="N189" i="12"/>
  <c r="M189" i="12"/>
  <c r="O191" i="12"/>
  <c r="N191" i="12"/>
  <c r="M191" i="12"/>
  <c r="O159" i="12"/>
  <c r="N159" i="12"/>
  <c r="M159" i="12"/>
  <c r="O158" i="12"/>
  <c r="N158" i="12"/>
  <c r="M158" i="12"/>
  <c r="O154" i="12"/>
  <c r="N154" i="12"/>
  <c r="M154" i="12"/>
  <c r="O153" i="12"/>
  <c r="N153" i="12"/>
  <c r="M153" i="12"/>
  <c r="O152" i="12"/>
  <c r="N152" i="12"/>
  <c r="M152" i="12"/>
  <c r="O148" i="12"/>
  <c r="N148" i="12"/>
  <c r="M148" i="12"/>
  <c r="O141" i="12"/>
  <c r="N141" i="12"/>
  <c r="M141" i="12"/>
  <c r="O134" i="12"/>
  <c r="N134" i="12"/>
  <c r="M134" i="12"/>
  <c r="O119" i="12"/>
  <c r="N119" i="12"/>
  <c r="M119" i="12"/>
  <c r="O117" i="12"/>
  <c r="N117" i="12"/>
  <c r="M117" i="12"/>
  <c r="O89" i="12"/>
  <c r="N89" i="12"/>
  <c r="M89" i="12"/>
  <c r="O73" i="12"/>
  <c r="P73" i="12" s="1"/>
  <c r="N73" i="12"/>
  <c r="M73" i="12"/>
  <c r="O68" i="12"/>
  <c r="P68" i="12" s="1"/>
  <c r="N68" i="12"/>
  <c r="M68" i="12"/>
  <c r="O48" i="12"/>
  <c r="P48" i="12" s="1"/>
  <c r="N48" i="12"/>
  <c r="M48" i="12"/>
  <c r="M5" i="12"/>
  <c r="N5" i="12"/>
  <c r="O5" i="12"/>
  <c r="M6" i="12"/>
  <c r="N6" i="12"/>
  <c r="O6" i="12"/>
  <c r="M7" i="12"/>
  <c r="N7" i="12"/>
  <c r="O7" i="12"/>
  <c r="M9" i="12"/>
  <c r="N9" i="12"/>
  <c r="O9" i="12"/>
  <c r="H158" i="12"/>
  <c r="H154" i="12"/>
  <c r="H148" i="12"/>
  <c r="H72" i="12"/>
  <c r="H68" i="12"/>
  <c r="H54" i="12"/>
  <c r="O190" i="12"/>
  <c r="N190" i="12"/>
  <c r="M190" i="12"/>
  <c r="H190" i="12"/>
  <c r="P190" i="12" l="1"/>
  <c r="P89" i="12"/>
  <c r="H196" i="12"/>
  <c r="P158" i="12"/>
  <c r="P154" i="12"/>
  <c r="P148" i="12"/>
  <c r="H134" i="12"/>
  <c r="K37" i="12"/>
  <c r="I10" i="14" s="1"/>
  <c r="J37" i="12"/>
  <c r="H10" i="14" s="1"/>
  <c r="I37" i="12"/>
  <c r="G10" i="14" s="1"/>
  <c r="G37" i="12"/>
  <c r="F37" i="12"/>
  <c r="E37" i="12"/>
  <c r="C10" i="14" s="1"/>
  <c r="N37" i="12"/>
  <c r="M37" i="12"/>
  <c r="H5" i="12"/>
  <c r="O37" i="12" l="1"/>
  <c r="P37" i="12" s="1"/>
  <c r="E10" i="14"/>
  <c r="H37" i="12"/>
  <c r="P5" i="12"/>
  <c r="P134" i="12"/>
  <c r="M10" i="14"/>
  <c r="K10" i="14"/>
  <c r="D10" i="14"/>
  <c r="L10" i="14"/>
  <c r="L37" i="12"/>
  <c r="L54" i="12"/>
  <c r="L143" i="12"/>
  <c r="L98" i="12"/>
  <c r="K56" i="12"/>
  <c r="J56" i="12"/>
  <c r="L56" i="12" l="1"/>
  <c r="M196" i="12"/>
  <c r="N196" i="12"/>
  <c r="O196" i="12"/>
  <c r="P196" i="12" s="1"/>
  <c r="H8" i="12"/>
  <c r="H47" i="12"/>
  <c r="O168" i="12" l="1"/>
  <c r="O167" i="12"/>
  <c r="O145" i="12"/>
  <c r="O111" i="12"/>
  <c r="O110" i="12"/>
  <c r="O33" i="12"/>
  <c r="O31" i="12"/>
  <c r="O63" i="12"/>
  <c r="N63" i="12"/>
  <c r="M63" i="12"/>
  <c r="P63" i="12" l="1"/>
  <c r="H143" i="12"/>
  <c r="H138" i="12"/>
  <c r="H63" i="12"/>
  <c r="K201" i="12"/>
  <c r="L85" i="12"/>
  <c r="L69" i="12"/>
  <c r="O178" i="12"/>
  <c r="N178" i="12"/>
  <c r="M178" i="12"/>
  <c r="O169" i="12"/>
  <c r="N169" i="12"/>
  <c r="M169" i="12"/>
  <c r="N168" i="12"/>
  <c r="P168" i="12" s="1"/>
  <c r="M168" i="12"/>
  <c r="N167" i="12"/>
  <c r="P167" i="12" s="1"/>
  <c r="M167" i="12"/>
  <c r="O157" i="12"/>
  <c r="N157" i="12"/>
  <c r="M157" i="12"/>
  <c r="O156" i="12"/>
  <c r="N156" i="12"/>
  <c r="M156" i="12"/>
  <c r="O155" i="12"/>
  <c r="N155" i="12"/>
  <c r="M155" i="12"/>
  <c r="O151" i="12"/>
  <c r="N151" i="12"/>
  <c r="M151" i="12"/>
  <c r="O150" i="12"/>
  <c r="N150" i="12"/>
  <c r="M150" i="12"/>
  <c r="O149" i="12"/>
  <c r="N149" i="12"/>
  <c r="M149" i="12"/>
  <c r="O147" i="12"/>
  <c r="N147" i="12"/>
  <c r="M147" i="12"/>
  <c r="N145" i="12"/>
  <c r="P145" i="12" s="1"/>
  <c r="M145" i="12"/>
  <c r="O144" i="12"/>
  <c r="N144" i="12"/>
  <c r="M144" i="12"/>
  <c r="O143" i="12"/>
  <c r="N143" i="12"/>
  <c r="M143" i="12"/>
  <c r="O142" i="12"/>
  <c r="N142" i="12"/>
  <c r="M142" i="12"/>
  <c r="O140" i="12"/>
  <c r="N140" i="12"/>
  <c r="M140" i="12"/>
  <c r="O139" i="12"/>
  <c r="N139" i="12"/>
  <c r="M139" i="12"/>
  <c r="O138" i="12"/>
  <c r="N138" i="12"/>
  <c r="M138" i="12"/>
  <c r="O136" i="12"/>
  <c r="N136" i="12"/>
  <c r="M136" i="12"/>
  <c r="O135" i="12"/>
  <c r="N135" i="12"/>
  <c r="M135" i="12"/>
  <c r="O116" i="12"/>
  <c r="N116" i="12"/>
  <c r="M116" i="12"/>
  <c r="O115" i="12"/>
  <c r="N115" i="12"/>
  <c r="M115" i="12"/>
  <c r="O113" i="12"/>
  <c r="N113" i="12"/>
  <c r="M113" i="12"/>
  <c r="O112" i="12"/>
  <c r="N112" i="12"/>
  <c r="M112" i="12"/>
  <c r="N111" i="12"/>
  <c r="M111" i="12"/>
  <c r="N110" i="12"/>
  <c r="P110" i="12" s="1"/>
  <c r="M110" i="12"/>
  <c r="O109" i="12"/>
  <c r="N109" i="12"/>
  <c r="M109" i="12"/>
  <c r="O108" i="12"/>
  <c r="N108" i="12"/>
  <c r="M108" i="12"/>
  <c r="O106" i="12"/>
  <c r="N106" i="12"/>
  <c r="M106" i="12"/>
  <c r="O105" i="12"/>
  <c r="N105" i="12"/>
  <c r="M105" i="12"/>
  <c r="O102" i="12"/>
  <c r="N102" i="12"/>
  <c r="M102" i="12"/>
  <c r="O101" i="12"/>
  <c r="N101" i="12"/>
  <c r="M101" i="12"/>
  <c r="O100" i="12"/>
  <c r="N100" i="12"/>
  <c r="M100" i="12"/>
  <c r="O65" i="12"/>
  <c r="N65" i="12"/>
  <c r="M65" i="12"/>
  <c r="O64" i="12"/>
  <c r="N64" i="12"/>
  <c r="M64" i="12"/>
  <c r="O62" i="12"/>
  <c r="N62" i="12"/>
  <c r="M62" i="12"/>
  <c r="O61" i="12"/>
  <c r="N61" i="12"/>
  <c r="M61" i="12"/>
  <c r="O60" i="12"/>
  <c r="N60" i="12"/>
  <c r="M60" i="12"/>
  <c r="O59" i="12"/>
  <c r="N59" i="12"/>
  <c r="M59" i="12"/>
  <c r="O58" i="12"/>
  <c r="N58" i="12"/>
  <c r="M58" i="12"/>
  <c r="O50" i="12"/>
  <c r="N50" i="12"/>
  <c r="M50" i="12"/>
  <c r="O49" i="12"/>
  <c r="N49" i="12"/>
  <c r="M49" i="12"/>
  <c r="O46" i="12"/>
  <c r="N46" i="12"/>
  <c r="M46" i="12"/>
  <c r="O45" i="12"/>
  <c r="N45" i="12"/>
  <c r="M45" i="12"/>
  <c r="O43" i="12"/>
  <c r="N43" i="12"/>
  <c r="M43" i="12"/>
  <c r="O41" i="12"/>
  <c r="M41" i="12"/>
  <c r="N33" i="12"/>
  <c r="M33" i="12"/>
  <c r="O32" i="12"/>
  <c r="N32" i="12"/>
  <c r="M32" i="12"/>
  <c r="N31" i="12"/>
  <c r="M31" i="12"/>
  <c r="O30" i="12"/>
  <c r="N30" i="12"/>
  <c r="M30" i="12"/>
  <c r="O29" i="12"/>
  <c r="N29" i="12"/>
  <c r="M29" i="12"/>
  <c r="O28" i="12"/>
  <c r="N28" i="12"/>
  <c r="M28" i="12"/>
  <c r="O25" i="12"/>
  <c r="N25" i="12"/>
  <c r="M25" i="12"/>
  <c r="O24" i="12"/>
  <c r="N24" i="12"/>
  <c r="M24" i="12"/>
  <c r="O23" i="12"/>
  <c r="N23" i="12"/>
  <c r="M23" i="12"/>
  <c r="O22" i="12"/>
  <c r="N22" i="12"/>
  <c r="M22" i="12"/>
  <c r="O20" i="12"/>
  <c r="N20" i="12"/>
  <c r="M20" i="12"/>
  <c r="O19" i="12"/>
  <c r="N19" i="12"/>
  <c r="M19" i="12"/>
  <c r="O16" i="12"/>
  <c r="N16" i="12"/>
  <c r="M16" i="12"/>
  <c r="N41" i="12"/>
  <c r="K131" i="12"/>
  <c r="J131" i="12"/>
  <c r="I131" i="12"/>
  <c r="G131" i="12"/>
  <c r="F131" i="12"/>
  <c r="D20" i="14" s="1"/>
  <c r="E131" i="12"/>
  <c r="O131" i="12"/>
  <c r="M20" i="14" s="1"/>
  <c r="N131" i="12"/>
  <c r="L20" i="14" s="1"/>
  <c r="M131" i="12"/>
  <c r="K20" i="14" s="1"/>
  <c r="H130" i="12"/>
  <c r="P143" i="12" l="1"/>
  <c r="P138" i="12"/>
  <c r="H131" i="12"/>
  <c r="H117" i="12" l="1"/>
  <c r="O118" i="12"/>
  <c r="N118" i="12"/>
  <c r="M118" i="12"/>
  <c r="L118" i="12"/>
  <c r="H118" i="12"/>
  <c r="L97" i="12"/>
  <c r="L16" i="12"/>
  <c r="O174" i="12"/>
  <c r="G82" i="12"/>
  <c r="E14" i="14" s="1"/>
  <c r="H31" i="12"/>
  <c r="O93" i="12"/>
  <c r="N93" i="12"/>
  <c r="M93" i="12"/>
  <c r="L93" i="12"/>
  <c r="H93" i="12"/>
  <c r="H55" i="12"/>
  <c r="L151" i="12"/>
  <c r="L108" i="12"/>
  <c r="L106" i="12"/>
  <c r="L81" i="12"/>
  <c r="L145" i="12"/>
  <c r="N174" i="12"/>
  <c r="O66" i="12"/>
  <c r="O67" i="12"/>
  <c r="O74" i="12"/>
  <c r="O75" i="12"/>
  <c r="O69" i="12"/>
  <c r="O70" i="12"/>
  <c r="O71" i="12"/>
  <c r="O94" i="12"/>
  <c r="O95" i="12"/>
  <c r="O96" i="12"/>
  <c r="O97" i="12"/>
  <c r="O98" i="12"/>
  <c r="O99" i="12"/>
  <c r="O185" i="12"/>
  <c r="O184" i="12"/>
  <c r="O172" i="12"/>
  <c r="O173" i="12"/>
  <c r="O160" i="12"/>
  <c r="O161" i="12"/>
  <c r="O79" i="12"/>
  <c r="O78" i="12"/>
  <c r="O80" i="12"/>
  <c r="O81" i="12"/>
  <c r="O84" i="12"/>
  <c r="O85" i="12"/>
  <c r="O87" i="12"/>
  <c r="O90" i="12"/>
  <c r="O86" i="12"/>
  <c r="O88" i="12"/>
  <c r="O166" i="12"/>
  <c r="O177" i="12"/>
  <c r="O179" i="12"/>
  <c r="O188" i="12"/>
  <c r="O197" i="12"/>
  <c r="O194" i="12"/>
  <c r="O195" i="12"/>
  <c r="O201" i="12"/>
  <c r="O4" i="12"/>
  <c r="O122" i="12"/>
  <c r="M18" i="14" s="1"/>
  <c r="O125" i="12"/>
  <c r="O126" i="12" s="1"/>
  <c r="N94" i="12"/>
  <c r="N96" i="12"/>
  <c r="N97" i="12"/>
  <c r="N85" i="12"/>
  <c r="N84" i="12"/>
  <c r="N90" i="12"/>
  <c r="N4" i="12"/>
  <c r="P24" i="12"/>
  <c r="P62" i="12"/>
  <c r="N66" i="12"/>
  <c r="N67" i="12"/>
  <c r="N78" i="12"/>
  <c r="N79" i="12"/>
  <c r="N80" i="12"/>
  <c r="N172" i="12"/>
  <c r="N173" i="12"/>
  <c r="N197" i="12"/>
  <c r="K51" i="12"/>
  <c r="I11" i="14" s="1"/>
  <c r="K76" i="12"/>
  <c r="I13" i="14" s="1"/>
  <c r="K103" i="12"/>
  <c r="I16" i="14" s="1"/>
  <c r="K26" i="12"/>
  <c r="I8" i="14" s="1"/>
  <c r="K34" i="12"/>
  <c r="K82" i="12"/>
  <c r="I14" i="14" s="1"/>
  <c r="K91" i="12"/>
  <c r="I15" i="14" s="1"/>
  <c r="K120" i="12"/>
  <c r="I17" i="14" s="1"/>
  <c r="K162" i="12"/>
  <c r="K170" i="12"/>
  <c r="I22" i="14" s="1"/>
  <c r="K175" i="12"/>
  <c r="I23" i="14" s="1"/>
  <c r="K180" i="12"/>
  <c r="I24" i="14" s="1"/>
  <c r="K186" i="12"/>
  <c r="I25" i="14" s="1"/>
  <c r="K192" i="12"/>
  <c r="I26" i="14" s="1"/>
  <c r="K198" i="12"/>
  <c r="I27" i="14" s="1"/>
  <c r="K202" i="12"/>
  <c r="I28" i="14" s="1"/>
  <c r="I12" i="14"/>
  <c r="I18" i="14"/>
  <c r="J103" i="12"/>
  <c r="H16" i="14" s="1"/>
  <c r="J10" i="12"/>
  <c r="H6" i="14" s="1"/>
  <c r="J17" i="12"/>
  <c r="H7" i="14" s="1"/>
  <c r="J26" i="12"/>
  <c r="H8" i="14" s="1"/>
  <c r="J34" i="12"/>
  <c r="J51" i="12"/>
  <c r="H11" i="14" s="1"/>
  <c r="H12" i="14"/>
  <c r="J76" i="12"/>
  <c r="H13" i="14" s="1"/>
  <c r="J82" i="12"/>
  <c r="H14" i="14" s="1"/>
  <c r="J91" i="12"/>
  <c r="H15" i="14" s="1"/>
  <c r="J120" i="12"/>
  <c r="H17" i="14" s="1"/>
  <c r="H18" i="14"/>
  <c r="J162" i="12"/>
  <c r="J175" i="12"/>
  <c r="H23" i="14" s="1"/>
  <c r="J180" i="12"/>
  <c r="H24" i="14" s="1"/>
  <c r="J186" i="12"/>
  <c r="H25" i="14" s="1"/>
  <c r="J198" i="12"/>
  <c r="H27" i="14" s="1"/>
  <c r="J202" i="12"/>
  <c r="H28" i="14" s="1"/>
  <c r="G12" i="14"/>
  <c r="G18" i="14"/>
  <c r="F120" i="12"/>
  <c r="D17" i="14" s="1"/>
  <c r="F91" i="12"/>
  <c r="D15" i="14" s="1"/>
  <c r="D18" i="14"/>
  <c r="G186" i="12"/>
  <c r="E25" i="14" s="1"/>
  <c r="G175" i="12"/>
  <c r="E23" i="14" s="1"/>
  <c r="G162" i="12"/>
  <c r="E16" i="14"/>
  <c r="G76" i="12"/>
  <c r="E13" i="14" s="1"/>
  <c r="G51" i="12"/>
  <c r="E11" i="14" s="1"/>
  <c r="G26" i="12"/>
  <c r="E8" i="14" s="1"/>
  <c r="G10" i="12"/>
  <c r="E6" i="14" s="1"/>
  <c r="G17" i="12"/>
  <c r="E7" i="14" s="1"/>
  <c r="G34" i="12"/>
  <c r="G56" i="12"/>
  <c r="E12" i="14" s="1"/>
  <c r="G91" i="12"/>
  <c r="E15" i="14" s="1"/>
  <c r="G120" i="12"/>
  <c r="E17" i="14" s="1"/>
  <c r="E18" i="14"/>
  <c r="G126" i="12"/>
  <c r="E19" i="14" s="1"/>
  <c r="G170" i="12"/>
  <c r="E22" i="14" s="1"/>
  <c r="G180" i="12"/>
  <c r="E24" i="14" s="1"/>
  <c r="G192" i="12"/>
  <c r="E26" i="14" s="1"/>
  <c r="G198" i="12"/>
  <c r="E27" i="14" s="1"/>
  <c r="C18" i="14"/>
  <c r="N161" i="12"/>
  <c r="M161" i="12"/>
  <c r="N125" i="12"/>
  <c r="N126" i="12" s="1"/>
  <c r="L19" i="14" s="1"/>
  <c r="M125" i="12"/>
  <c r="M126" i="12" s="1"/>
  <c r="K19" i="14" s="1"/>
  <c r="M96" i="12"/>
  <c r="N69" i="12"/>
  <c r="M69" i="12"/>
  <c r="N17" i="12"/>
  <c r="N201" i="12"/>
  <c r="N185" i="12"/>
  <c r="K17" i="12"/>
  <c r="I7" i="14" s="1"/>
  <c r="I34" i="12"/>
  <c r="I26" i="12"/>
  <c r="G8" i="14" s="1"/>
  <c r="I17" i="12"/>
  <c r="G7" i="14" s="1"/>
  <c r="F34" i="12"/>
  <c r="F26" i="12"/>
  <c r="D8" i="14" s="1"/>
  <c r="F17" i="12"/>
  <c r="D7" i="14" s="1"/>
  <c r="E34" i="12"/>
  <c r="E26" i="12"/>
  <c r="C8" i="14" s="1"/>
  <c r="E17" i="12"/>
  <c r="C7" i="14" s="1"/>
  <c r="P178" i="12"/>
  <c r="L178" i="12"/>
  <c r="H178" i="12"/>
  <c r="N179" i="12"/>
  <c r="M179" i="12"/>
  <c r="H179" i="12"/>
  <c r="H167" i="12"/>
  <c r="H14" i="12"/>
  <c r="P33" i="12"/>
  <c r="M174" i="12"/>
  <c r="H73" i="12"/>
  <c r="H119" i="12"/>
  <c r="L197" i="12"/>
  <c r="L46" i="12"/>
  <c r="L33" i="12"/>
  <c r="G123" i="12"/>
  <c r="K123" i="12"/>
  <c r="K126" i="12"/>
  <c r="K10" i="12"/>
  <c r="K12" i="12" s="1"/>
  <c r="F126" i="12"/>
  <c r="D19" i="14" s="1"/>
  <c r="E126" i="12"/>
  <c r="C19" i="14" s="1"/>
  <c r="M197" i="12"/>
  <c r="N184" i="12"/>
  <c r="M184" i="12"/>
  <c r="N177" i="12"/>
  <c r="M177" i="12"/>
  <c r="M173" i="12"/>
  <c r="N122" i="12"/>
  <c r="L18" i="14" s="1"/>
  <c r="M122" i="12"/>
  <c r="K18" i="14" s="1"/>
  <c r="M80" i="12"/>
  <c r="P109" i="12"/>
  <c r="P113" i="12"/>
  <c r="N95" i="12"/>
  <c r="N98" i="12"/>
  <c r="N99" i="12"/>
  <c r="N86" i="12"/>
  <c r="N87" i="12"/>
  <c r="N88" i="12"/>
  <c r="N81" i="12"/>
  <c r="N70" i="12"/>
  <c r="N71" i="12"/>
  <c r="N74" i="12"/>
  <c r="N75" i="12"/>
  <c r="M94" i="12"/>
  <c r="M95" i="12"/>
  <c r="M97" i="12"/>
  <c r="M98" i="12"/>
  <c r="M99" i="12"/>
  <c r="M84" i="12"/>
  <c r="M85" i="12"/>
  <c r="M86" i="12"/>
  <c r="M87" i="12"/>
  <c r="M88" i="12"/>
  <c r="M90" i="12"/>
  <c r="M78" i="12"/>
  <c r="M79" i="12"/>
  <c r="M81" i="12"/>
  <c r="M66" i="12"/>
  <c r="M67" i="12"/>
  <c r="M70" i="12"/>
  <c r="M71" i="12"/>
  <c r="M74" i="12"/>
  <c r="M75" i="12"/>
  <c r="J123" i="12"/>
  <c r="J126" i="12"/>
  <c r="I120" i="12"/>
  <c r="G17" i="14" s="1"/>
  <c r="I103" i="12"/>
  <c r="G16" i="14" s="1"/>
  <c r="I91" i="12"/>
  <c r="G15" i="14" s="1"/>
  <c r="I82" i="12"/>
  <c r="G14" i="14" s="1"/>
  <c r="I76" i="12"/>
  <c r="G13" i="14" s="1"/>
  <c r="I51" i="12"/>
  <c r="G11" i="14" s="1"/>
  <c r="I123" i="12"/>
  <c r="I126" i="12"/>
  <c r="F103" i="12"/>
  <c r="D16" i="14" s="1"/>
  <c r="F82" i="12"/>
  <c r="D14" i="14" s="1"/>
  <c r="F76" i="12"/>
  <c r="D13" i="14" s="1"/>
  <c r="F56" i="12"/>
  <c r="D12" i="14" s="1"/>
  <c r="F51" i="12"/>
  <c r="D11" i="14" s="1"/>
  <c r="F123" i="12"/>
  <c r="E120" i="12"/>
  <c r="C17" i="14" s="1"/>
  <c r="E103" i="12"/>
  <c r="C16" i="14" s="1"/>
  <c r="E91" i="12"/>
  <c r="C15" i="14" s="1"/>
  <c r="E82" i="12"/>
  <c r="C14" i="14" s="1"/>
  <c r="E76" i="12"/>
  <c r="C13" i="14" s="1"/>
  <c r="E56" i="12"/>
  <c r="C12" i="14" s="1"/>
  <c r="E51" i="12"/>
  <c r="C11" i="14" s="1"/>
  <c r="E123" i="12"/>
  <c r="H125" i="12"/>
  <c r="J192" i="12"/>
  <c r="H26" i="14" s="1"/>
  <c r="J170" i="12"/>
  <c r="L170" i="12" s="1"/>
  <c r="H137" i="12"/>
  <c r="H139" i="12"/>
  <c r="P139" i="12"/>
  <c r="P140" i="12"/>
  <c r="P141" i="12"/>
  <c r="N194" i="12"/>
  <c r="N166" i="12"/>
  <c r="H89" i="12"/>
  <c r="H58" i="12"/>
  <c r="H59" i="12"/>
  <c r="H60" i="12"/>
  <c r="H61" i="12"/>
  <c r="H62" i="12"/>
  <c r="M185" i="12"/>
  <c r="L185" i="12"/>
  <c r="H185" i="12"/>
  <c r="H173" i="12"/>
  <c r="H49" i="12"/>
  <c r="L60" i="12"/>
  <c r="L61" i="12"/>
  <c r="L100" i="12"/>
  <c r="I170" i="12"/>
  <c r="G22" i="14" s="1"/>
  <c r="M166" i="12"/>
  <c r="N160" i="12"/>
  <c r="N195" i="12"/>
  <c r="N188" i="12"/>
  <c r="F202" i="12"/>
  <c r="D28" i="14" s="1"/>
  <c r="F186" i="12"/>
  <c r="D25" i="14" s="1"/>
  <c r="F192" i="12"/>
  <c r="D26" i="14" s="1"/>
  <c r="F198" i="12"/>
  <c r="F10" i="12"/>
  <c r="D6" i="14" s="1"/>
  <c r="F162" i="12"/>
  <c r="F170" i="12"/>
  <c r="F175" i="12"/>
  <c r="D23" i="14" s="1"/>
  <c r="F180" i="12"/>
  <c r="D24" i="14" s="1"/>
  <c r="E170" i="12"/>
  <c r="C22" i="14" s="1"/>
  <c r="H141" i="12"/>
  <c r="E162" i="12"/>
  <c r="E175" i="12"/>
  <c r="C23" i="14" s="1"/>
  <c r="E180" i="12"/>
  <c r="C24" i="14" s="1"/>
  <c r="E186" i="12"/>
  <c r="C25" i="14" s="1"/>
  <c r="E192" i="12"/>
  <c r="C26" i="14" s="1"/>
  <c r="E198" i="12"/>
  <c r="C27" i="14" s="1"/>
  <c r="E202" i="12"/>
  <c r="C28" i="14" s="1"/>
  <c r="E10" i="12"/>
  <c r="E12" i="12" s="1"/>
  <c r="L66" i="12"/>
  <c r="M195" i="12"/>
  <c r="M188" i="12"/>
  <c r="H85" i="12"/>
  <c r="H122" i="12"/>
  <c r="L188" i="12"/>
  <c r="L23" i="12"/>
  <c r="H174" i="12"/>
  <c r="H159" i="12"/>
  <c r="H161" i="12"/>
  <c r="M160" i="12"/>
  <c r="I175" i="12"/>
  <c r="G23" i="14" s="1"/>
  <c r="P155" i="12"/>
  <c r="P157" i="12"/>
  <c r="P144" i="12"/>
  <c r="P147" i="12"/>
  <c r="P149" i="12"/>
  <c r="P150" i="12"/>
  <c r="P151" i="12"/>
  <c r="P153" i="12"/>
  <c r="P135" i="12"/>
  <c r="P136" i="12"/>
  <c r="P142" i="12"/>
  <c r="P59" i="12"/>
  <c r="P61" i="12"/>
  <c r="P64" i="12"/>
  <c r="P45" i="12"/>
  <c r="P46" i="12"/>
  <c r="P50" i="12"/>
  <c r="P32" i="12"/>
  <c r="H156" i="12"/>
  <c r="I162" i="12"/>
  <c r="H135" i="12"/>
  <c r="M172" i="12"/>
  <c r="H160" i="12"/>
  <c r="H152" i="12"/>
  <c r="H146" i="12"/>
  <c r="H140" i="12"/>
  <c r="H106" i="12"/>
  <c r="H46" i="12"/>
  <c r="H45" i="12"/>
  <c r="H24" i="12"/>
  <c r="H4" i="12"/>
  <c r="L49" i="12"/>
  <c r="L62" i="12"/>
  <c r="L150" i="12"/>
  <c r="L144" i="12"/>
  <c r="L115" i="12"/>
  <c r="L112" i="12"/>
  <c r="L24" i="12"/>
  <c r="H86" i="12"/>
  <c r="H70" i="12"/>
  <c r="L96" i="12"/>
  <c r="L201" i="12"/>
  <c r="L7" i="12"/>
  <c r="H189" i="12"/>
  <c r="P111" i="12"/>
  <c r="P189" i="12"/>
  <c r="M4" i="12"/>
  <c r="M194" i="12"/>
  <c r="M201" i="12"/>
  <c r="M202" i="12" s="1"/>
  <c r="K28" i="14" s="1"/>
  <c r="L22" i="12"/>
  <c r="H6" i="12"/>
  <c r="H7" i="12"/>
  <c r="H9" i="12"/>
  <c r="H11" i="12"/>
  <c r="H13" i="12"/>
  <c r="H16" i="12"/>
  <c r="H18" i="12"/>
  <c r="H19" i="12"/>
  <c r="H20" i="12"/>
  <c r="H21" i="12"/>
  <c r="H22" i="12"/>
  <c r="H23" i="12"/>
  <c r="H25" i="12"/>
  <c r="H27" i="12"/>
  <c r="H28" i="12"/>
  <c r="H29" i="12"/>
  <c r="H30" i="12"/>
  <c r="H32" i="12"/>
  <c r="H40" i="12"/>
  <c r="H41" i="12"/>
  <c r="H43" i="12"/>
  <c r="H44" i="12"/>
  <c r="H50" i="12"/>
  <c r="H52" i="12"/>
  <c r="H53" i="12"/>
  <c r="H57" i="12"/>
  <c r="H65" i="12"/>
  <c r="H66" i="12"/>
  <c r="H67" i="12"/>
  <c r="H69" i="12"/>
  <c r="H71" i="12"/>
  <c r="H74" i="12"/>
  <c r="H75" i="12"/>
  <c r="H77" i="12"/>
  <c r="H78" i="12"/>
  <c r="H79" i="12"/>
  <c r="H80" i="12"/>
  <c r="H81" i="12"/>
  <c r="H83" i="12"/>
  <c r="H84" i="12"/>
  <c r="H87" i="12"/>
  <c r="H88" i="12"/>
  <c r="H90" i="12"/>
  <c r="H92" i="12"/>
  <c r="H94" i="12"/>
  <c r="H95" i="12"/>
  <c r="H96" i="12"/>
  <c r="H97" i="12"/>
  <c r="H98" i="12"/>
  <c r="H99" i="12"/>
  <c r="H100" i="12"/>
  <c r="H101" i="12"/>
  <c r="H102" i="12"/>
  <c r="H104" i="12"/>
  <c r="H105" i="12"/>
  <c r="H108" i="12"/>
  <c r="H109" i="12"/>
  <c r="H110" i="12"/>
  <c r="H111" i="12"/>
  <c r="H112" i="12"/>
  <c r="H113" i="12"/>
  <c r="H115" i="12"/>
  <c r="H116" i="12"/>
  <c r="H124" i="12"/>
  <c r="H129" i="12"/>
  <c r="H133" i="12"/>
  <c r="H136" i="12"/>
  <c r="H142" i="12"/>
  <c r="H144" i="12"/>
  <c r="H147" i="12"/>
  <c r="H149" i="12"/>
  <c r="H150" i="12"/>
  <c r="H151" i="12"/>
  <c r="H153" i="12"/>
  <c r="H155" i="12"/>
  <c r="H157" i="12"/>
  <c r="H163" i="12"/>
  <c r="H165" i="12"/>
  <c r="H166" i="12"/>
  <c r="H169" i="12"/>
  <c r="H171" i="12"/>
  <c r="H172" i="12"/>
  <c r="H176" i="12"/>
  <c r="H177" i="12"/>
  <c r="H181" i="12"/>
  <c r="H183" i="12"/>
  <c r="H184" i="12"/>
  <c r="H187" i="12"/>
  <c r="H188" i="12"/>
  <c r="H191" i="12"/>
  <c r="H193" i="12"/>
  <c r="H194" i="12"/>
  <c r="H195" i="12"/>
  <c r="H197" i="12"/>
  <c r="H199" i="12"/>
  <c r="H200" i="12"/>
  <c r="H201" i="12"/>
  <c r="H203" i="12"/>
  <c r="H205" i="12"/>
  <c r="I10" i="12"/>
  <c r="G6" i="14" s="1"/>
  <c r="I180" i="12"/>
  <c r="G24" i="14" s="1"/>
  <c r="I186" i="12"/>
  <c r="G25" i="14" s="1"/>
  <c r="I192" i="12"/>
  <c r="G26" i="14" s="1"/>
  <c r="I198" i="12"/>
  <c r="I202" i="12"/>
  <c r="P200" i="12"/>
  <c r="L172" i="12"/>
  <c r="P169" i="12"/>
  <c r="P116" i="12"/>
  <c r="P115" i="12"/>
  <c r="P112" i="12"/>
  <c r="P108" i="12"/>
  <c r="P105" i="12"/>
  <c r="P102" i="12"/>
  <c r="P101" i="12"/>
  <c r="L101" i="12"/>
  <c r="P100" i="12"/>
  <c r="L95" i="12"/>
  <c r="L94" i="12"/>
  <c r="L84" i="12"/>
  <c r="L80" i="12"/>
  <c r="L79" i="12"/>
  <c r="L78" i="12"/>
  <c r="L67" i="12"/>
  <c r="L65" i="12"/>
  <c r="P58" i="12"/>
  <c r="L58" i="12"/>
  <c r="L43" i="12"/>
  <c r="P41" i="12"/>
  <c r="L41" i="12"/>
  <c r="L32" i="12"/>
  <c r="P30" i="12"/>
  <c r="L30" i="12"/>
  <c r="P29" i="12"/>
  <c r="L29" i="12"/>
  <c r="P28" i="12"/>
  <c r="L28" i="12"/>
  <c r="P25" i="12"/>
  <c r="P23" i="12"/>
  <c r="P22" i="12"/>
  <c r="P20" i="12"/>
  <c r="L20" i="12"/>
  <c r="P19" i="12"/>
  <c r="L19" i="12"/>
  <c r="P9" i="12"/>
  <c r="P7" i="12"/>
  <c r="P6" i="12"/>
  <c r="J12" i="14" l="1"/>
  <c r="P90" i="12"/>
  <c r="P201" i="12"/>
  <c r="P85" i="12"/>
  <c r="P75" i="12"/>
  <c r="I9" i="14"/>
  <c r="K39" i="12"/>
  <c r="I39" i="12"/>
  <c r="D9" i="14"/>
  <c r="F39" i="12"/>
  <c r="E9" i="14"/>
  <c r="G39" i="12"/>
  <c r="H9" i="14"/>
  <c r="J39" i="12"/>
  <c r="C9" i="14"/>
  <c r="E39" i="12"/>
  <c r="P81" i="12"/>
  <c r="P88" i="12"/>
  <c r="N56" i="12"/>
  <c r="L12" i="14" s="1"/>
  <c r="P188" i="12"/>
  <c r="P98" i="12"/>
  <c r="P94" i="12"/>
  <c r="P166" i="12"/>
  <c r="N123" i="12"/>
  <c r="O123" i="12"/>
  <c r="P159" i="12"/>
  <c r="P96" i="12"/>
  <c r="L202" i="12"/>
  <c r="P78" i="12"/>
  <c r="L34" i="12"/>
  <c r="P70" i="12"/>
  <c r="P185" i="12"/>
  <c r="P194" i="12"/>
  <c r="L103" i="12"/>
  <c r="M175" i="12"/>
  <c r="K23" i="14" s="1"/>
  <c r="H170" i="12"/>
  <c r="P197" i="12"/>
  <c r="P79" i="12"/>
  <c r="P184" i="12"/>
  <c r="P97" i="12"/>
  <c r="L10" i="12"/>
  <c r="K182" i="12"/>
  <c r="H123" i="12"/>
  <c r="P74" i="12"/>
  <c r="M180" i="12"/>
  <c r="K24" i="14" s="1"/>
  <c r="P4" i="12"/>
  <c r="P177" i="12"/>
  <c r="P86" i="12"/>
  <c r="P84" i="12"/>
  <c r="P99" i="12"/>
  <c r="P95" i="12"/>
  <c r="P69" i="12"/>
  <c r="P66" i="12"/>
  <c r="H180" i="12"/>
  <c r="M192" i="12"/>
  <c r="K26" i="14" s="1"/>
  <c r="J12" i="12"/>
  <c r="L12" i="12" s="1"/>
  <c r="P195" i="12"/>
  <c r="P71" i="12"/>
  <c r="M56" i="12"/>
  <c r="K12" i="14" s="1"/>
  <c r="P80" i="12"/>
  <c r="P191" i="12"/>
  <c r="P161" i="12"/>
  <c r="P172" i="12"/>
  <c r="H192" i="12"/>
  <c r="H82" i="12"/>
  <c r="H198" i="12"/>
  <c r="L26" i="12"/>
  <c r="L82" i="12"/>
  <c r="H126" i="12"/>
  <c r="G12" i="12"/>
  <c r="O76" i="12"/>
  <c r="M13" i="14" s="1"/>
  <c r="P174" i="12"/>
  <c r="H186" i="12"/>
  <c r="H91" i="12"/>
  <c r="J204" i="12"/>
  <c r="P122" i="12"/>
  <c r="L17" i="12"/>
  <c r="L76" i="12"/>
  <c r="L180" i="12"/>
  <c r="N202" i="12"/>
  <c r="L28" i="14" s="1"/>
  <c r="C21" i="14"/>
  <c r="E164" i="12"/>
  <c r="G21" i="14"/>
  <c r="I164" i="12"/>
  <c r="H21" i="14"/>
  <c r="J164" i="12"/>
  <c r="E21" i="14"/>
  <c r="G164" i="12"/>
  <c r="I21" i="14"/>
  <c r="J21" i="14" s="1"/>
  <c r="K164" i="12"/>
  <c r="L164" i="12" s="1"/>
  <c r="D21" i="14"/>
  <c r="F164" i="12"/>
  <c r="P117" i="12"/>
  <c r="H56" i="12"/>
  <c r="P118" i="12"/>
  <c r="J7" i="14"/>
  <c r="P67" i="12"/>
  <c r="P65" i="12"/>
  <c r="P60" i="12"/>
  <c r="P49" i="12"/>
  <c r="P43" i="12"/>
  <c r="P106" i="12"/>
  <c r="P87" i="12"/>
  <c r="P152" i="12"/>
  <c r="G202" i="12"/>
  <c r="E28" i="14" s="1"/>
  <c r="M186" i="12"/>
  <c r="K25" i="14" s="1"/>
  <c r="P16" i="12"/>
  <c r="H103" i="12"/>
  <c r="N26" i="12"/>
  <c r="L8" i="14" s="1"/>
  <c r="P173" i="12"/>
  <c r="P160" i="12"/>
  <c r="P156" i="12"/>
  <c r="F18" i="14"/>
  <c r="H175" i="12"/>
  <c r="H162" i="12"/>
  <c r="H120" i="12"/>
  <c r="H76" i="12"/>
  <c r="H51" i="12"/>
  <c r="H34" i="12"/>
  <c r="H26" i="12"/>
  <c r="H17" i="12"/>
  <c r="M198" i="12"/>
  <c r="K27" i="14" s="1"/>
  <c r="M10" i="12"/>
  <c r="K6" i="14" s="1"/>
  <c r="L51" i="12"/>
  <c r="L91" i="12"/>
  <c r="L120" i="12"/>
  <c r="L175" i="12"/>
  <c r="L186" i="12"/>
  <c r="L198" i="12"/>
  <c r="P125" i="12"/>
  <c r="M123" i="12"/>
  <c r="N180" i="12"/>
  <c r="L24" i="14" s="1"/>
  <c r="N186" i="12"/>
  <c r="L25" i="14" s="1"/>
  <c r="K204" i="12"/>
  <c r="G182" i="12"/>
  <c r="G128" i="12"/>
  <c r="O51" i="12"/>
  <c r="M11" i="14" s="1"/>
  <c r="P179" i="12"/>
  <c r="O170" i="12"/>
  <c r="M22" i="14" s="1"/>
  <c r="H10" i="12"/>
  <c r="L162" i="12"/>
  <c r="M17" i="12"/>
  <c r="K7" i="14" s="1"/>
  <c r="N170" i="12"/>
  <c r="L22" i="14" s="1"/>
  <c r="J182" i="12"/>
  <c r="P31" i="12"/>
  <c r="M34" i="12"/>
  <c r="M26" i="12"/>
  <c r="K8" i="14" s="1"/>
  <c r="I204" i="12"/>
  <c r="I182" i="12"/>
  <c r="M120" i="12"/>
  <c r="K17" i="14" s="1"/>
  <c r="O17" i="12"/>
  <c r="M7" i="14" s="1"/>
  <c r="O186" i="12"/>
  <c r="M25" i="14" s="1"/>
  <c r="O120" i="12"/>
  <c r="M17" i="14" s="1"/>
  <c r="O103" i="12"/>
  <c r="M16" i="14" s="1"/>
  <c r="O56" i="12"/>
  <c r="P93" i="12"/>
  <c r="O192" i="12"/>
  <c r="M26" i="14" s="1"/>
  <c r="L192" i="12"/>
  <c r="O180" i="12"/>
  <c r="M24" i="14" s="1"/>
  <c r="E128" i="12"/>
  <c r="O202" i="12"/>
  <c r="O175" i="12"/>
  <c r="M23" i="14" s="1"/>
  <c r="O82" i="12"/>
  <c r="M14" i="14" s="1"/>
  <c r="O34" i="12"/>
  <c r="O10" i="12"/>
  <c r="M6" i="14" s="1"/>
  <c r="M162" i="12"/>
  <c r="M164" i="12" s="1"/>
  <c r="F24" i="14"/>
  <c r="F182" i="12"/>
  <c r="N198" i="12"/>
  <c r="L27" i="14" s="1"/>
  <c r="M91" i="12"/>
  <c r="K15" i="14" s="1"/>
  <c r="N51" i="12"/>
  <c r="L11" i="14" s="1"/>
  <c r="N34" i="12"/>
  <c r="O91" i="12"/>
  <c r="M15" i="14" s="1"/>
  <c r="O26" i="12"/>
  <c r="M8" i="14" s="1"/>
  <c r="E204" i="12"/>
  <c r="F12" i="12"/>
  <c r="F204" i="12"/>
  <c r="N192" i="12"/>
  <c r="L26" i="14" s="1"/>
  <c r="M170" i="12"/>
  <c r="N10" i="12"/>
  <c r="N12" i="12" s="1"/>
  <c r="I128" i="12"/>
  <c r="J128" i="12"/>
  <c r="M51" i="12"/>
  <c r="K11" i="14" s="1"/>
  <c r="M76" i="12"/>
  <c r="K13" i="14" s="1"/>
  <c r="M82" i="12"/>
  <c r="K14" i="14" s="1"/>
  <c r="M103" i="12"/>
  <c r="K16" i="14" s="1"/>
  <c r="N103" i="12"/>
  <c r="K128" i="12"/>
  <c r="N162" i="12"/>
  <c r="N164" i="12" s="1"/>
  <c r="N175" i="12"/>
  <c r="N82" i="12"/>
  <c r="L14" i="14" s="1"/>
  <c r="N76" i="12"/>
  <c r="L13" i="14" s="1"/>
  <c r="N91" i="12"/>
  <c r="L15" i="14" s="1"/>
  <c r="O198" i="12"/>
  <c r="M27" i="14" s="1"/>
  <c r="O162" i="12"/>
  <c r="O164" i="12" s="1"/>
  <c r="F26" i="14"/>
  <c r="F19" i="14"/>
  <c r="N18" i="14"/>
  <c r="F12" i="14"/>
  <c r="F8" i="14"/>
  <c r="F16" i="14"/>
  <c r="J25" i="14"/>
  <c r="J11" i="14"/>
  <c r="L7" i="14"/>
  <c r="F15" i="14"/>
  <c r="F6" i="14"/>
  <c r="F14" i="14"/>
  <c r="F25" i="14"/>
  <c r="J26" i="14"/>
  <c r="J14" i="14"/>
  <c r="J13" i="14"/>
  <c r="F17" i="14"/>
  <c r="F7" i="14"/>
  <c r="F13" i="14"/>
  <c r="F23" i="14"/>
  <c r="J27" i="14"/>
  <c r="J23" i="14"/>
  <c r="J15" i="14"/>
  <c r="J16" i="14"/>
  <c r="P126" i="12"/>
  <c r="M19" i="14"/>
  <c r="F11" i="14"/>
  <c r="J28" i="14"/>
  <c r="J24" i="14"/>
  <c r="J17" i="14"/>
  <c r="J8" i="14"/>
  <c r="E182" i="12"/>
  <c r="F128" i="12"/>
  <c r="C6" i="14"/>
  <c r="D22" i="14"/>
  <c r="F22" i="14" s="1"/>
  <c r="N120" i="12"/>
  <c r="D27" i="14"/>
  <c r="F27" i="14" s="1"/>
  <c r="G28" i="14"/>
  <c r="G9" i="14"/>
  <c r="H22" i="14"/>
  <c r="I12" i="12"/>
  <c r="I6" i="14"/>
  <c r="F9" i="14" l="1"/>
  <c r="J9" i="14"/>
  <c r="P56" i="12"/>
  <c r="K9" i="14"/>
  <c r="M39" i="12"/>
  <c r="L9" i="14"/>
  <c r="N39" i="12"/>
  <c r="M9" i="14"/>
  <c r="O39" i="12"/>
  <c r="N26" i="14"/>
  <c r="P123" i="12"/>
  <c r="N25" i="14"/>
  <c r="H33" i="14"/>
  <c r="L182" i="12"/>
  <c r="H164" i="12"/>
  <c r="N14" i="14"/>
  <c r="M182" i="12"/>
  <c r="C33" i="14"/>
  <c r="P10" i="12"/>
  <c r="N7" i="14"/>
  <c r="P202" i="12"/>
  <c r="F21" i="14"/>
  <c r="L6" i="14"/>
  <c r="N6" i="14" s="1"/>
  <c r="P17" i="12"/>
  <c r="P82" i="12"/>
  <c r="N24" i="14"/>
  <c r="P170" i="12"/>
  <c r="I206" i="12"/>
  <c r="G30" i="14" s="1"/>
  <c r="O182" i="12"/>
  <c r="P180" i="12"/>
  <c r="N204" i="12"/>
  <c r="K22" i="14"/>
  <c r="K21" i="14"/>
  <c r="J206" i="12"/>
  <c r="H30" i="14" s="1"/>
  <c r="H182" i="12"/>
  <c r="L204" i="12"/>
  <c r="P34" i="12"/>
  <c r="M204" i="12"/>
  <c r="E206" i="12"/>
  <c r="C30" i="14" s="1"/>
  <c r="P192" i="12"/>
  <c r="M21" i="14"/>
  <c r="P186" i="12"/>
  <c r="M28" i="14"/>
  <c r="N28" i="14" s="1"/>
  <c r="H39" i="12"/>
  <c r="P51" i="12"/>
  <c r="M12" i="12"/>
  <c r="L21" i="14"/>
  <c r="P198" i="12"/>
  <c r="P175" i="12"/>
  <c r="L128" i="12"/>
  <c r="H12" i="12"/>
  <c r="H202" i="12"/>
  <c r="P103" i="12"/>
  <c r="G204" i="12"/>
  <c r="H204" i="12" s="1"/>
  <c r="L39" i="12"/>
  <c r="F28" i="14"/>
  <c r="E33" i="14"/>
  <c r="M12" i="14"/>
  <c r="N12" i="14" s="1"/>
  <c r="P162" i="12"/>
  <c r="L16" i="14"/>
  <c r="N16" i="14" s="1"/>
  <c r="K206" i="12"/>
  <c r="I30" i="14" s="1"/>
  <c r="N182" i="12"/>
  <c r="P76" i="12"/>
  <c r="P26" i="12"/>
  <c r="L23" i="14"/>
  <c r="N23" i="14" s="1"/>
  <c r="O204" i="12"/>
  <c r="M128" i="12"/>
  <c r="O12" i="12"/>
  <c r="P12" i="12" s="1"/>
  <c r="P91" i="12"/>
  <c r="O128" i="12"/>
  <c r="G33" i="14"/>
  <c r="I33" i="14"/>
  <c r="H128" i="12"/>
  <c r="F206" i="12"/>
  <c r="N11" i="14"/>
  <c r="N15" i="14"/>
  <c r="P120" i="12"/>
  <c r="L17" i="14"/>
  <c r="N17" i="14" s="1"/>
  <c r="N128" i="12"/>
  <c r="N13" i="14"/>
  <c r="P164" i="12"/>
  <c r="D33" i="14"/>
  <c r="N8" i="14"/>
  <c r="N22" i="14"/>
  <c r="N19" i="14"/>
  <c r="N27" i="14"/>
  <c r="Q6" i="14" l="1"/>
  <c r="Q11" i="14"/>
  <c r="Q15" i="14"/>
  <c r="Q19" i="14"/>
  <c r="Q23" i="14"/>
  <c r="Q27" i="14"/>
  <c r="Q8" i="14"/>
  <c r="Q12" i="14"/>
  <c r="Q16" i="14"/>
  <c r="Q20" i="14"/>
  <c r="Q24" i="14"/>
  <c r="Q28" i="14"/>
  <c r="Q9" i="14"/>
  <c r="Q13" i="14"/>
  <c r="Q17" i="14"/>
  <c r="Q21" i="14"/>
  <c r="Q25" i="14"/>
  <c r="Q10" i="14"/>
  <c r="Q14" i="14"/>
  <c r="Q18" i="14"/>
  <c r="Q22" i="14"/>
  <c r="Q26" i="14"/>
  <c r="P182" i="12"/>
  <c r="N9" i="14"/>
  <c r="K33" i="14"/>
  <c r="N21" i="14"/>
  <c r="P204" i="12"/>
  <c r="P39" i="12"/>
  <c r="G206" i="12"/>
  <c r="E30" i="14" s="1"/>
  <c r="M206" i="12"/>
  <c r="K30" i="14" s="1"/>
  <c r="L206" i="12"/>
  <c r="M33" i="14"/>
  <c r="O206" i="12"/>
  <c r="M30" i="14" s="1"/>
  <c r="N206" i="12"/>
  <c r="L30" i="14" s="1"/>
  <c r="P128" i="12"/>
  <c r="Q29" i="14"/>
  <c r="J30" i="14"/>
  <c r="Q7" i="14"/>
  <c r="D30" i="14"/>
  <c r="L33" i="14"/>
  <c r="P20" i="14" l="1"/>
  <c r="P21" i="14"/>
  <c r="O10" i="14"/>
  <c r="O21" i="14"/>
  <c r="O20" i="14"/>
  <c r="P9" i="14"/>
  <c r="P10" i="14"/>
  <c r="P7" i="14"/>
  <c r="P17" i="14"/>
  <c r="P27" i="14"/>
  <c r="P11" i="14"/>
  <c r="P16" i="14"/>
  <c r="P14" i="14"/>
  <c r="P26" i="14"/>
  <c r="P25" i="14"/>
  <c r="P13" i="14"/>
  <c r="P22" i="14"/>
  <c r="H206" i="12"/>
  <c r="P23" i="14"/>
  <c r="P15" i="14"/>
  <c r="P24" i="14"/>
  <c r="P12" i="14"/>
  <c r="P18" i="14"/>
  <c r="F30" i="14"/>
  <c r="P6" i="14"/>
  <c r="P29" i="14"/>
  <c r="P19" i="14"/>
  <c r="P28" i="14"/>
  <c r="P8" i="14"/>
  <c r="P206" i="12"/>
  <c r="Q30" i="14"/>
  <c r="O18" i="14"/>
  <c r="N30" i="14"/>
  <c r="O29" i="14"/>
  <c r="O7" i="14"/>
  <c r="O23" i="14"/>
  <c r="O16" i="14"/>
  <c r="O26" i="14"/>
  <c r="O12" i="14"/>
  <c r="O6" i="14"/>
  <c r="O9" i="14"/>
  <c r="O14" i="14"/>
  <c r="O17" i="14"/>
  <c r="O25" i="14"/>
  <c r="O24" i="14"/>
  <c r="O15" i="14"/>
  <c r="O28" i="14"/>
  <c r="O19" i="14"/>
  <c r="O8" i="14"/>
  <c r="O22" i="14"/>
  <c r="O11" i="14"/>
  <c r="O13" i="14"/>
  <c r="O27" i="14"/>
  <c r="P30" i="14" l="1"/>
  <c r="O30" i="14"/>
</calcChain>
</file>

<file path=xl/comments1.xml><?xml version="1.0" encoding="utf-8"?>
<comments xmlns="http://schemas.openxmlformats.org/spreadsheetml/2006/main">
  <authors>
    <author>Jiri Trnecka</author>
  </authors>
  <commentList>
    <comment ref="G16" authorId="0" shapeId="0">
      <text>
        <r>
          <rPr>
            <b/>
            <sz val="9"/>
            <color indexed="81"/>
            <rFont val="Tahoma"/>
            <charset val="1"/>
          </rPr>
          <t>Jiri Trnecka: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<sst xmlns="http://schemas.openxmlformats.org/spreadsheetml/2006/main" count="463" uniqueCount="218">
  <si>
    <t>sk.</t>
  </si>
  <si>
    <t>odd.</t>
  </si>
  <si>
    <t>§</t>
  </si>
  <si>
    <t>název paragrafu</t>
  </si>
  <si>
    <t xml:space="preserve">Celospolečenské funkce lesů </t>
  </si>
  <si>
    <t>Zemědělství a lesní hospodářství</t>
  </si>
  <si>
    <t>Průmysl, stavebnictví, obchod a služby</t>
  </si>
  <si>
    <t xml:space="preserve">Silnice </t>
  </si>
  <si>
    <t xml:space="preserve">Provoz veřejné silniční dopravy </t>
  </si>
  <si>
    <t>Ostatní dráhy</t>
  </si>
  <si>
    <t>Doprava</t>
  </si>
  <si>
    <t xml:space="preserve">Pitná voda </t>
  </si>
  <si>
    <t>Odvádění a čištění odpadních vod j.n.</t>
  </si>
  <si>
    <t>Úpravy drobných vodních toků</t>
  </si>
  <si>
    <t>Vodní hospodářství</t>
  </si>
  <si>
    <t>Průmyslová a ostatní odvětví hospodářství</t>
  </si>
  <si>
    <t>Předškolní zařízení</t>
  </si>
  <si>
    <t xml:space="preserve">Základní školy </t>
  </si>
  <si>
    <t>Vzdělávání</t>
  </si>
  <si>
    <t>Základní umělecké školy</t>
  </si>
  <si>
    <t xml:space="preserve">Divadelní činnost </t>
  </si>
  <si>
    <t xml:space="preserve">Činnosti knihovnické </t>
  </si>
  <si>
    <t xml:space="preserve">Činnosti muzeí a galerií </t>
  </si>
  <si>
    <t xml:space="preserve">Výstavní činnosti v kultuře </t>
  </si>
  <si>
    <t>Zájmová činnost v kultuře</t>
  </si>
  <si>
    <t>Kultura, církve a sdělovací prostředky</t>
  </si>
  <si>
    <t>Využití volného času dětí a mládeže</t>
  </si>
  <si>
    <t>Tělovýchova a zájmová činnost</t>
  </si>
  <si>
    <t xml:space="preserve">Všeobecná ambulantní péče </t>
  </si>
  <si>
    <t xml:space="preserve">Odborné léčebné ústavy </t>
  </si>
  <si>
    <t>Zdravotnictví</t>
  </si>
  <si>
    <t>Veřejné osvětlení</t>
  </si>
  <si>
    <t xml:space="preserve">Pohřebnictví </t>
  </si>
  <si>
    <t xml:space="preserve">Územní plánování </t>
  </si>
  <si>
    <t>Bydlení, komunální služby a územní rozvoj</t>
  </si>
  <si>
    <t xml:space="preserve">Monitoring ochrany ovzduší </t>
  </si>
  <si>
    <t xml:space="preserve">Sběr a svoz komunálních odpadů </t>
  </si>
  <si>
    <t xml:space="preserve">Monitoring půdy a podzemní vody </t>
  </si>
  <si>
    <t xml:space="preserve">Ochrana druhů a stanovišť </t>
  </si>
  <si>
    <t xml:space="preserve">Chráněné části přírody </t>
  </si>
  <si>
    <t xml:space="preserve">Protierozní a protipožární ochrana </t>
  </si>
  <si>
    <t xml:space="preserve">Péče o vzhled obcí a veřejnou zeleň </t>
  </si>
  <si>
    <t>Ostatní činnosti k ochraně přírody a krajiny</t>
  </si>
  <si>
    <t xml:space="preserve">Ekologická výchova a osvěta </t>
  </si>
  <si>
    <t>Ochrana životního prostředí</t>
  </si>
  <si>
    <t>Služby pro obyvatelstvo</t>
  </si>
  <si>
    <t>Sociální věci a politika zaměstnanosti</t>
  </si>
  <si>
    <t xml:space="preserve">Bezpečnost a veřejný pořádek </t>
  </si>
  <si>
    <t>Bezpečnost a veřejný pořádek</t>
  </si>
  <si>
    <t xml:space="preserve">Požární ochrana - dobrovolná část </t>
  </si>
  <si>
    <t>Bezpečnost státu a právní ochrana</t>
  </si>
  <si>
    <t xml:space="preserve">Archivní činnost </t>
  </si>
  <si>
    <t>Jiné veřejné služby a činnosti</t>
  </si>
  <si>
    <t>Obecné příjmy a výdaje z finančních operací</t>
  </si>
  <si>
    <t>Finanční operace</t>
  </si>
  <si>
    <t>Ostatní činnosti</t>
  </si>
  <si>
    <t>Všeobecná veřejná správa a služby</t>
  </si>
  <si>
    <t>Požární ochrana a integrovaný záchranný systém</t>
  </si>
  <si>
    <t>název oddílu</t>
  </si>
  <si>
    <t xml:space="preserve"> % S/UR</t>
  </si>
  <si>
    <t>1</t>
  </si>
  <si>
    <t>10</t>
  </si>
  <si>
    <t>2</t>
  </si>
  <si>
    <t>21</t>
  </si>
  <si>
    <t>22</t>
  </si>
  <si>
    <t>23</t>
  </si>
  <si>
    <t>3</t>
  </si>
  <si>
    <t>31</t>
  </si>
  <si>
    <t>33</t>
  </si>
  <si>
    <t>34</t>
  </si>
  <si>
    <t>35</t>
  </si>
  <si>
    <t>36</t>
  </si>
  <si>
    <t>37</t>
  </si>
  <si>
    <t>4</t>
  </si>
  <si>
    <t>43</t>
  </si>
  <si>
    <t>5</t>
  </si>
  <si>
    <t>52</t>
  </si>
  <si>
    <t>53</t>
  </si>
  <si>
    <t>55</t>
  </si>
  <si>
    <t>6</t>
  </si>
  <si>
    <t>61</t>
  </si>
  <si>
    <t>62</t>
  </si>
  <si>
    <t>63</t>
  </si>
  <si>
    <t>64</t>
  </si>
  <si>
    <t xml:space="preserve">Kapitálové výdaje </t>
  </si>
  <si>
    <t>Výdaje celkem</t>
  </si>
  <si>
    <t xml:space="preserve">Činnost místní správy                              </t>
  </si>
  <si>
    <t>Výstavba a údržba místních inženýrských sítí</t>
  </si>
  <si>
    <t xml:space="preserve">Ostatní ochrana půdy a spodní vody </t>
  </si>
  <si>
    <t>Sociální péče a pomoc a společné činnosti v soc. zabezpečení</t>
  </si>
  <si>
    <t>Kapitálové výdaje</t>
  </si>
  <si>
    <t>Zastupitelstva obcí</t>
  </si>
  <si>
    <t>Finanční vypořádání minulých let</t>
  </si>
  <si>
    <t>Speciální základní školy</t>
  </si>
  <si>
    <t xml:space="preserve">Bydlení, komunální služby a územní rozvoj                   </t>
  </si>
  <si>
    <t>Státní správa a územní samospráva</t>
  </si>
  <si>
    <t>Nebytové hospodářství</t>
  </si>
  <si>
    <t>Územní rozvoj</t>
  </si>
  <si>
    <t>Hudební činnost</t>
  </si>
  <si>
    <t>Ochrana obyvatelstva</t>
  </si>
  <si>
    <t>Civilní připravenost na krizové stavy</t>
  </si>
  <si>
    <t>Ostatní záležitosti požární ochrany</t>
  </si>
  <si>
    <t>Ostatní záležitosti lesního hospodářství</t>
  </si>
  <si>
    <t>Ostatní záležitosti pozemních komunikací</t>
  </si>
  <si>
    <t>Ostatní záležitosti v silniční dopravě</t>
  </si>
  <si>
    <t>Ostatní záležitosti kultury</t>
  </si>
  <si>
    <t xml:space="preserve">Zachování a obnova kulturních památek </t>
  </si>
  <si>
    <t xml:space="preserve">Ostatní záležitosti sdělovacích prostředků </t>
  </si>
  <si>
    <t>Ostatní tělovýchovná činnost</t>
  </si>
  <si>
    <t>Ostatní zájmová činnost a rekreace</t>
  </si>
  <si>
    <t>Ostatní ústavní péče</t>
  </si>
  <si>
    <t>Ostatní činnost ve zdravotnictví</t>
  </si>
  <si>
    <t>Ostatní nakládání s odpady</t>
  </si>
  <si>
    <t>Ostatní finanční operace</t>
  </si>
  <si>
    <t xml:space="preserve">Ostatní činnosti j. n.                                        </t>
  </si>
  <si>
    <t>Bezpečnost silničního provozu</t>
  </si>
  <si>
    <t>Činnosti registrovaných církví a náb. společností</t>
  </si>
  <si>
    <t>Pojištění funkčně nespecifikované</t>
  </si>
  <si>
    <t>Sportovní zařízení v majetku obce</t>
  </si>
  <si>
    <t>Humanitární zahraniční pomoc</t>
  </si>
  <si>
    <t xml:space="preserve">Ozdravování hospodářských zvířat a plodin </t>
  </si>
  <si>
    <t>Ostatní zemědělská a potravinářská činnost</t>
  </si>
  <si>
    <t>Vnitřní obchod</t>
  </si>
  <si>
    <t>Cestovní ruch</t>
  </si>
  <si>
    <t>Ostatní záležitosti v dopravě</t>
  </si>
  <si>
    <t>Odvádění a čištění odp. vod a nakládání s kaly</t>
  </si>
  <si>
    <t>První stupeň základních škol</t>
  </si>
  <si>
    <t>Záležitosti předškolní vých. a zákl. vzdělávání</t>
  </si>
  <si>
    <t xml:space="preserve">Školní stravování při předš. a zákl. vzdělávání </t>
  </si>
  <si>
    <t xml:space="preserve">Ostatní zařízení - výchova a vzdělávání mládeže </t>
  </si>
  <si>
    <t xml:space="preserve">Pořízení, zachování a obnova kulturních hodnot </t>
  </si>
  <si>
    <t>Záležitosti církví, kultury a sděl. prostředků</t>
  </si>
  <si>
    <t>Prevence před drogami, alkoholem, nikotinem</t>
  </si>
  <si>
    <t>Bytové hospodářství</t>
  </si>
  <si>
    <t>Ostatní rozvoj bydlení a bytové hospodářství</t>
  </si>
  <si>
    <t xml:space="preserve">Komunální služby a územní rozvoj  j.n. </t>
  </si>
  <si>
    <t>Ostatní záležitosti bydlení a komunálních služeb</t>
  </si>
  <si>
    <t xml:space="preserve">Využívání a zneškodňování komun. odpadů </t>
  </si>
  <si>
    <t>Ostatní sociální pomoc dětem a mládeži</t>
  </si>
  <si>
    <t xml:space="preserve">Soc.péče a pomoc přistěh. a vybr. etnikům </t>
  </si>
  <si>
    <t>Ost. sociální péče a pomoc ost. skupinám obyv.</t>
  </si>
  <si>
    <t>Osobní asistence, pečovatelská služba</t>
  </si>
  <si>
    <t>Chráněné bydlení</t>
  </si>
  <si>
    <t>Denní stacionáře a centra sociálních služeb</t>
  </si>
  <si>
    <t>Ost. služby a činnosti v oblasti sociální péče</t>
  </si>
  <si>
    <t>Krizová pomoc</t>
  </si>
  <si>
    <t>Služby následné péče, kontaktní centra</t>
  </si>
  <si>
    <t>Gymnázia</t>
  </si>
  <si>
    <t>Zařízení pro děti vyžadující okamžitou pomoc</t>
  </si>
  <si>
    <t>Průvodcovské a předčitatelské služby</t>
  </si>
  <si>
    <t>Raná péče a soc. aktivizační služby pro rodiny s dětmi</t>
  </si>
  <si>
    <t>Nízkoprahová zařízení pro děti a mládež</t>
  </si>
  <si>
    <t>Terénní programy</t>
  </si>
  <si>
    <t>Ostatní služby a činnosti v oblasti sociální prevence</t>
  </si>
  <si>
    <t>Ost. záležitosti sociálních věcí a politiky zaměstnanosti</t>
  </si>
  <si>
    <t>Ostatní záležitosti bezpečnosti a veřejného pořádku</t>
  </si>
  <si>
    <t>Ostatní výzkum a vývoj</t>
  </si>
  <si>
    <t>Ostatní nemocnice</t>
  </si>
  <si>
    <t>Sociální rehabilitace</t>
  </si>
  <si>
    <t>CV</t>
  </si>
  <si>
    <t>KV</t>
  </si>
  <si>
    <t>Pomoc zdravotně postiženým</t>
  </si>
  <si>
    <t>Tísňová péče</t>
  </si>
  <si>
    <t>Ostatní záležitosti bezpečnosti, veřejného pořádku</t>
  </si>
  <si>
    <t>Mezinárodní spolupráce j.n.</t>
  </si>
  <si>
    <t>Ostatní činnosti související se službami pro obyvatelstvo</t>
  </si>
  <si>
    <t>Ostatní výzkum a vývoj odvětvově nespecfikovaný</t>
  </si>
  <si>
    <t>Rybářství (myslivost)</t>
  </si>
  <si>
    <t>Záležitosti vodních toků a vodohospodářských děl</t>
  </si>
  <si>
    <t>Záležitosti zájmového studia</t>
  </si>
  <si>
    <t>Sběr a svoz ostatních odpadů</t>
  </si>
  <si>
    <t>Mezinárodní spolupráce v kultuře, církvích</t>
  </si>
  <si>
    <t>Rozhlas a televize</t>
  </si>
  <si>
    <t>Ostatní správa v oblasti krizového řízení</t>
  </si>
  <si>
    <t>Požární ochrana - profesionální část</t>
  </si>
  <si>
    <t>Speciální předškolní zařízení</t>
  </si>
  <si>
    <t>Odborné sociální poradenství</t>
  </si>
  <si>
    <t>Domovy - penziony pro matky s dětmi</t>
  </si>
  <si>
    <t>Monitoring ke zjišťování úrovně hluku a vibrací</t>
  </si>
  <si>
    <t>Ekologie v dopravě</t>
  </si>
  <si>
    <t>Činnost orgánů krizového řízení na území úrovni</t>
  </si>
  <si>
    <t>Domovy pro seniory</t>
  </si>
  <si>
    <t>Ostatní sociální péče a pomoc rodině a manželství</t>
  </si>
  <si>
    <t>Cílené programy k řešení zaměstnanosti</t>
  </si>
  <si>
    <t>Politika zaměstnanosti</t>
  </si>
  <si>
    <t>Vydavatelská činnost</t>
  </si>
  <si>
    <t>Běžné výdaje</t>
  </si>
  <si>
    <t>SR 2015</t>
  </si>
  <si>
    <t>BV</t>
  </si>
  <si>
    <t xml:space="preserve">Běžné výdaje </t>
  </si>
  <si>
    <t>Dětské domovy</t>
  </si>
  <si>
    <t>Azylové domy, nízkoprahová denní centra a noclehárny</t>
  </si>
  <si>
    <t>Běžné a kapitálové výdaje celkem</t>
  </si>
  <si>
    <t>Převody vlastním fondům v rozpočtech územní úrovně</t>
  </si>
  <si>
    <t>Ostatní záležitosti spojů</t>
  </si>
  <si>
    <t>Spoje</t>
  </si>
  <si>
    <t>Střediska volného času</t>
  </si>
  <si>
    <t>Základní sociální poradenství</t>
  </si>
  <si>
    <t>Týdenní stacionáře</t>
  </si>
  <si>
    <t>Domy na půl cesty</t>
  </si>
  <si>
    <t>Sociálně terapeutické dílny</t>
  </si>
  <si>
    <t>Ostatní zahraniční pomoc</t>
  </si>
  <si>
    <t>Úspora energie a obnovitelné zdroje</t>
  </si>
  <si>
    <t>BĚŽNÉ A KAPITÁLOVÉ VÝDAJE STATUTÁRNÍHO MĚSTA BRNA k 31. 12. 2015 - rekapitulace dle oddílů (v tis. Kč)</t>
  </si>
  <si>
    <t>UR k 31.12.2015</t>
  </si>
  <si>
    <t>Sk k 31.12.2015</t>
  </si>
  <si>
    <t>Ostatní činnosti související se službami pro obyv.</t>
  </si>
  <si>
    <t>Soc. péče a pomoc v soc. zabez. a politice zaměst.</t>
  </si>
  <si>
    <t>Podnikání a restrukturalizace v zemědělství a potrav.</t>
  </si>
  <si>
    <t>Úpravy vodohospodářsky významných a vodáren. toků</t>
  </si>
  <si>
    <t>Filmová tvorba, distribuce, kina a archiválie</t>
  </si>
  <si>
    <t>Ost. záležitosti ochrany památek a kulturní dědictví</t>
  </si>
  <si>
    <t>Ost. správa v oblasti kultury, církví a sděl. prostředků</t>
  </si>
  <si>
    <t>Ost. činnosti související se službami pro obyvatelstvo</t>
  </si>
  <si>
    <t>Soc. pomoc osobám v hmotné nouzi a nepřizpůsobivým</t>
  </si>
  <si>
    <t>Domovy pro osoby se zdr. postižením a se zvl. režimem</t>
  </si>
  <si>
    <t>Ost. správa v oblasti hosp. opatření pro krizové stavy</t>
  </si>
  <si>
    <t>SK k 31.12.2015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</si>
</sst>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9" x14ac:knownFonts="1">
    <font>
      <sz val="12"/>
      <name val="Arial CE"/>
      <charset val="238"/>
    </font>
    <font>
      <sz val="10"/>
      <name val="Courier"/>
      <family val="1"/>
      <charset val="238"/>
    </font>
    <font>
      <sz val="12"/>
      <name val="Arial CE"/>
      <charset val="238"/>
    </font>
    <font>
      <sz val="10"/>
      <name val="Arial"/>
      <family val="2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u/>
      <sz val="12"/>
      <name val="Calibri Light"/>
      <family val="2"/>
      <charset val="238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3" fillId="0" borderId="0"/>
    <xf numFmtId="0" fontId="3" fillId="0" borderId="0"/>
  </cellStyleXfs>
  <cellXfs count="178">
    <xf numFmtId="0" fontId="0" fillId="0" borderId="0" xfId="0"/>
    <xf numFmtId="0" fontId="4" fillId="0" borderId="0" xfId="4" applyFont="1"/>
    <xf numFmtId="49" fontId="4" fillId="0" borderId="0" xfId="4" applyNumberFormat="1" applyFont="1" applyAlignment="1">
      <alignment horizontal="left"/>
    </xf>
    <xf numFmtId="3" fontId="4" fillId="0" borderId="0" xfId="4" applyNumberFormat="1" applyFont="1"/>
    <xf numFmtId="0" fontId="5" fillId="0" borderId="0" xfId="4" applyFont="1" applyAlignment="1">
      <alignment horizontal="center"/>
    </xf>
    <xf numFmtId="4" fontId="4" fillId="0" borderId="0" xfId="4" applyNumberFormat="1" applyFont="1"/>
    <xf numFmtId="3" fontId="4" fillId="0" borderId="0" xfId="4" applyNumberFormat="1" applyFont="1" applyFill="1"/>
    <xf numFmtId="0" fontId="4" fillId="0" borderId="0" xfId="4" applyFont="1" applyFill="1"/>
    <xf numFmtId="164" fontId="4" fillId="0" borderId="0" xfId="4" applyNumberFormat="1" applyFont="1" applyFill="1"/>
    <xf numFmtId="164" fontId="4" fillId="0" borderId="0" xfId="4" applyNumberFormat="1" applyFont="1"/>
    <xf numFmtId="0" fontId="4" fillId="0" borderId="0" xfId="4" applyFont="1" applyAlignment="1">
      <alignment horizontal="centerContinuous"/>
    </xf>
    <xf numFmtId="0" fontId="4" fillId="0" borderId="1" xfId="4" applyFont="1" applyBorder="1"/>
    <xf numFmtId="49" fontId="4" fillId="0" borderId="3" xfId="4" applyNumberFormat="1" applyFont="1" applyBorder="1" applyAlignment="1">
      <alignment horizontal="left"/>
    </xf>
    <xf numFmtId="0" fontId="5" fillId="0" borderId="4" xfId="2" applyFont="1" applyBorder="1" applyAlignment="1">
      <alignment horizontal="centerContinuous"/>
    </xf>
    <xf numFmtId="0" fontId="4" fillId="0" borderId="5" xfId="0" applyFont="1" applyBorder="1" applyAlignment="1">
      <alignment horizontal="centerContinuous"/>
    </xf>
    <xf numFmtId="0" fontId="4" fillId="0" borderId="6" xfId="0" applyFont="1" applyBorder="1" applyAlignment="1">
      <alignment horizontal="centerContinuous"/>
    </xf>
    <xf numFmtId="0" fontId="4" fillId="0" borderId="6" xfId="4" applyFont="1" applyBorder="1" applyAlignment="1">
      <alignment horizontal="centerContinuous"/>
    </xf>
    <xf numFmtId="0" fontId="5" fillId="0" borderId="35" xfId="4" applyFont="1" applyBorder="1" applyAlignment="1">
      <alignment horizontal="center"/>
    </xf>
    <xf numFmtId="0" fontId="5" fillId="0" borderId="37" xfId="4" applyFont="1" applyBorder="1" applyAlignment="1">
      <alignment horizontal="center"/>
    </xf>
    <xf numFmtId="0" fontId="5" fillId="0" borderId="38" xfId="2" applyFont="1" applyBorder="1" applyAlignment="1">
      <alignment horizontal="center"/>
    </xf>
    <xf numFmtId="0" fontId="5" fillId="0" borderId="39" xfId="2" applyFont="1" applyBorder="1" applyAlignment="1">
      <alignment horizontal="center" shrinkToFit="1"/>
    </xf>
    <xf numFmtId="0" fontId="5" fillId="0" borderId="40" xfId="2" applyFont="1" applyBorder="1" applyAlignment="1">
      <alignment horizontal="center"/>
    </xf>
    <xf numFmtId="0" fontId="5" fillId="0" borderId="7" xfId="2" applyFont="1" applyBorder="1" applyAlignment="1">
      <alignment horizontal="center"/>
    </xf>
    <xf numFmtId="1" fontId="4" fillId="0" borderId="16" xfId="4" applyNumberFormat="1" applyFont="1" applyFill="1" applyBorder="1" applyAlignment="1">
      <alignment horizontal="center"/>
    </xf>
    <xf numFmtId="0" fontId="4" fillId="0" borderId="15" xfId="2" applyNumberFormat="1" applyFont="1" applyBorder="1" applyAlignment="1">
      <alignment horizontal="left"/>
    </xf>
    <xf numFmtId="3" fontId="4" fillId="0" borderId="16" xfId="4" applyNumberFormat="1" applyFont="1" applyFill="1" applyBorder="1"/>
    <xf numFmtId="3" fontId="4" fillId="0" borderId="17" xfId="4" applyNumberFormat="1" applyFont="1" applyFill="1" applyBorder="1"/>
    <xf numFmtId="3" fontId="4" fillId="0" borderId="15" xfId="4" applyNumberFormat="1" applyFont="1" applyFill="1" applyBorder="1"/>
    <xf numFmtId="164" fontId="4" fillId="0" borderId="18" xfId="4" applyNumberFormat="1" applyFont="1" applyFill="1" applyBorder="1"/>
    <xf numFmtId="3" fontId="4" fillId="0" borderId="42" xfId="4" applyNumberFormat="1" applyFont="1" applyFill="1" applyBorder="1"/>
    <xf numFmtId="3" fontId="4" fillId="0" borderId="43" xfId="4" applyNumberFormat="1" applyFont="1" applyFill="1" applyBorder="1"/>
    <xf numFmtId="0" fontId="4" fillId="0" borderId="15" xfId="4" applyNumberFormat="1" applyFont="1" applyFill="1" applyBorder="1" applyAlignment="1">
      <alignment horizontal="left"/>
    </xf>
    <xf numFmtId="49" fontId="4" fillId="0" borderId="15" xfId="4" applyNumberFormat="1" applyFont="1" applyFill="1" applyBorder="1" applyAlignment="1">
      <alignment horizontal="left"/>
    </xf>
    <xf numFmtId="3" fontId="4" fillId="0" borderId="45" xfId="4" applyNumberFormat="1" applyFont="1" applyFill="1" applyBorder="1"/>
    <xf numFmtId="1" fontId="4" fillId="0" borderId="32" xfId="4" applyNumberFormat="1" applyFont="1" applyBorder="1" applyAlignment="1">
      <alignment horizontal="center"/>
    </xf>
    <xf numFmtId="49" fontId="5" fillId="0" borderId="31" xfId="4" applyNumberFormat="1" applyFont="1" applyBorder="1" applyAlignment="1">
      <alignment horizontal="left"/>
    </xf>
    <xf numFmtId="3" fontId="5" fillId="0" borderId="32" xfId="4" applyNumberFormat="1" applyFont="1" applyBorder="1"/>
    <xf numFmtId="3" fontId="5" fillId="0" borderId="33" xfId="4" applyNumberFormat="1" applyFont="1" applyBorder="1"/>
    <xf numFmtId="3" fontId="5" fillId="0" borderId="31" xfId="4" applyNumberFormat="1" applyFont="1" applyBorder="1"/>
    <xf numFmtId="164" fontId="5" fillId="0" borderId="34" xfId="4" applyNumberFormat="1" applyFont="1" applyBorder="1"/>
    <xf numFmtId="3" fontId="5" fillId="0" borderId="32" xfId="4" applyNumberFormat="1" applyFont="1" applyFill="1" applyBorder="1"/>
    <xf numFmtId="3" fontId="5" fillId="0" borderId="33" xfId="4" applyNumberFormat="1" applyFont="1" applyFill="1" applyBorder="1"/>
    <xf numFmtId="3" fontId="5" fillId="0" borderId="31" xfId="4" applyNumberFormat="1" applyFont="1" applyFill="1" applyBorder="1"/>
    <xf numFmtId="164" fontId="5" fillId="0" borderId="34" xfId="4" applyNumberFormat="1" applyFont="1" applyFill="1" applyBorder="1"/>
    <xf numFmtId="1" fontId="4" fillId="0" borderId="38" xfId="4" applyNumberFormat="1" applyFont="1" applyFill="1" applyBorder="1" applyAlignment="1">
      <alignment horizontal="center"/>
    </xf>
    <xf numFmtId="1" fontId="5" fillId="0" borderId="7" xfId="4" applyNumberFormat="1" applyFont="1" applyFill="1" applyBorder="1" applyAlignment="1">
      <alignment horizontal="left"/>
    </xf>
    <xf numFmtId="3" fontId="5" fillId="0" borderId="38" xfId="4" applyNumberFormat="1" applyFont="1" applyFill="1" applyBorder="1"/>
    <xf numFmtId="3" fontId="5" fillId="0" borderId="39" xfId="4" applyNumberFormat="1" applyFont="1" applyFill="1" applyBorder="1"/>
    <xf numFmtId="3" fontId="5" fillId="0" borderId="40" xfId="4" applyNumberFormat="1" applyFont="1" applyFill="1" applyBorder="1"/>
    <xf numFmtId="164" fontId="5" fillId="0" borderId="7" xfId="4" applyNumberFormat="1" applyFont="1" applyFill="1" applyBorder="1"/>
    <xf numFmtId="0" fontId="5" fillId="0" borderId="39" xfId="2" applyFont="1" applyBorder="1" applyAlignment="1">
      <alignment horizontal="center"/>
    </xf>
    <xf numFmtId="0" fontId="4" fillId="0" borderId="9" xfId="4" applyFont="1" applyBorder="1" applyAlignment="1">
      <alignment horizontal="center"/>
    </xf>
    <xf numFmtId="0" fontId="4" fillId="0" borderId="10" xfId="4" applyFont="1" applyBorder="1" applyAlignment="1">
      <alignment horizontal="center"/>
    </xf>
    <xf numFmtId="0" fontId="4" fillId="0" borderId="11" xfId="4" applyFont="1" applyBorder="1" applyAlignment="1">
      <alignment horizontal="left"/>
    </xf>
    <xf numFmtId="0" fontId="4" fillId="0" borderId="9" xfId="2" applyFont="1" applyBorder="1" applyAlignment="1">
      <alignment horizontal="right"/>
    </xf>
    <xf numFmtId="0" fontId="4" fillId="0" borderId="10" xfId="2" applyFont="1" applyBorder="1" applyAlignment="1">
      <alignment horizontal="right"/>
    </xf>
    <xf numFmtId="0" fontId="4" fillId="0" borderId="11" xfId="2" applyFont="1" applyBorder="1" applyAlignment="1">
      <alignment horizontal="right"/>
    </xf>
    <xf numFmtId="0" fontId="5" fillId="0" borderId="41" xfId="2" applyFont="1" applyBorder="1" applyAlignment="1">
      <alignment horizontal="center"/>
    </xf>
    <xf numFmtId="0" fontId="5" fillId="0" borderId="9" xfId="2" applyFont="1" applyBorder="1" applyAlignment="1">
      <alignment horizontal="center"/>
    </xf>
    <xf numFmtId="0" fontId="5" fillId="0" borderId="10" xfId="2" applyFont="1" applyBorder="1" applyAlignment="1">
      <alignment horizontal="center"/>
    </xf>
    <xf numFmtId="0" fontId="5" fillId="0" borderId="11" xfId="2" applyFont="1" applyBorder="1" applyAlignment="1">
      <alignment horizontal="center"/>
    </xf>
    <xf numFmtId="3" fontId="4" fillId="0" borderId="9" xfId="4" applyNumberFormat="1" applyFont="1" applyBorder="1"/>
    <xf numFmtId="3" fontId="4" fillId="0" borderId="10" xfId="4" applyNumberFormat="1" applyFont="1" applyBorder="1"/>
    <xf numFmtId="3" fontId="4" fillId="0" borderId="11" xfId="4" applyNumberFormat="1" applyFont="1" applyBorder="1"/>
    <xf numFmtId="1" fontId="4" fillId="0" borderId="12" xfId="4" applyNumberFormat="1" applyFont="1" applyBorder="1" applyAlignment="1">
      <alignment horizontal="center"/>
    </xf>
    <xf numFmtId="1" fontId="4" fillId="0" borderId="13" xfId="4" applyNumberFormat="1" applyFont="1" applyBorder="1" applyAlignment="1">
      <alignment horizontal="center"/>
    </xf>
    <xf numFmtId="1" fontId="4" fillId="0" borderId="17" xfId="4" applyNumberFormat="1" applyFont="1" applyBorder="1" applyAlignment="1">
      <alignment horizontal="center"/>
    </xf>
    <xf numFmtId="49" fontId="4" fillId="0" borderId="15" xfId="4" applyNumberFormat="1" applyFont="1" applyBorder="1" applyAlignment="1">
      <alignment horizontal="left"/>
    </xf>
    <xf numFmtId="3" fontId="4" fillId="0" borderId="12" xfId="4" applyNumberFormat="1" applyFont="1" applyBorder="1"/>
    <xf numFmtId="3" fontId="4" fillId="0" borderId="13" xfId="4" applyNumberFormat="1" applyFont="1" applyBorder="1"/>
    <xf numFmtId="3" fontId="4" fillId="0" borderId="8" xfId="4" applyNumberFormat="1" applyFont="1" applyBorder="1"/>
    <xf numFmtId="164" fontId="4" fillId="0" borderId="14" xfId="4" applyNumberFormat="1" applyFont="1" applyBorder="1"/>
    <xf numFmtId="164" fontId="4" fillId="0" borderId="18" xfId="4" applyNumberFormat="1" applyFont="1" applyBorder="1"/>
    <xf numFmtId="1" fontId="4" fillId="0" borderId="16" xfId="4" applyNumberFormat="1" applyFont="1" applyBorder="1" applyAlignment="1">
      <alignment horizontal="center"/>
    </xf>
    <xf numFmtId="3" fontId="4" fillId="0" borderId="16" xfId="4" applyNumberFormat="1" applyFont="1" applyBorder="1"/>
    <xf numFmtId="3" fontId="4" fillId="0" borderId="17" xfId="4" applyNumberFormat="1" applyFont="1" applyBorder="1"/>
    <xf numFmtId="3" fontId="4" fillId="0" borderId="15" xfId="4" applyNumberFormat="1" applyFont="1" applyBorder="1"/>
    <xf numFmtId="1" fontId="5" fillId="2" borderId="16" xfId="4" applyNumberFormat="1" applyFont="1" applyFill="1" applyBorder="1" applyAlignment="1">
      <alignment horizontal="center"/>
    </xf>
    <xf numFmtId="1" fontId="5" fillId="2" borderId="17" xfId="4" applyNumberFormat="1" applyFont="1" applyFill="1" applyBorder="1" applyAlignment="1">
      <alignment horizontal="center"/>
    </xf>
    <xf numFmtId="1" fontId="4" fillId="2" borderId="17" xfId="4" applyNumberFormat="1" applyFont="1" applyFill="1" applyBorder="1" applyAlignment="1">
      <alignment horizontal="center"/>
    </xf>
    <xf numFmtId="49" fontId="5" fillId="2" borderId="15" xfId="4" applyNumberFormat="1" applyFont="1" applyFill="1" applyBorder="1" applyAlignment="1">
      <alignment horizontal="left"/>
    </xf>
    <xf numFmtId="3" fontId="5" fillId="2" borderId="16" xfId="4" applyNumberFormat="1" applyFont="1" applyFill="1" applyBorder="1"/>
    <xf numFmtId="3" fontId="5" fillId="2" borderId="17" xfId="4" applyNumberFormat="1" applyFont="1" applyFill="1" applyBorder="1"/>
    <xf numFmtId="3" fontId="5" fillId="2" borderId="15" xfId="4" applyNumberFormat="1" applyFont="1" applyFill="1" applyBorder="1"/>
    <xf numFmtId="164" fontId="5" fillId="2" borderId="18" xfId="4" applyNumberFormat="1" applyFont="1" applyFill="1" applyBorder="1"/>
    <xf numFmtId="1" fontId="4" fillId="0" borderId="20" xfId="4" applyNumberFormat="1" applyFont="1" applyBorder="1" applyAlignment="1">
      <alignment horizontal="center"/>
    </xf>
    <xf numFmtId="1" fontId="5" fillId="0" borderId="21" xfId="4" applyNumberFormat="1" applyFont="1" applyBorder="1" applyAlignment="1">
      <alignment horizontal="left"/>
    </xf>
    <xf numFmtId="1" fontId="4" fillId="0" borderId="21" xfId="4" applyNumberFormat="1" applyFont="1" applyBorder="1" applyAlignment="1">
      <alignment horizontal="center"/>
    </xf>
    <xf numFmtId="49" fontId="4" fillId="0" borderId="19" xfId="4" applyNumberFormat="1" applyFont="1" applyBorder="1" applyAlignment="1">
      <alignment horizontal="left"/>
    </xf>
    <xf numFmtId="3" fontId="5" fillId="0" borderId="20" xfId="4" applyNumberFormat="1" applyFont="1" applyBorder="1"/>
    <xf numFmtId="3" fontId="5" fillId="0" borderId="21" xfId="4" applyNumberFormat="1" applyFont="1" applyBorder="1"/>
    <xf numFmtId="3" fontId="5" fillId="0" borderId="19" xfId="4" applyNumberFormat="1" applyFont="1" applyBorder="1"/>
    <xf numFmtId="164" fontId="5" fillId="0" borderId="22" xfId="4" applyNumberFormat="1" applyFont="1" applyBorder="1"/>
    <xf numFmtId="3" fontId="5" fillId="0" borderId="20" xfId="4" applyNumberFormat="1" applyFont="1" applyFill="1" applyBorder="1"/>
    <xf numFmtId="3" fontId="5" fillId="0" borderId="21" xfId="4" applyNumberFormat="1" applyFont="1" applyFill="1" applyBorder="1"/>
    <xf numFmtId="3" fontId="5" fillId="0" borderId="19" xfId="4" applyNumberFormat="1" applyFont="1" applyFill="1" applyBorder="1"/>
    <xf numFmtId="1" fontId="5" fillId="0" borderId="24" xfId="4" applyNumberFormat="1" applyFont="1" applyBorder="1" applyAlignment="1">
      <alignment horizontal="center"/>
    </xf>
    <xf numFmtId="1" fontId="4" fillId="0" borderId="25" xfId="4" applyNumberFormat="1" applyFont="1" applyBorder="1" applyAlignment="1">
      <alignment horizontal="center"/>
    </xf>
    <xf numFmtId="49" fontId="5" fillId="0" borderId="23" xfId="4" applyNumberFormat="1" applyFont="1" applyBorder="1" applyAlignment="1">
      <alignment horizontal="left"/>
    </xf>
    <xf numFmtId="3" fontId="5" fillId="0" borderId="24" xfId="4" applyNumberFormat="1" applyFont="1" applyBorder="1"/>
    <xf numFmtId="3" fontId="5" fillId="0" borderId="25" xfId="4" applyNumberFormat="1" applyFont="1" applyBorder="1"/>
    <xf numFmtId="3" fontId="5" fillId="0" borderId="23" xfId="4" applyNumberFormat="1" applyFont="1" applyBorder="1"/>
    <xf numFmtId="164" fontId="5" fillId="0" borderId="26" xfId="4" applyNumberFormat="1" applyFont="1" applyBorder="1"/>
    <xf numFmtId="3" fontId="5" fillId="0" borderId="24" xfId="4" applyNumberFormat="1" applyFont="1" applyFill="1" applyBorder="1"/>
    <xf numFmtId="3" fontId="5" fillId="0" borderId="25" xfId="4" applyNumberFormat="1" applyFont="1" applyFill="1" applyBorder="1"/>
    <xf numFmtId="3" fontId="5" fillId="0" borderId="23" xfId="4" applyNumberFormat="1" applyFont="1" applyFill="1" applyBorder="1"/>
    <xf numFmtId="1" fontId="5" fillId="0" borderId="12" xfId="4" applyNumberFormat="1" applyFont="1" applyBorder="1" applyAlignment="1">
      <alignment horizontal="left"/>
    </xf>
    <xf numFmtId="49" fontId="4" fillId="0" borderId="8" xfId="4" applyNumberFormat="1" applyFont="1" applyBorder="1" applyAlignment="1">
      <alignment horizontal="left"/>
    </xf>
    <xf numFmtId="3" fontId="5" fillId="0" borderId="12" xfId="4" applyNumberFormat="1" applyFont="1" applyBorder="1"/>
    <xf numFmtId="3" fontId="5" fillId="0" borderId="13" xfId="4" applyNumberFormat="1" applyFont="1" applyBorder="1"/>
    <xf numFmtId="3" fontId="5" fillId="0" borderId="8" xfId="4" applyNumberFormat="1" applyFont="1" applyBorder="1"/>
    <xf numFmtId="164" fontId="5" fillId="0" borderId="14" xfId="4" applyNumberFormat="1" applyFont="1" applyBorder="1"/>
    <xf numFmtId="3" fontId="5" fillId="0" borderId="12" xfId="4" applyNumberFormat="1" applyFont="1" applyFill="1" applyBorder="1"/>
    <xf numFmtId="3" fontId="5" fillId="0" borderId="13" xfId="4" applyNumberFormat="1" applyFont="1" applyFill="1" applyBorder="1"/>
    <xf numFmtId="3" fontId="5" fillId="0" borderId="8" xfId="4" applyNumberFormat="1" applyFont="1" applyFill="1" applyBorder="1"/>
    <xf numFmtId="1" fontId="5" fillId="0" borderId="17" xfId="4" applyNumberFormat="1" applyFont="1" applyBorder="1" applyAlignment="1">
      <alignment horizontal="left"/>
    </xf>
    <xf numFmtId="3" fontId="5" fillId="0" borderId="16" xfId="4" applyNumberFormat="1" applyFont="1" applyBorder="1"/>
    <xf numFmtId="3" fontId="5" fillId="0" borderId="17" xfId="4" applyNumberFormat="1" applyFont="1" applyBorder="1"/>
    <xf numFmtId="3" fontId="5" fillId="0" borderId="15" xfId="4" applyNumberFormat="1" applyFont="1" applyBorder="1"/>
    <xf numFmtId="164" fontId="5" fillId="0" borderId="18" xfId="4" applyNumberFormat="1" applyFont="1" applyBorder="1"/>
    <xf numFmtId="3" fontId="5" fillId="0" borderId="16" xfId="4" applyNumberFormat="1" applyFont="1" applyFill="1" applyBorder="1"/>
    <xf numFmtId="3" fontId="5" fillId="0" borderId="17" xfId="4" applyNumberFormat="1" applyFont="1" applyFill="1" applyBorder="1"/>
    <xf numFmtId="3" fontId="5" fillId="0" borderId="15" xfId="4" applyNumberFormat="1" applyFont="1" applyFill="1" applyBorder="1"/>
    <xf numFmtId="3" fontId="4" fillId="0" borderId="42" xfId="4" applyNumberFormat="1" applyFont="1" applyBorder="1"/>
    <xf numFmtId="49" fontId="4" fillId="0" borderId="18" xfId="4" applyNumberFormat="1" applyFont="1" applyBorder="1" applyAlignment="1">
      <alignment horizontal="left"/>
    </xf>
    <xf numFmtId="3" fontId="4" fillId="0" borderId="45" xfId="4" applyNumberFormat="1" applyFont="1" applyBorder="1"/>
    <xf numFmtId="49" fontId="5" fillId="2" borderId="18" xfId="4" applyNumberFormat="1" applyFont="1" applyFill="1" applyBorder="1" applyAlignment="1">
      <alignment horizontal="left"/>
    </xf>
    <xf numFmtId="3" fontId="5" fillId="2" borderId="45" xfId="4" applyNumberFormat="1" applyFont="1" applyFill="1" applyBorder="1"/>
    <xf numFmtId="1" fontId="5" fillId="0" borderId="32" xfId="4" applyNumberFormat="1" applyFont="1" applyFill="1" applyBorder="1" applyAlignment="1">
      <alignment horizontal="center"/>
    </xf>
    <xf numFmtId="1" fontId="5" fillId="0" borderId="33" xfId="4" applyNumberFormat="1" applyFont="1" applyFill="1" applyBorder="1" applyAlignment="1">
      <alignment horizontal="center"/>
    </xf>
    <xf numFmtId="1" fontId="4" fillId="0" borderId="33" xfId="4" applyNumberFormat="1" applyFont="1" applyFill="1" applyBorder="1" applyAlignment="1">
      <alignment horizontal="center"/>
    </xf>
    <xf numFmtId="49" fontId="5" fillId="0" borderId="31" xfId="4" applyNumberFormat="1" applyFont="1" applyFill="1" applyBorder="1" applyAlignment="1">
      <alignment horizontal="left"/>
    </xf>
    <xf numFmtId="3" fontId="5" fillId="0" borderId="0" xfId="4" applyNumberFormat="1" applyFont="1" applyFill="1" applyBorder="1"/>
    <xf numFmtId="1" fontId="4" fillId="0" borderId="24" xfId="4" applyNumberFormat="1" applyFont="1" applyBorder="1" applyAlignment="1">
      <alignment horizontal="center"/>
    </xf>
    <xf numFmtId="1" fontId="5" fillId="0" borderId="25" xfId="4" applyNumberFormat="1" applyFont="1" applyBorder="1" applyAlignment="1">
      <alignment horizontal="left"/>
    </xf>
    <xf numFmtId="49" fontId="4" fillId="0" borderId="23" xfId="4" applyNumberFormat="1" applyFont="1" applyBorder="1" applyAlignment="1">
      <alignment horizontal="left"/>
    </xf>
    <xf numFmtId="1" fontId="5" fillId="0" borderId="28" xfId="4" applyNumberFormat="1" applyFont="1" applyBorder="1" applyAlignment="1">
      <alignment horizontal="center"/>
    </xf>
    <xf numFmtId="1" fontId="4" fillId="0" borderId="29" xfId="4" applyNumberFormat="1" applyFont="1" applyBorder="1" applyAlignment="1">
      <alignment horizontal="center"/>
    </xf>
    <xf numFmtId="49" fontId="5" fillId="0" borderId="27" xfId="4" applyNumberFormat="1" applyFont="1" applyBorder="1" applyAlignment="1">
      <alignment horizontal="left"/>
    </xf>
    <xf numFmtId="3" fontId="5" fillId="0" borderId="28" xfId="4" applyNumberFormat="1" applyFont="1" applyBorder="1"/>
    <xf numFmtId="3" fontId="5" fillId="0" borderId="29" xfId="4" applyNumberFormat="1" applyFont="1" applyBorder="1"/>
    <xf numFmtId="3" fontId="5" fillId="0" borderId="27" xfId="4" applyNumberFormat="1" applyFont="1" applyBorder="1"/>
    <xf numFmtId="164" fontId="5" fillId="0" borderId="30" xfId="4" applyNumberFormat="1" applyFont="1" applyBorder="1"/>
    <xf numFmtId="3" fontId="4" fillId="0" borderId="46" xfId="4" applyNumberFormat="1" applyFont="1" applyBorder="1"/>
    <xf numFmtId="49" fontId="4" fillId="0" borderId="15" xfId="4" applyNumberFormat="1" applyFont="1" applyBorder="1" applyAlignment="1">
      <alignment horizontal="left" shrinkToFit="1"/>
    </xf>
    <xf numFmtId="1" fontId="5" fillId="0" borderId="17" xfId="4" applyNumberFormat="1" applyFont="1" applyFill="1" applyBorder="1" applyAlignment="1">
      <alignment horizontal="left"/>
    </xf>
    <xf numFmtId="1" fontId="4" fillId="0" borderId="17" xfId="4" applyNumberFormat="1" applyFont="1" applyFill="1" applyBorder="1" applyAlignment="1">
      <alignment horizontal="center"/>
    </xf>
    <xf numFmtId="164" fontId="5" fillId="0" borderId="18" xfId="4" applyNumberFormat="1" applyFont="1" applyFill="1" applyBorder="1"/>
    <xf numFmtId="0" fontId="4" fillId="0" borderId="17" xfId="3" applyFont="1" applyFill="1" applyBorder="1" applyAlignment="1">
      <alignment horizontal="left"/>
    </xf>
    <xf numFmtId="49" fontId="5" fillId="2" borderId="15" xfId="4" applyNumberFormat="1" applyFont="1" applyFill="1" applyBorder="1" applyAlignment="1">
      <alignment horizontal="left" shrinkToFit="1"/>
    </xf>
    <xf numFmtId="164" fontId="5" fillId="0" borderId="26" xfId="4" applyNumberFormat="1" applyFont="1" applyFill="1" applyBorder="1"/>
    <xf numFmtId="1" fontId="5" fillId="0" borderId="32" xfId="4" applyNumberFormat="1" applyFont="1" applyBorder="1" applyAlignment="1">
      <alignment horizontal="center"/>
    </xf>
    <xf numFmtId="1" fontId="4" fillId="0" borderId="33" xfId="4" applyNumberFormat="1" applyFont="1" applyBorder="1" applyAlignment="1">
      <alignment horizontal="center"/>
    </xf>
    <xf numFmtId="3" fontId="5" fillId="2" borderId="42" xfId="4" applyNumberFormat="1" applyFont="1" applyFill="1" applyBorder="1"/>
    <xf numFmtId="3" fontId="5" fillId="2" borderId="43" xfId="4" applyNumberFormat="1" applyFont="1" applyFill="1" applyBorder="1"/>
    <xf numFmtId="3" fontId="5" fillId="0" borderId="28" xfId="4" applyNumberFormat="1" applyFont="1" applyFill="1" applyBorder="1"/>
    <xf numFmtId="3" fontId="5" fillId="0" borderId="29" xfId="4" applyNumberFormat="1" applyFont="1" applyFill="1" applyBorder="1"/>
    <xf numFmtId="3" fontId="5" fillId="0" borderId="27" xfId="4" applyNumberFormat="1" applyFont="1" applyFill="1" applyBorder="1"/>
    <xf numFmtId="164" fontId="5" fillId="0" borderId="30" xfId="4" applyNumberFormat="1" applyFont="1" applyFill="1" applyBorder="1"/>
    <xf numFmtId="1" fontId="5" fillId="0" borderId="32" xfId="4" applyNumberFormat="1" applyFont="1" applyBorder="1" applyAlignment="1">
      <alignment horizontal="left"/>
    </xf>
    <xf numFmtId="49" fontId="4" fillId="0" borderId="31" xfId="4" applyNumberFormat="1" applyFont="1" applyBorder="1" applyAlignment="1">
      <alignment horizontal="left"/>
    </xf>
    <xf numFmtId="0" fontId="4" fillId="2" borderId="38" xfId="4" applyFont="1" applyFill="1" applyBorder="1"/>
    <xf numFmtId="1" fontId="4" fillId="2" borderId="39" xfId="4" applyNumberFormat="1" applyFont="1" applyFill="1" applyBorder="1" applyAlignment="1">
      <alignment horizontal="center"/>
    </xf>
    <xf numFmtId="1" fontId="5" fillId="2" borderId="7" xfId="4" applyNumberFormat="1" applyFont="1" applyFill="1" applyBorder="1" applyAlignment="1">
      <alignment horizontal="left"/>
    </xf>
    <xf numFmtId="3" fontId="5" fillId="2" borderId="38" xfId="4" applyNumberFormat="1" applyFont="1" applyFill="1" applyBorder="1"/>
    <xf numFmtId="3" fontId="5" fillId="2" borderId="39" xfId="4" applyNumberFormat="1" applyFont="1" applyFill="1" applyBorder="1"/>
    <xf numFmtId="3" fontId="5" fillId="2" borderId="40" xfId="4" applyNumberFormat="1" applyFont="1" applyFill="1" applyBorder="1"/>
    <xf numFmtId="164" fontId="5" fillId="2" borderId="7" xfId="4" applyNumberFormat="1" applyFont="1" applyFill="1" applyBorder="1"/>
    <xf numFmtId="3" fontId="5" fillId="2" borderId="4" xfId="4" applyNumberFormat="1" applyFont="1" applyFill="1" applyBorder="1"/>
    <xf numFmtId="3" fontId="5" fillId="2" borderId="44" xfId="4" applyNumberFormat="1" applyFont="1" applyFill="1" applyBorder="1"/>
    <xf numFmtId="1" fontId="4" fillId="0" borderId="0" xfId="4" applyNumberFormat="1" applyFont="1" applyAlignment="1">
      <alignment horizontal="left"/>
    </xf>
    <xf numFmtId="0" fontId="6" fillId="0" borderId="0" xfId="2" applyFont="1" applyAlignment="1">
      <alignment horizontal="center"/>
    </xf>
    <xf numFmtId="0" fontId="5" fillId="0" borderId="1" xfId="4" applyFont="1" applyBorder="1" applyAlignment="1">
      <alignment horizontal="center" vertical="center" wrapText="1"/>
    </xf>
    <xf numFmtId="0" fontId="5" fillId="0" borderId="35" xfId="4" applyFont="1" applyBorder="1" applyAlignment="1">
      <alignment horizontal="center" vertical="center" wrapText="1"/>
    </xf>
    <xf numFmtId="0" fontId="5" fillId="0" borderId="2" xfId="4" applyFont="1" applyBorder="1" applyAlignment="1">
      <alignment horizontal="center" vertical="center" wrapText="1"/>
    </xf>
    <xf numFmtId="0" fontId="5" fillId="0" borderId="36" xfId="4" applyFont="1" applyBorder="1" applyAlignment="1">
      <alignment horizontal="center" vertical="center" wrapText="1"/>
    </xf>
    <xf numFmtId="0" fontId="5" fillId="0" borderId="47" xfId="4" applyFont="1" applyBorder="1" applyAlignment="1">
      <alignment horizontal="center" vertical="center" wrapText="1"/>
    </xf>
    <xf numFmtId="0" fontId="5" fillId="0" borderId="48" xfId="4" applyFont="1" applyBorder="1" applyAlignment="1">
      <alignment horizontal="center" vertical="center" wrapText="1"/>
    </xf>
  </cellXfs>
  <cellStyles count="5">
    <cellStyle name="Nedefinován" xfId="1"/>
    <cellStyle name="Normální" xfId="0" builtinId="0"/>
    <cellStyle name="normální_Příjmy město oddíly SR 2000" xfId="2"/>
    <cellStyle name="normální_Výdaje 2001-tab" xfId="3"/>
    <cellStyle name="normální_Výdaje SR 2000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pageSetUpPr fitToPage="1"/>
  </sheetPr>
  <dimension ref="A1:Q180"/>
  <sheetViews>
    <sheetView showZeros="0" tabSelected="1" zoomScaleNormal="100" zoomScaleSheetLayoutView="75" workbookViewId="0">
      <selection activeCell="A3" sqref="A3"/>
    </sheetView>
  </sheetViews>
  <sheetFormatPr defaultColWidth="7.109375" defaultRowHeight="12.75" x14ac:dyDescent="0.2"/>
  <cols>
    <col min="1" max="1" width="3.44140625" style="1" bestFit="1" customWidth="1"/>
    <col min="2" max="2" width="32.44140625" style="2" customWidth="1"/>
    <col min="3" max="3" width="6.88671875" style="3" bestFit="1" customWidth="1"/>
    <col min="4" max="4" width="10.6640625" style="1" bestFit="1" customWidth="1"/>
    <col min="5" max="5" width="10.33203125" style="1" bestFit="1" customWidth="1"/>
    <col min="6" max="6" width="5.44140625" style="1" bestFit="1" customWidth="1"/>
    <col min="7" max="7" width="6.88671875" style="1" bestFit="1" customWidth="1"/>
    <col min="8" max="8" width="10.6640625" style="1" bestFit="1" customWidth="1"/>
    <col min="9" max="9" width="10.33203125" style="1" bestFit="1" customWidth="1"/>
    <col min="10" max="10" width="5.44140625" style="1" bestFit="1" customWidth="1"/>
    <col min="11" max="11" width="7.6640625" style="1" bestFit="1" customWidth="1"/>
    <col min="12" max="12" width="10.6640625" style="1" bestFit="1" customWidth="1"/>
    <col min="13" max="13" width="10.33203125" style="1" bestFit="1" customWidth="1"/>
    <col min="14" max="14" width="5.44140625" style="1" bestFit="1" customWidth="1"/>
    <col min="15" max="17" width="5" style="1" bestFit="1" customWidth="1"/>
    <col min="18" max="16384" width="7.109375" style="1"/>
  </cols>
  <sheetData>
    <row r="1" spans="1:17" ht="15.75" x14ac:dyDescent="0.25">
      <c r="A1" s="171" t="s">
        <v>203</v>
      </c>
      <c r="B1" s="171"/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171"/>
      <c r="O1" s="10"/>
    </row>
    <row r="3" spans="1:17" ht="13.5" thickBot="1" x14ac:dyDescent="0.25"/>
    <row r="4" spans="1:17" ht="13.5" thickBot="1" x14ac:dyDescent="0.25">
      <c r="A4" s="11"/>
      <c r="B4" s="12"/>
      <c r="C4" s="13" t="s">
        <v>186</v>
      </c>
      <c r="D4" s="14"/>
      <c r="E4" s="14"/>
      <c r="F4" s="15"/>
      <c r="G4" s="13" t="s">
        <v>90</v>
      </c>
      <c r="H4" s="14"/>
      <c r="I4" s="14"/>
      <c r="J4" s="15"/>
      <c r="K4" s="13" t="s">
        <v>85</v>
      </c>
      <c r="L4" s="14"/>
      <c r="M4" s="14"/>
      <c r="N4" s="16"/>
      <c r="O4" s="4" t="s">
        <v>159</v>
      </c>
      <c r="P4" s="4" t="s">
        <v>188</v>
      </c>
      <c r="Q4" s="4" t="s">
        <v>160</v>
      </c>
    </row>
    <row r="5" spans="1:17" ht="13.5" thickBot="1" x14ac:dyDescent="0.25">
      <c r="A5" s="17" t="s">
        <v>1</v>
      </c>
      <c r="B5" s="18" t="s">
        <v>58</v>
      </c>
      <c r="C5" s="19" t="s">
        <v>187</v>
      </c>
      <c r="D5" s="20" t="s">
        <v>204</v>
      </c>
      <c r="E5" s="21" t="s">
        <v>205</v>
      </c>
      <c r="F5" s="22" t="s">
        <v>59</v>
      </c>
      <c r="G5" s="19" t="s">
        <v>187</v>
      </c>
      <c r="H5" s="20" t="s">
        <v>204</v>
      </c>
      <c r="I5" s="21" t="s">
        <v>205</v>
      </c>
      <c r="J5" s="22" t="s">
        <v>59</v>
      </c>
      <c r="K5" s="19" t="s">
        <v>187</v>
      </c>
      <c r="L5" s="20" t="s">
        <v>204</v>
      </c>
      <c r="M5" s="21" t="s">
        <v>205</v>
      </c>
      <c r="N5" s="22" t="s">
        <v>59</v>
      </c>
    </row>
    <row r="6" spans="1:17" x14ac:dyDescent="0.2">
      <c r="A6" s="23">
        <v>10</v>
      </c>
      <c r="B6" s="24" t="s">
        <v>5</v>
      </c>
      <c r="C6" s="25">
        <f>+'BV a KV mB'!E10</f>
        <v>17164</v>
      </c>
      <c r="D6" s="26">
        <f>+'BV a KV mB'!F10</f>
        <v>16529</v>
      </c>
      <c r="E6" s="27">
        <f>+'BV a KV mB'!G10</f>
        <v>13321</v>
      </c>
      <c r="F6" s="28">
        <f t="shared" ref="F6:F28" si="0">+E6/D6*100</f>
        <v>80.591687337406981</v>
      </c>
      <c r="G6" s="25">
        <f>+'BV a KV mB'!I10</f>
        <v>0</v>
      </c>
      <c r="H6" s="26">
        <f>+'BV a KV mB'!J10</f>
        <v>0</v>
      </c>
      <c r="I6" s="27">
        <f>+'BV a KV mB'!K10</f>
        <v>0</v>
      </c>
      <c r="J6" s="28"/>
      <c r="K6" s="25">
        <f>+'BV a KV mB'!M10</f>
        <v>17164</v>
      </c>
      <c r="L6" s="26">
        <f>+'BV a KV mB'!N10</f>
        <v>16529</v>
      </c>
      <c r="M6" s="27">
        <f>+'BV a KV mB'!O10</f>
        <v>13321</v>
      </c>
      <c r="N6" s="28">
        <f t="shared" ref="N6:N28" si="1">+M6/L6*100</f>
        <v>80.591687337406981</v>
      </c>
      <c r="O6" s="5">
        <f t="shared" ref="O6:O29" si="2">M6/$M$30*100</f>
        <v>0.12065863072879407</v>
      </c>
      <c r="P6" s="5">
        <f t="shared" ref="P6:P29" si="3">E6/$E$30*100</f>
        <v>0.15614245499402671</v>
      </c>
      <c r="Q6" s="5">
        <f t="shared" ref="Q6:Q29" si="4">I6/$I$30*100</f>
        <v>0</v>
      </c>
    </row>
    <row r="7" spans="1:17" x14ac:dyDescent="0.2">
      <c r="A7" s="23">
        <v>21</v>
      </c>
      <c r="B7" s="24" t="s">
        <v>6</v>
      </c>
      <c r="C7" s="25">
        <f>+'BV a KV mB'!E17</f>
        <v>46083</v>
      </c>
      <c r="D7" s="26">
        <f>+'BV a KV mB'!F17</f>
        <v>53516</v>
      </c>
      <c r="E7" s="27">
        <f>+'BV a KV mB'!G17</f>
        <v>53128</v>
      </c>
      <c r="F7" s="28">
        <f t="shared" si="0"/>
        <v>99.274983182599598</v>
      </c>
      <c r="G7" s="25">
        <f>+'BV a KV mB'!I17</f>
        <v>8000</v>
      </c>
      <c r="H7" s="26">
        <f>'BV a KV mB'!J17</f>
        <v>1563</v>
      </c>
      <c r="I7" s="27">
        <f>'BV a KV mB'!K17</f>
        <v>1197</v>
      </c>
      <c r="J7" s="28">
        <f t="shared" ref="J7" si="5">+I7/H7*100</f>
        <v>76.583493282149718</v>
      </c>
      <c r="K7" s="25">
        <f>+'BV a KV mB'!M17</f>
        <v>54083</v>
      </c>
      <c r="L7" s="26">
        <f>+'BV a KV mB'!N17</f>
        <v>55079</v>
      </c>
      <c r="M7" s="27">
        <f>+'BV a KV mB'!O17</f>
        <v>54325</v>
      </c>
      <c r="N7" s="28">
        <f t="shared" si="1"/>
        <v>98.631057208736536</v>
      </c>
      <c r="O7" s="5">
        <f t="shared" si="2"/>
        <v>0.49206366746803826</v>
      </c>
      <c r="P7" s="5">
        <f t="shared" si="3"/>
        <v>0.62274126183639755</v>
      </c>
      <c r="Q7" s="5">
        <f t="shared" si="4"/>
        <v>4.7709657439079511E-2</v>
      </c>
    </row>
    <row r="8" spans="1:17" x14ac:dyDescent="0.2">
      <c r="A8" s="23">
        <v>22</v>
      </c>
      <c r="B8" s="24" t="s">
        <v>10</v>
      </c>
      <c r="C8" s="25">
        <f>+'BV a KV mB'!E26</f>
        <v>2580669</v>
      </c>
      <c r="D8" s="26">
        <f>+'BV a KV mB'!F26</f>
        <v>2692472</v>
      </c>
      <c r="E8" s="27">
        <f>+'BV a KV mB'!G26</f>
        <v>2655020</v>
      </c>
      <c r="F8" s="28">
        <f t="shared" si="0"/>
        <v>98.609010604381396</v>
      </c>
      <c r="G8" s="25">
        <f>+'BV a KV mB'!I26</f>
        <v>544776</v>
      </c>
      <c r="H8" s="26">
        <f>+'BV a KV mB'!J26</f>
        <v>518096</v>
      </c>
      <c r="I8" s="27">
        <f>+'BV a KV mB'!K26</f>
        <v>425573</v>
      </c>
      <c r="J8" s="28">
        <f>+I8/H8*100</f>
        <v>82.141726629813789</v>
      </c>
      <c r="K8" s="25">
        <f>+'BV a KV mB'!M26</f>
        <v>3125445</v>
      </c>
      <c r="L8" s="26">
        <f>+'BV a KV mB'!N26</f>
        <v>3210568</v>
      </c>
      <c r="M8" s="27">
        <f>+'BV a KV mB'!O26</f>
        <v>3080593</v>
      </c>
      <c r="N8" s="28">
        <f t="shared" si="1"/>
        <v>95.951650922827355</v>
      </c>
      <c r="O8" s="5">
        <f t="shared" si="2"/>
        <v>27.903320562473382</v>
      </c>
      <c r="P8" s="5">
        <f t="shared" si="3"/>
        <v>31.120887385199371</v>
      </c>
      <c r="Q8" s="5">
        <f t="shared" si="4"/>
        <v>16.962357598430565</v>
      </c>
    </row>
    <row r="9" spans="1:17" x14ac:dyDescent="0.2">
      <c r="A9" s="23">
        <v>23</v>
      </c>
      <c r="B9" s="24" t="s">
        <v>14</v>
      </c>
      <c r="C9" s="25">
        <f>+'BV a KV mB'!E34</f>
        <v>12126</v>
      </c>
      <c r="D9" s="26">
        <f>+'BV a KV mB'!F34</f>
        <v>11677</v>
      </c>
      <c r="E9" s="27">
        <f>+'BV a KV mB'!G34</f>
        <v>6173</v>
      </c>
      <c r="F9" s="28">
        <f t="shared" si="0"/>
        <v>52.864605635008985</v>
      </c>
      <c r="G9" s="25">
        <f>+'BV a KV mB'!I34</f>
        <v>650050</v>
      </c>
      <c r="H9" s="26">
        <f>+'BV a KV mB'!J34</f>
        <v>406284</v>
      </c>
      <c r="I9" s="27">
        <f>+'BV a KV mB'!K34</f>
        <v>375371</v>
      </c>
      <c r="J9" s="28">
        <f>+I9/H9*100</f>
        <v>92.391282944935071</v>
      </c>
      <c r="K9" s="25">
        <f>+'BV a KV mB'!M34</f>
        <v>662176</v>
      </c>
      <c r="L9" s="26">
        <f>+'BV a KV mB'!N34</f>
        <v>417961</v>
      </c>
      <c r="M9" s="27">
        <f>+'BV a KV mB'!O34</f>
        <v>381544</v>
      </c>
      <c r="N9" s="28">
        <f t="shared" si="1"/>
        <v>91.286986106359208</v>
      </c>
      <c r="O9" s="5">
        <f t="shared" si="2"/>
        <v>3.4559399896994978</v>
      </c>
      <c r="P9" s="5">
        <f t="shared" si="3"/>
        <v>7.235698331042166E-2</v>
      </c>
      <c r="Q9" s="5">
        <f t="shared" si="4"/>
        <v>14.961421739820146</v>
      </c>
    </row>
    <row r="10" spans="1:17" x14ac:dyDescent="0.2">
      <c r="A10" s="23">
        <v>24</v>
      </c>
      <c r="B10" s="24" t="s">
        <v>195</v>
      </c>
      <c r="C10" s="29">
        <f>'BV a KV mB'!E37</f>
        <v>0</v>
      </c>
      <c r="D10" s="26">
        <f>'BV a KV mB'!F37</f>
        <v>29</v>
      </c>
      <c r="E10" s="30">
        <f>'BV a KV mB'!G37</f>
        <v>23</v>
      </c>
      <c r="F10" s="28"/>
      <c r="G10" s="29">
        <f>'BV a KV mB'!I37</f>
        <v>0</v>
      </c>
      <c r="H10" s="26">
        <f>'BV a KV mB'!J37</f>
        <v>0</v>
      </c>
      <c r="I10" s="30">
        <f>'BV a KV mB'!K37</f>
        <v>0</v>
      </c>
      <c r="J10" s="28"/>
      <c r="K10" s="29">
        <f>'BV a KV mB'!M37</f>
        <v>0</v>
      </c>
      <c r="L10" s="26">
        <f>'BV a KV mB'!N37</f>
        <v>29</v>
      </c>
      <c r="M10" s="30">
        <f>'BV a KV mB'!O37</f>
        <v>23</v>
      </c>
      <c r="N10" s="28"/>
      <c r="O10" s="5">
        <f t="shared" si="2"/>
        <v>2.0832884218619199E-4</v>
      </c>
      <c r="P10" s="5">
        <f t="shared" si="3"/>
        <v>2.6959511034176217E-4</v>
      </c>
      <c r="Q10" s="5">
        <f t="shared" si="4"/>
        <v>0</v>
      </c>
    </row>
    <row r="11" spans="1:17" x14ac:dyDescent="0.2">
      <c r="A11" s="23">
        <v>31</v>
      </c>
      <c r="B11" s="24" t="s">
        <v>18</v>
      </c>
      <c r="C11" s="25">
        <f>+'BV a KV mB'!E51</f>
        <v>413015</v>
      </c>
      <c r="D11" s="26">
        <f>+'BV a KV mB'!F51</f>
        <v>560700</v>
      </c>
      <c r="E11" s="27">
        <f>+'BV a KV mB'!G51</f>
        <v>516579</v>
      </c>
      <c r="F11" s="28">
        <f t="shared" si="0"/>
        <v>92.13108614232209</v>
      </c>
      <c r="G11" s="25">
        <f>+'BV a KV mB'!I51</f>
        <v>215959</v>
      </c>
      <c r="H11" s="26">
        <f>+'BV a KV mB'!J51</f>
        <v>436362</v>
      </c>
      <c r="I11" s="27">
        <f>+'BV a KV mB'!K51</f>
        <v>306703</v>
      </c>
      <c r="J11" s="28">
        <f t="shared" ref="J11:J17" si="6">+I11/H11*100</f>
        <v>70.2863677405457</v>
      </c>
      <c r="K11" s="25">
        <f>+'BV a KV mB'!M51</f>
        <v>628974</v>
      </c>
      <c r="L11" s="26">
        <f>+'BV a KV mB'!N51</f>
        <v>997062</v>
      </c>
      <c r="M11" s="27">
        <f>+'BV a KV mB'!O51</f>
        <v>823282</v>
      </c>
      <c r="N11" s="28">
        <f t="shared" si="1"/>
        <v>82.570792989804048</v>
      </c>
      <c r="O11" s="5">
        <f t="shared" si="2"/>
        <v>7.4571037327275009</v>
      </c>
      <c r="P11" s="5">
        <f t="shared" si="3"/>
        <v>6.0550944567494422</v>
      </c>
      <c r="Q11" s="5">
        <f t="shared" si="4"/>
        <v>12.224473738962409</v>
      </c>
    </row>
    <row r="12" spans="1:17" x14ac:dyDescent="0.2">
      <c r="A12" s="23">
        <v>32</v>
      </c>
      <c r="B12" s="31" t="s">
        <v>18</v>
      </c>
      <c r="C12" s="25">
        <f>+'BV a KV mB'!E56</f>
        <v>146</v>
      </c>
      <c r="D12" s="26">
        <f>+'BV a KV mB'!F56</f>
        <v>1853</v>
      </c>
      <c r="E12" s="27">
        <f>+'BV a KV mB'!G56</f>
        <v>1064</v>
      </c>
      <c r="F12" s="28">
        <f t="shared" si="0"/>
        <v>57.42039935240151</v>
      </c>
      <c r="G12" s="25">
        <f>+'BV a KV mB'!I56</f>
        <v>0</v>
      </c>
      <c r="H12" s="26">
        <f>+'BV a KV mB'!J56</f>
        <v>133</v>
      </c>
      <c r="I12" s="27">
        <f>+'BV a KV mB'!K56</f>
        <v>133</v>
      </c>
      <c r="J12" s="28">
        <f t="shared" si="6"/>
        <v>100</v>
      </c>
      <c r="K12" s="25">
        <f>+'BV a KV mB'!M56</f>
        <v>146</v>
      </c>
      <c r="L12" s="26">
        <f>+'BV a KV mB'!N56</f>
        <v>1986</v>
      </c>
      <c r="M12" s="27">
        <f>+'BV a KV mB'!O56</f>
        <v>1197</v>
      </c>
      <c r="N12" s="28">
        <f t="shared" si="1"/>
        <v>60.271903323262841</v>
      </c>
      <c r="O12" s="5">
        <f t="shared" si="2"/>
        <v>1.084215756942921E-2</v>
      </c>
      <c r="P12" s="5">
        <f t="shared" si="3"/>
        <v>1.2471704234940652E-2</v>
      </c>
      <c r="Q12" s="5">
        <f t="shared" si="4"/>
        <v>5.3010730487866118E-3</v>
      </c>
    </row>
    <row r="13" spans="1:17" x14ac:dyDescent="0.2">
      <c r="A13" s="23">
        <v>33</v>
      </c>
      <c r="B13" s="31" t="s">
        <v>25</v>
      </c>
      <c r="C13" s="25">
        <f>+'BV a KV mB'!E76</f>
        <v>839986</v>
      </c>
      <c r="D13" s="26">
        <f>+'BV a KV mB'!F76</f>
        <v>889113</v>
      </c>
      <c r="E13" s="27">
        <f>+'BV a KV mB'!G76</f>
        <v>878308</v>
      </c>
      <c r="F13" s="28">
        <f t="shared" si="0"/>
        <v>98.784743896445107</v>
      </c>
      <c r="G13" s="25">
        <f>+'BV a KV mB'!I76</f>
        <v>126557</v>
      </c>
      <c r="H13" s="26">
        <f>+'BV a KV mB'!J76</f>
        <v>150317</v>
      </c>
      <c r="I13" s="27">
        <f>+'BV a KV mB'!K76</f>
        <v>116684</v>
      </c>
      <c r="J13" s="28">
        <f t="shared" si="6"/>
        <v>77.625285230546112</v>
      </c>
      <c r="K13" s="25">
        <f>+'BV a KV mB'!M76</f>
        <v>966543</v>
      </c>
      <c r="L13" s="26">
        <f>+'BV a KV mB'!N76</f>
        <v>1039430</v>
      </c>
      <c r="M13" s="27">
        <f>+'BV a KV mB'!O76</f>
        <v>994992</v>
      </c>
      <c r="N13" s="28">
        <f t="shared" si="1"/>
        <v>95.724772230934263</v>
      </c>
      <c r="O13" s="5">
        <f t="shared" si="2"/>
        <v>9.0124144062836322</v>
      </c>
      <c r="P13" s="5">
        <f t="shared" si="3"/>
        <v>10.29511052930663</v>
      </c>
      <c r="Q13" s="5">
        <f t="shared" si="4"/>
        <v>4.6507549445459926</v>
      </c>
    </row>
    <row r="14" spans="1:17" x14ac:dyDescent="0.2">
      <c r="A14" s="23">
        <v>34</v>
      </c>
      <c r="B14" s="31" t="s">
        <v>27</v>
      </c>
      <c r="C14" s="25">
        <f>+'BV a KV mB'!E82</f>
        <v>281362</v>
      </c>
      <c r="D14" s="26">
        <f>+'BV a KV mB'!F82</f>
        <v>307625</v>
      </c>
      <c r="E14" s="27">
        <f>+'BV a KV mB'!G82</f>
        <v>291983</v>
      </c>
      <c r="F14" s="28">
        <f t="shared" si="0"/>
        <v>94.915237708248682</v>
      </c>
      <c r="G14" s="25">
        <f>+'BV a KV mB'!I82</f>
        <v>138643</v>
      </c>
      <c r="H14" s="26">
        <f>+'BV a KV mB'!J82</f>
        <v>291384</v>
      </c>
      <c r="I14" s="27">
        <f>+'BV a KV mB'!K82</f>
        <v>247773</v>
      </c>
      <c r="J14" s="28">
        <f t="shared" si="6"/>
        <v>85.033152129149158</v>
      </c>
      <c r="K14" s="25">
        <f>+'BV a KV mB'!M82</f>
        <v>420005</v>
      </c>
      <c r="L14" s="26">
        <f>+'BV a KV mB'!N82</f>
        <v>599009</v>
      </c>
      <c r="M14" s="27">
        <f>+'BV a KV mB'!O82</f>
        <v>539756</v>
      </c>
      <c r="N14" s="28">
        <f t="shared" si="1"/>
        <v>90.108161980871742</v>
      </c>
      <c r="O14" s="5">
        <f t="shared" si="2"/>
        <v>4.8889888062195759</v>
      </c>
      <c r="P14" s="5">
        <f t="shared" si="3"/>
        <v>3.4224864827355983</v>
      </c>
      <c r="Q14" s="5">
        <f t="shared" si="4"/>
        <v>9.8756599437368831</v>
      </c>
    </row>
    <row r="15" spans="1:17" x14ac:dyDescent="0.2">
      <c r="A15" s="23">
        <v>35</v>
      </c>
      <c r="B15" s="31" t="s">
        <v>30</v>
      </c>
      <c r="C15" s="25">
        <f>+'BV a KV mB'!E91</f>
        <v>125788</v>
      </c>
      <c r="D15" s="26">
        <f>+'BV a KV mB'!F91</f>
        <v>157196</v>
      </c>
      <c r="E15" s="27">
        <f>+'BV a KV mB'!G91</f>
        <v>154639</v>
      </c>
      <c r="F15" s="28">
        <f t="shared" si="0"/>
        <v>98.373368279091068</v>
      </c>
      <c r="G15" s="25">
        <f>+'BV a KV mB'!I91</f>
        <v>54321</v>
      </c>
      <c r="H15" s="26">
        <f>+'BV a KV mB'!J91</f>
        <v>122644</v>
      </c>
      <c r="I15" s="27">
        <f>+'BV a KV mB'!K91</f>
        <v>120095</v>
      </c>
      <c r="J15" s="28">
        <f t="shared" si="6"/>
        <v>97.921626822347605</v>
      </c>
      <c r="K15" s="25">
        <f>+'BV a KV mB'!M91</f>
        <v>180109</v>
      </c>
      <c r="L15" s="26">
        <f>+'BV a KV mB'!N91</f>
        <v>279840</v>
      </c>
      <c r="M15" s="27">
        <f>+'BV a KV mB'!O91</f>
        <v>274734</v>
      </c>
      <c r="N15" s="28">
        <f t="shared" si="1"/>
        <v>98.175385934819886</v>
      </c>
      <c r="O15" s="5">
        <f t="shared" si="2"/>
        <v>2.4884789621383163</v>
      </c>
      <c r="P15" s="5">
        <f t="shared" si="3"/>
        <v>1.8126051420930334</v>
      </c>
      <c r="Q15" s="5">
        <f t="shared" si="4"/>
        <v>4.7867095322859265</v>
      </c>
    </row>
    <row r="16" spans="1:17" x14ac:dyDescent="0.2">
      <c r="A16" s="23">
        <v>36</v>
      </c>
      <c r="B16" s="31" t="s">
        <v>94</v>
      </c>
      <c r="C16" s="25">
        <f>+'BV a KV mB'!E103</f>
        <v>891989</v>
      </c>
      <c r="D16" s="26">
        <f>+'BV a KV mB'!F103</f>
        <v>1021395</v>
      </c>
      <c r="E16" s="27">
        <f>+'BV a KV mB'!G103</f>
        <v>588967</v>
      </c>
      <c r="F16" s="28">
        <f t="shared" si="0"/>
        <v>57.663000112591114</v>
      </c>
      <c r="G16" s="25">
        <f>+'BV a KV mB'!I103</f>
        <v>1087622</v>
      </c>
      <c r="H16" s="26">
        <f>+'BV a KV mB'!J103</f>
        <v>1349590</v>
      </c>
      <c r="I16" s="27">
        <f>+'BV a KV mB'!K103</f>
        <v>583359</v>
      </c>
      <c r="J16" s="28">
        <f t="shared" si="6"/>
        <v>43.224905341622275</v>
      </c>
      <c r="K16" s="25">
        <f>+'BV a KV mB'!M103</f>
        <v>1979611</v>
      </c>
      <c r="L16" s="26">
        <f>+'BV a KV mB'!N103</f>
        <v>2370985</v>
      </c>
      <c r="M16" s="27">
        <f>+'BV a KV mB'!O103</f>
        <v>1172326</v>
      </c>
      <c r="N16" s="28">
        <f t="shared" si="1"/>
        <v>49.444682273401142</v>
      </c>
      <c r="O16" s="5">
        <f t="shared" si="2"/>
        <v>10.618666010642162</v>
      </c>
      <c r="P16" s="5">
        <f t="shared" si="3"/>
        <v>6.9035923196807252</v>
      </c>
      <c r="Q16" s="5">
        <f t="shared" si="4"/>
        <v>23.251343403512102</v>
      </c>
    </row>
    <row r="17" spans="1:17" x14ac:dyDescent="0.2">
      <c r="A17" s="23">
        <v>37</v>
      </c>
      <c r="B17" s="31" t="s">
        <v>44</v>
      </c>
      <c r="C17" s="25">
        <f>+'BV a KV mB'!E120</f>
        <v>570516</v>
      </c>
      <c r="D17" s="26">
        <f>+'BV a KV mB'!F120</f>
        <v>593348</v>
      </c>
      <c r="E17" s="27">
        <f>+'BV a KV mB'!G120</f>
        <v>555979</v>
      </c>
      <c r="F17" s="28">
        <f t="shared" si="0"/>
        <v>93.702009613245522</v>
      </c>
      <c r="G17" s="25">
        <f>+'BV a KV mB'!I120</f>
        <v>55014</v>
      </c>
      <c r="H17" s="26">
        <f>+'BV a KV mB'!J120</f>
        <v>137494</v>
      </c>
      <c r="I17" s="27">
        <f>+'BV a KV mB'!K120</f>
        <v>119141</v>
      </c>
      <c r="J17" s="28">
        <f t="shared" si="6"/>
        <v>86.651781168632809</v>
      </c>
      <c r="K17" s="25">
        <f>+'BV a KV mB'!M120</f>
        <v>625530</v>
      </c>
      <c r="L17" s="26">
        <f>+'BV a KV mB'!N120</f>
        <v>730842</v>
      </c>
      <c r="M17" s="27">
        <f>+'BV a KV mB'!O120</f>
        <v>675120</v>
      </c>
      <c r="N17" s="28">
        <f t="shared" si="1"/>
        <v>92.37564343592733</v>
      </c>
      <c r="O17" s="5">
        <f t="shared" si="2"/>
        <v>6.1150855624670406</v>
      </c>
      <c r="P17" s="5">
        <f t="shared" si="3"/>
        <v>6.5169226022914177</v>
      </c>
      <c r="Q17" s="5">
        <f t="shared" si="4"/>
        <v>4.7486852940262088</v>
      </c>
    </row>
    <row r="18" spans="1:17" x14ac:dyDescent="0.2">
      <c r="A18" s="23">
        <v>38</v>
      </c>
      <c r="B18" s="31" t="s">
        <v>156</v>
      </c>
      <c r="C18" s="25">
        <f>+'BV a KV mB'!E122</f>
        <v>41700</v>
      </c>
      <c r="D18" s="26">
        <f>+'BV a KV mB'!F122</f>
        <v>43700</v>
      </c>
      <c r="E18" s="27">
        <f>+'BV a KV mB'!G122</f>
        <v>43450</v>
      </c>
      <c r="F18" s="28">
        <f>+E18/D18*100</f>
        <v>99.427917620137293</v>
      </c>
      <c r="G18" s="25">
        <f>+'BV a KV mB'!I122</f>
        <v>0</v>
      </c>
      <c r="H18" s="26">
        <f>+'BV a KV mB'!J122</f>
        <v>0</v>
      </c>
      <c r="I18" s="27">
        <f>+'BV a KV mB'!K122</f>
        <v>0</v>
      </c>
      <c r="J18" s="28"/>
      <c r="K18" s="25">
        <f>+'BV a KV mB'!M122</f>
        <v>41700</v>
      </c>
      <c r="L18" s="26">
        <f>+'BV a KV mB'!N122</f>
        <v>43700</v>
      </c>
      <c r="M18" s="27">
        <f>+'BV a KV mB'!O122</f>
        <v>43450</v>
      </c>
      <c r="N18" s="28">
        <f t="shared" si="1"/>
        <v>99.427917620137293</v>
      </c>
      <c r="O18" s="5">
        <f t="shared" si="2"/>
        <v>0.39356035621695834</v>
      </c>
      <c r="P18" s="5">
        <f t="shared" si="3"/>
        <v>0.50930032801519864</v>
      </c>
      <c r="Q18" s="5">
        <f t="shared" si="4"/>
        <v>0</v>
      </c>
    </row>
    <row r="19" spans="1:17" x14ac:dyDescent="0.2">
      <c r="A19" s="23">
        <v>39</v>
      </c>
      <c r="B19" s="31" t="s">
        <v>206</v>
      </c>
      <c r="C19" s="25">
        <f>+'BV a KV mB'!E126</f>
        <v>8603</v>
      </c>
      <c r="D19" s="26">
        <f>+'BV a KV mB'!F126</f>
        <v>8671</v>
      </c>
      <c r="E19" s="27">
        <f>+'BV a KV mB'!G126</f>
        <v>8657</v>
      </c>
      <c r="F19" s="28">
        <f>+E19/D19*100</f>
        <v>99.838542267327881</v>
      </c>
      <c r="G19" s="25"/>
      <c r="H19" s="26"/>
      <c r="I19" s="27"/>
      <c r="J19" s="28"/>
      <c r="K19" s="25">
        <f>+'BV a KV mB'!M126</f>
        <v>8603</v>
      </c>
      <c r="L19" s="26">
        <f>+'BV a KV mB'!N126</f>
        <v>8671</v>
      </c>
      <c r="M19" s="27">
        <f>+'BV a KV mB'!O126</f>
        <v>8657</v>
      </c>
      <c r="N19" s="28">
        <f>+M19/L19*100</f>
        <v>99.838542267327881</v>
      </c>
      <c r="O19" s="5">
        <f t="shared" si="2"/>
        <v>7.8413164643733227E-2</v>
      </c>
      <c r="P19" s="5">
        <f t="shared" si="3"/>
        <v>0.10147325522733197</v>
      </c>
      <c r="Q19" s="5">
        <f t="shared" si="4"/>
        <v>0</v>
      </c>
    </row>
    <row r="20" spans="1:17" x14ac:dyDescent="0.2">
      <c r="A20" s="23">
        <v>42</v>
      </c>
      <c r="B20" s="31" t="s">
        <v>184</v>
      </c>
      <c r="C20" s="25">
        <f>'BV a KV mB'!E131</f>
        <v>5</v>
      </c>
      <c r="D20" s="26">
        <f>'BV a KV mB'!F131</f>
        <v>0</v>
      </c>
      <c r="E20" s="27">
        <f>'BV a KV mB'!G131</f>
        <v>0</v>
      </c>
      <c r="F20" s="28"/>
      <c r="G20" s="25">
        <f>'BV a KV mB'!I131</f>
        <v>0</v>
      </c>
      <c r="H20" s="26">
        <f>'BV a KV mB'!J131</f>
        <v>0</v>
      </c>
      <c r="I20" s="27">
        <f>'BV a KV mB'!K131</f>
        <v>0</v>
      </c>
      <c r="J20" s="28"/>
      <c r="K20" s="25">
        <f>'BV a KV mB'!M131</f>
        <v>5</v>
      </c>
      <c r="L20" s="26">
        <f>'BV a KV mB'!N131</f>
        <v>0</v>
      </c>
      <c r="M20" s="27">
        <f>'BV a KV mB'!O131</f>
        <v>0</v>
      </c>
      <c r="N20" s="28"/>
      <c r="O20" s="5">
        <f t="shared" ref="O20:O21" si="7">M20/$M$30*100</f>
        <v>0</v>
      </c>
      <c r="P20" s="5">
        <f t="shared" ref="P20:P21" si="8">E20/$E$30*100</f>
        <v>0</v>
      </c>
      <c r="Q20" s="5">
        <f t="shared" si="4"/>
        <v>0</v>
      </c>
    </row>
    <row r="21" spans="1:17" x14ac:dyDescent="0.2">
      <c r="A21" s="23">
        <v>43</v>
      </c>
      <c r="B21" s="32" t="s">
        <v>207</v>
      </c>
      <c r="C21" s="25">
        <f>+'BV a KV mB'!E162</f>
        <v>476458</v>
      </c>
      <c r="D21" s="26">
        <f>+'BV a KV mB'!F162</f>
        <v>646896</v>
      </c>
      <c r="E21" s="27">
        <f>+'BV a KV mB'!G162</f>
        <v>620003</v>
      </c>
      <c r="F21" s="28">
        <f t="shared" si="0"/>
        <v>95.842762978902329</v>
      </c>
      <c r="G21" s="25">
        <f>+'BV a KV mB'!I162</f>
        <v>91447</v>
      </c>
      <c r="H21" s="26">
        <f>+'BV a KV mB'!J162</f>
        <v>108526</v>
      </c>
      <c r="I21" s="27">
        <f>+'BV a KV mB'!K162</f>
        <v>100644</v>
      </c>
      <c r="J21" s="28">
        <f t="shared" ref="J21:J26" si="9">+I21/H21*100</f>
        <v>92.737224259624412</v>
      </c>
      <c r="K21" s="25">
        <f>+'BV a KV mB'!M162</f>
        <v>567905</v>
      </c>
      <c r="L21" s="26">
        <f>+'BV a KV mB'!N162</f>
        <v>755422</v>
      </c>
      <c r="M21" s="27">
        <f>+'BV a KV mB'!O162</f>
        <v>720647</v>
      </c>
      <c r="N21" s="28">
        <f t="shared" si="1"/>
        <v>95.396612754195658</v>
      </c>
      <c r="O21" s="5">
        <f t="shared" si="7"/>
        <v>6.5274589189109875</v>
      </c>
      <c r="P21" s="5">
        <f t="shared" si="8"/>
        <v>7.2673816172705905</v>
      </c>
      <c r="Q21" s="5">
        <f t="shared" si="4"/>
        <v>4.0114375633239083</v>
      </c>
    </row>
    <row r="22" spans="1:17" x14ac:dyDescent="0.2">
      <c r="A22" s="23">
        <v>52</v>
      </c>
      <c r="B22" s="32" t="s">
        <v>100</v>
      </c>
      <c r="C22" s="25">
        <f>+'BV a KV mB'!E170</f>
        <v>2858</v>
      </c>
      <c r="D22" s="26">
        <f>+'BV a KV mB'!F170</f>
        <v>1945</v>
      </c>
      <c r="E22" s="27">
        <f>+'BV a KV mB'!G170</f>
        <v>395</v>
      </c>
      <c r="F22" s="28">
        <f t="shared" si="0"/>
        <v>20.308483290488432</v>
      </c>
      <c r="G22" s="25">
        <f>+'BV a KV mB'!I170</f>
        <v>0</v>
      </c>
      <c r="H22" s="26">
        <f>+'BV a KV mB'!J170</f>
        <v>0</v>
      </c>
      <c r="I22" s="27">
        <f>+'BV a KV mB'!K170</f>
        <v>0</v>
      </c>
      <c r="J22" s="28"/>
      <c r="K22" s="25">
        <f>+'BV a KV mB'!M170</f>
        <v>2858</v>
      </c>
      <c r="L22" s="26">
        <f>+'BV a KV mB'!N170</f>
        <v>1945</v>
      </c>
      <c r="M22" s="27">
        <f>+'BV a KV mB'!O170</f>
        <v>395</v>
      </c>
      <c r="N22" s="28">
        <f t="shared" si="1"/>
        <v>20.308483290488432</v>
      </c>
      <c r="O22" s="5">
        <f t="shared" si="2"/>
        <v>3.5778214201541672E-3</v>
      </c>
      <c r="P22" s="5">
        <f t="shared" si="3"/>
        <v>4.6300029819563507E-3</v>
      </c>
      <c r="Q22" s="5">
        <f t="shared" si="4"/>
        <v>0</v>
      </c>
    </row>
    <row r="23" spans="1:17" x14ac:dyDescent="0.2">
      <c r="A23" s="23">
        <v>53</v>
      </c>
      <c r="B23" s="32" t="s">
        <v>48</v>
      </c>
      <c r="C23" s="25">
        <f>+'BV a KV mB'!E175</f>
        <v>354558</v>
      </c>
      <c r="D23" s="26">
        <f>+'BV a KV mB'!F175</f>
        <v>361492</v>
      </c>
      <c r="E23" s="27">
        <f>+'BV a KV mB'!G175</f>
        <v>351719</v>
      </c>
      <c r="F23" s="28">
        <f t="shared" si="0"/>
        <v>97.296482356456025</v>
      </c>
      <c r="G23" s="25">
        <f>+'BV a KV mB'!I175</f>
        <v>25796</v>
      </c>
      <c r="H23" s="26">
        <f>+'BV a KV mB'!J175</f>
        <v>19177</v>
      </c>
      <c r="I23" s="27">
        <f>+'BV a KV mB'!K175</f>
        <v>19047</v>
      </c>
      <c r="J23" s="28">
        <f t="shared" si="9"/>
        <v>99.32210460447412</v>
      </c>
      <c r="K23" s="25">
        <f>+'BV a KV mB'!M175</f>
        <v>380354</v>
      </c>
      <c r="L23" s="26">
        <f>+'BV a KV mB'!N175</f>
        <v>380669</v>
      </c>
      <c r="M23" s="27">
        <f>+'BV a KV mB'!O175</f>
        <v>370766</v>
      </c>
      <c r="N23" s="28">
        <f t="shared" si="1"/>
        <v>97.39852732951725</v>
      </c>
      <c r="O23" s="5">
        <f t="shared" si="2"/>
        <v>3.3583152826958984</v>
      </c>
      <c r="P23" s="5">
        <f t="shared" si="3"/>
        <v>4.1226835919258376</v>
      </c>
      <c r="Q23" s="5">
        <f t="shared" si="4"/>
        <v>0.75916946135517749</v>
      </c>
    </row>
    <row r="24" spans="1:17" x14ac:dyDescent="0.2">
      <c r="A24" s="23">
        <v>55</v>
      </c>
      <c r="B24" s="32" t="s">
        <v>57</v>
      </c>
      <c r="C24" s="29">
        <f>+'BV a KV mB'!E180</f>
        <v>11191</v>
      </c>
      <c r="D24" s="26">
        <f>+'BV a KV mB'!F180</f>
        <v>12550</v>
      </c>
      <c r="E24" s="33">
        <f>+'BV a KV mB'!G180</f>
        <v>10756</v>
      </c>
      <c r="F24" s="28">
        <f t="shared" si="0"/>
        <v>85.705179282868528</v>
      </c>
      <c r="G24" s="29">
        <f>+'BV a KV mB'!I180</f>
        <v>6560</v>
      </c>
      <c r="H24" s="26">
        <f>+'BV a KV mB'!J180</f>
        <v>25848</v>
      </c>
      <c r="I24" s="33">
        <f>+'BV a KV mB'!K180</f>
        <v>14249</v>
      </c>
      <c r="J24" s="28">
        <f t="shared" si="9"/>
        <v>55.12612194367069</v>
      </c>
      <c r="K24" s="29">
        <f>+'BV a KV mB'!M180</f>
        <v>17751</v>
      </c>
      <c r="L24" s="26">
        <f>+'BV a KV mB'!N180</f>
        <v>38398</v>
      </c>
      <c r="M24" s="33">
        <f>+'BV a KV mB'!O180</f>
        <v>25005</v>
      </c>
      <c r="N24" s="28">
        <f t="shared" si="1"/>
        <v>65.120579196833177</v>
      </c>
      <c r="O24" s="5">
        <f t="shared" si="2"/>
        <v>0.22648968255937962</v>
      </c>
      <c r="P24" s="5">
        <f t="shared" si="3"/>
        <v>0.12607673942765193</v>
      </c>
      <c r="Q24" s="5">
        <f t="shared" si="4"/>
        <v>0.56793225467789799</v>
      </c>
    </row>
    <row r="25" spans="1:17" x14ac:dyDescent="0.2">
      <c r="A25" s="23">
        <v>61</v>
      </c>
      <c r="B25" s="32" t="s">
        <v>95</v>
      </c>
      <c r="C25" s="29">
        <f>+'BV a KV mB'!E186</f>
        <v>1541333</v>
      </c>
      <c r="D25" s="26">
        <f>+'BV a KV mB'!F186</f>
        <v>1583873</v>
      </c>
      <c r="E25" s="33">
        <f>+'BV a KV mB'!G186</f>
        <v>1474985</v>
      </c>
      <c r="F25" s="28">
        <f t="shared" si="0"/>
        <v>93.125206377026444</v>
      </c>
      <c r="G25" s="29">
        <f>+'BV a KV mB'!I186</f>
        <v>173942</v>
      </c>
      <c r="H25" s="26">
        <f>+'BV a KV mB'!J186</f>
        <v>168235</v>
      </c>
      <c r="I25" s="33">
        <f>+'BV a KV mB'!K186</f>
        <v>77799</v>
      </c>
      <c r="J25" s="28">
        <f t="shared" si="9"/>
        <v>46.244241685737215</v>
      </c>
      <c r="K25" s="29">
        <f>+'BV a KV mB'!M186</f>
        <v>1715275</v>
      </c>
      <c r="L25" s="26">
        <f>+'BV a KV mB'!N186</f>
        <v>1752108</v>
      </c>
      <c r="M25" s="33">
        <f>+'BV a KV mB'!O186</f>
        <v>1552784</v>
      </c>
      <c r="N25" s="28">
        <f t="shared" si="1"/>
        <v>88.623760635759893</v>
      </c>
      <c r="O25" s="5">
        <f t="shared" si="2"/>
        <v>14.064769255880172</v>
      </c>
      <c r="P25" s="5">
        <f t="shared" si="3"/>
        <v>17.289075818584525</v>
      </c>
      <c r="Q25" s="5">
        <f t="shared" si="4"/>
        <v>3.1008885873875913</v>
      </c>
    </row>
    <row r="26" spans="1:17" x14ac:dyDescent="0.2">
      <c r="A26" s="23">
        <v>62</v>
      </c>
      <c r="B26" s="32" t="s">
        <v>52</v>
      </c>
      <c r="C26" s="29">
        <f>+'BV a KV mB'!E192</f>
        <v>14551</v>
      </c>
      <c r="D26" s="26">
        <f>+'BV a KV mB'!F192</f>
        <v>18075</v>
      </c>
      <c r="E26" s="30">
        <f>+'BV a KV mB'!G192</f>
        <v>13529</v>
      </c>
      <c r="F26" s="28">
        <f t="shared" si="0"/>
        <v>74.849239280774555</v>
      </c>
      <c r="G26" s="29">
        <f>+'BV a KV mB'!I192</f>
        <v>2000</v>
      </c>
      <c r="H26" s="26">
        <f>+'BV a KV mB'!J192</f>
        <v>1500</v>
      </c>
      <c r="I26" s="33">
        <f>+'BV a KV mB'!K192</f>
        <v>1133</v>
      </c>
      <c r="J26" s="28">
        <f t="shared" si="9"/>
        <v>75.533333333333331</v>
      </c>
      <c r="K26" s="29">
        <f>+'BV a KV mB'!M192</f>
        <v>16551</v>
      </c>
      <c r="L26" s="26">
        <f>+'BV a KV mB'!N192</f>
        <v>19575</v>
      </c>
      <c r="M26" s="30">
        <f>+'BV a KV mB'!O192</f>
        <v>14662</v>
      </c>
      <c r="N26" s="28">
        <f t="shared" si="1"/>
        <v>74.901660280970631</v>
      </c>
      <c r="O26" s="5">
        <f t="shared" si="2"/>
        <v>0.13280510800582379</v>
      </c>
      <c r="P26" s="5">
        <f t="shared" si="3"/>
        <v>0.15858053251363916</v>
      </c>
      <c r="Q26" s="5">
        <f t="shared" si="4"/>
        <v>4.5158765144926553E-2</v>
      </c>
    </row>
    <row r="27" spans="1:17" x14ac:dyDescent="0.2">
      <c r="A27" s="23">
        <v>63</v>
      </c>
      <c r="B27" s="32" t="s">
        <v>54</v>
      </c>
      <c r="C27" s="29">
        <f>+'BV a KV mB'!E198</f>
        <v>639847</v>
      </c>
      <c r="D27" s="26">
        <f>+'BV a KV mB'!F198</f>
        <v>495460</v>
      </c>
      <c r="E27" s="30">
        <f>+'BV a KV mB'!G198</f>
        <v>289147</v>
      </c>
      <c r="F27" s="28">
        <f t="shared" si="0"/>
        <v>58.359302466394865</v>
      </c>
      <c r="G27" s="29"/>
      <c r="H27" s="26">
        <f>+'BV a KV mB'!J198</f>
        <v>25</v>
      </c>
      <c r="I27" s="33">
        <f>+'BV a KV mB'!K198</f>
        <v>25</v>
      </c>
      <c r="J27" s="28">
        <f>+I27/H27*100</f>
        <v>100</v>
      </c>
      <c r="K27" s="29">
        <f>+'BV a KV mB'!M198</f>
        <v>639847</v>
      </c>
      <c r="L27" s="26">
        <f>+'BV a KV mB'!N198</f>
        <v>495485</v>
      </c>
      <c r="M27" s="30">
        <f>+'BV a KV mB'!O198</f>
        <v>289172</v>
      </c>
      <c r="N27" s="28">
        <f t="shared" si="1"/>
        <v>58.361403473364483</v>
      </c>
      <c r="O27" s="5">
        <f t="shared" si="2"/>
        <v>2.6192551283767616</v>
      </c>
      <c r="P27" s="5">
        <f t="shared" si="3"/>
        <v>3.3892442334778048</v>
      </c>
      <c r="Q27" s="5">
        <f t="shared" si="4"/>
        <v>9.9644230240349845E-4</v>
      </c>
    </row>
    <row r="28" spans="1:17" x14ac:dyDescent="0.2">
      <c r="A28" s="23">
        <v>64</v>
      </c>
      <c r="B28" s="32" t="s">
        <v>55</v>
      </c>
      <c r="C28" s="29">
        <f>+'BV a KV mB'!E202</f>
        <v>68615</v>
      </c>
      <c r="D28" s="26">
        <f>+'BV a KV mB'!F202</f>
        <v>172489</v>
      </c>
      <c r="E28" s="33">
        <f>+'BV a KV mB'!G202</f>
        <v>3487</v>
      </c>
      <c r="F28" s="28">
        <f t="shared" si="0"/>
        <v>2.0215781875945713</v>
      </c>
      <c r="G28" s="29">
        <f>+'BV a KV mB'!I202</f>
        <v>1130</v>
      </c>
      <c r="H28" s="26">
        <f>+'BV a KV mB'!J202</f>
        <v>5880</v>
      </c>
      <c r="I28" s="33">
        <f>+'BV a KV mB'!K202</f>
        <v>0</v>
      </c>
      <c r="J28" s="28">
        <f>+I28/H28*100</f>
        <v>0</v>
      </c>
      <c r="K28" s="29">
        <f>+'BV a KV mB'!M202</f>
        <v>69745</v>
      </c>
      <c r="L28" s="26">
        <f>+'BV a KV mB'!N202</f>
        <v>178369</v>
      </c>
      <c r="M28" s="33">
        <f>+'BV a KV mB'!O202</f>
        <v>3487</v>
      </c>
      <c r="N28" s="28">
        <f t="shared" si="1"/>
        <v>1.9549361155806224</v>
      </c>
      <c r="O28" s="5">
        <f t="shared" si="2"/>
        <v>3.1584464030576152E-2</v>
      </c>
      <c r="P28" s="5">
        <f t="shared" si="3"/>
        <v>4.0872963033118472E-2</v>
      </c>
      <c r="Q28" s="5">
        <f t="shared" si="4"/>
        <v>0</v>
      </c>
    </row>
    <row r="29" spans="1:17" ht="13.5" thickBot="1" x14ac:dyDescent="0.25">
      <c r="A29" s="34"/>
      <c r="B29" s="35"/>
      <c r="C29" s="36"/>
      <c r="D29" s="37"/>
      <c r="E29" s="38"/>
      <c r="F29" s="39"/>
      <c r="G29" s="40"/>
      <c r="H29" s="41"/>
      <c r="I29" s="42"/>
      <c r="J29" s="43"/>
      <c r="K29" s="25"/>
      <c r="L29" s="26"/>
      <c r="M29" s="42"/>
      <c r="N29" s="43"/>
      <c r="O29" s="5">
        <f t="shared" si="2"/>
        <v>0</v>
      </c>
      <c r="P29" s="5">
        <f t="shared" si="3"/>
        <v>0</v>
      </c>
      <c r="Q29" s="5">
        <f t="shared" si="4"/>
        <v>0</v>
      </c>
    </row>
    <row r="30" spans="1:17" ht="13.5" thickBot="1" x14ac:dyDescent="0.25">
      <c r="A30" s="44"/>
      <c r="B30" s="45" t="s">
        <v>192</v>
      </c>
      <c r="C30" s="46">
        <f>'BV a KV mB'!E206</f>
        <v>8938563</v>
      </c>
      <c r="D30" s="47">
        <f>'BV a KV mB'!F206</f>
        <v>9650604</v>
      </c>
      <c r="E30" s="48">
        <f>'BV a KV mB'!G206</f>
        <v>8531312</v>
      </c>
      <c r="F30" s="49">
        <f>+E30/D30*100</f>
        <v>88.401845107311416</v>
      </c>
      <c r="G30" s="46">
        <f>'BV a KV mB'!I206</f>
        <v>3181817</v>
      </c>
      <c r="H30" s="47">
        <f>'BV a KV mB'!J206</f>
        <v>3743058</v>
      </c>
      <c r="I30" s="48">
        <f>'BV a KV mB'!K206</f>
        <v>2508926</v>
      </c>
      <c r="J30" s="49">
        <f>+I30/H30*100</f>
        <v>67.028777005325594</v>
      </c>
      <c r="K30" s="46">
        <f>'BV a KV mB'!M206</f>
        <v>12120380</v>
      </c>
      <c r="L30" s="47">
        <f>'BV a KV mB'!N206</f>
        <v>13393662</v>
      </c>
      <c r="M30" s="48">
        <f>'BV a KV mB'!O206</f>
        <v>11040238</v>
      </c>
      <c r="N30" s="49">
        <f>+M30/L30*100</f>
        <v>82.428823424094176</v>
      </c>
      <c r="O30" s="5">
        <f>SUM(O6:O28)</f>
        <v>100</v>
      </c>
      <c r="P30" s="5">
        <f>SUM(P6:P28)</f>
        <v>100</v>
      </c>
      <c r="Q30" s="5">
        <f>SUM(Q6:Q28)</f>
        <v>100</v>
      </c>
    </row>
    <row r="31" spans="1:17" x14ac:dyDescent="0.2">
      <c r="C31" s="6"/>
      <c r="D31" s="6"/>
      <c r="E31" s="6"/>
      <c r="F31" s="7"/>
      <c r="G31" s="6"/>
      <c r="H31" s="7"/>
      <c r="I31" s="6"/>
      <c r="J31" s="7"/>
      <c r="K31" s="6"/>
      <c r="L31" s="6"/>
      <c r="M31" s="6"/>
      <c r="N31" s="8"/>
      <c r="O31" s="7"/>
      <c r="P31" s="7"/>
    </row>
    <row r="32" spans="1:17" x14ac:dyDescent="0.2">
      <c r="A32" s="7"/>
      <c r="B32" s="1"/>
      <c r="C32" s="6"/>
      <c r="D32" s="6"/>
      <c r="E32" s="6"/>
      <c r="F32" s="7"/>
      <c r="G32" s="6"/>
      <c r="H32" s="7"/>
      <c r="I32" s="6"/>
      <c r="J32" s="7"/>
      <c r="K32" s="6"/>
      <c r="L32" s="6"/>
      <c r="M32" s="6"/>
      <c r="N32" s="8"/>
    </row>
    <row r="33" spans="3:14" x14ac:dyDescent="0.2">
      <c r="C33" s="3">
        <f>SUM(C6:C28)</f>
        <v>8938563</v>
      </c>
      <c r="D33" s="3">
        <f>SUM(D6:D28)</f>
        <v>9650604</v>
      </c>
      <c r="E33" s="3">
        <f>SUM(E6:E28)</f>
        <v>8531312</v>
      </c>
      <c r="F33" s="3"/>
      <c r="G33" s="3">
        <f>SUM(G6:G28)</f>
        <v>3181817</v>
      </c>
      <c r="H33" s="3">
        <f>SUM(H6:H28)</f>
        <v>3743058</v>
      </c>
      <c r="I33" s="3">
        <f>SUM(I6:I28)</f>
        <v>2508926</v>
      </c>
      <c r="K33" s="3">
        <f>SUM(K6:K28)</f>
        <v>12120380</v>
      </c>
      <c r="L33" s="3">
        <f>SUM(L6:L28)</f>
        <v>13393662</v>
      </c>
      <c r="M33" s="3">
        <f>SUM(M6:M28)</f>
        <v>11040238</v>
      </c>
      <c r="N33" s="9"/>
    </row>
    <row r="34" spans="3:14" x14ac:dyDescent="0.2">
      <c r="K34" s="3"/>
      <c r="L34" s="3"/>
      <c r="M34" s="3"/>
      <c r="N34" s="9"/>
    </row>
    <row r="35" spans="3:14" x14ac:dyDescent="0.2">
      <c r="K35" s="3"/>
      <c r="L35" s="3"/>
      <c r="M35" s="3"/>
      <c r="N35" s="9"/>
    </row>
    <row r="36" spans="3:14" x14ac:dyDescent="0.2">
      <c r="K36" s="3"/>
      <c r="L36" s="3"/>
      <c r="M36" s="3"/>
      <c r="N36" s="9"/>
    </row>
    <row r="37" spans="3:14" x14ac:dyDescent="0.2">
      <c r="K37" s="3"/>
      <c r="L37" s="3"/>
      <c r="M37" s="3"/>
      <c r="N37" s="9"/>
    </row>
    <row r="38" spans="3:14" x14ac:dyDescent="0.2">
      <c r="K38" s="3"/>
      <c r="L38" s="3"/>
      <c r="M38" s="3"/>
      <c r="N38" s="9"/>
    </row>
    <row r="39" spans="3:14" x14ac:dyDescent="0.2">
      <c r="K39" s="3"/>
      <c r="L39" s="3"/>
      <c r="M39" s="3"/>
      <c r="N39" s="9"/>
    </row>
    <row r="40" spans="3:14" x14ac:dyDescent="0.2">
      <c r="K40" s="3"/>
      <c r="L40" s="3"/>
      <c r="M40" s="3"/>
    </row>
    <row r="41" spans="3:14" x14ac:dyDescent="0.2">
      <c r="K41" s="3"/>
      <c r="L41" s="3"/>
      <c r="M41" s="3"/>
    </row>
    <row r="42" spans="3:14" x14ac:dyDescent="0.2">
      <c r="K42" s="3"/>
      <c r="L42" s="3"/>
      <c r="M42" s="3"/>
    </row>
    <row r="43" spans="3:14" x14ac:dyDescent="0.2">
      <c r="K43" s="3"/>
      <c r="L43" s="3"/>
      <c r="M43" s="3"/>
    </row>
    <row r="44" spans="3:14" x14ac:dyDescent="0.2">
      <c r="K44" s="3"/>
      <c r="L44" s="3"/>
      <c r="M44" s="3"/>
    </row>
    <row r="45" spans="3:14" x14ac:dyDescent="0.2">
      <c r="K45" s="3"/>
      <c r="L45" s="3"/>
      <c r="M45" s="3"/>
    </row>
    <row r="46" spans="3:14" x14ac:dyDescent="0.2">
      <c r="K46" s="3"/>
      <c r="L46" s="3"/>
      <c r="M46" s="3"/>
    </row>
    <row r="47" spans="3:14" x14ac:dyDescent="0.2">
      <c r="K47" s="3"/>
      <c r="L47" s="3"/>
      <c r="M47" s="3"/>
    </row>
    <row r="48" spans="3:14" x14ac:dyDescent="0.2">
      <c r="K48" s="3"/>
      <c r="L48" s="3"/>
      <c r="M48" s="3"/>
    </row>
    <row r="49" spans="11:13" x14ac:dyDescent="0.2">
      <c r="K49" s="3"/>
      <c r="L49" s="3"/>
      <c r="M49" s="3"/>
    </row>
    <row r="50" spans="11:13" x14ac:dyDescent="0.2">
      <c r="K50" s="3"/>
      <c r="L50" s="3"/>
      <c r="M50" s="3"/>
    </row>
    <row r="51" spans="11:13" x14ac:dyDescent="0.2">
      <c r="K51" s="3"/>
      <c r="L51" s="3"/>
      <c r="M51" s="3"/>
    </row>
    <row r="52" spans="11:13" x14ac:dyDescent="0.2">
      <c r="K52" s="3"/>
      <c r="L52" s="3"/>
      <c r="M52" s="3"/>
    </row>
    <row r="53" spans="11:13" x14ac:dyDescent="0.2">
      <c r="K53" s="3"/>
      <c r="L53" s="3"/>
      <c r="M53" s="3"/>
    </row>
    <row r="54" spans="11:13" x14ac:dyDescent="0.2">
      <c r="K54" s="3"/>
      <c r="L54" s="3"/>
      <c r="M54" s="3"/>
    </row>
    <row r="55" spans="11:13" x14ac:dyDescent="0.2">
      <c r="K55" s="3"/>
      <c r="L55" s="3"/>
      <c r="M55" s="3"/>
    </row>
    <row r="56" spans="11:13" x14ac:dyDescent="0.2">
      <c r="K56" s="3"/>
      <c r="L56" s="3"/>
      <c r="M56" s="3"/>
    </row>
    <row r="57" spans="11:13" x14ac:dyDescent="0.2">
      <c r="K57" s="3"/>
      <c r="L57" s="3"/>
      <c r="M57" s="3"/>
    </row>
    <row r="58" spans="11:13" x14ac:dyDescent="0.2">
      <c r="K58" s="3"/>
      <c r="L58" s="3"/>
      <c r="M58" s="3"/>
    </row>
    <row r="59" spans="11:13" x14ac:dyDescent="0.2">
      <c r="K59" s="3"/>
      <c r="L59" s="3"/>
      <c r="M59" s="3"/>
    </row>
    <row r="60" spans="11:13" x14ac:dyDescent="0.2">
      <c r="K60" s="3"/>
      <c r="L60" s="3"/>
      <c r="M60" s="3"/>
    </row>
    <row r="61" spans="11:13" x14ac:dyDescent="0.2">
      <c r="K61" s="3"/>
      <c r="L61" s="3"/>
      <c r="M61" s="3"/>
    </row>
    <row r="62" spans="11:13" x14ac:dyDescent="0.2">
      <c r="K62" s="3"/>
      <c r="L62" s="3"/>
      <c r="M62" s="3"/>
    </row>
    <row r="63" spans="11:13" x14ac:dyDescent="0.2">
      <c r="K63" s="3"/>
      <c r="L63" s="3"/>
      <c r="M63" s="3"/>
    </row>
    <row r="64" spans="11:13" x14ac:dyDescent="0.2">
      <c r="K64" s="3"/>
      <c r="L64" s="3"/>
      <c r="M64" s="3"/>
    </row>
    <row r="65" spans="11:13" x14ac:dyDescent="0.2">
      <c r="K65" s="3"/>
      <c r="L65" s="3"/>
      <c r="M65" s="3"/>
    </row>
    <row r="66" spans="11:13" x14ac:dyDescent="0.2">
      <c r="K66" s="3"/>
      <c r="L66" s="3"/>
      <c r="M66" s="3"/>
    </row>
    <row r="67" spans="11:13" x14ac:dyDescent="0.2">
      <c r="K67" s="3"/>
      <c r="L67" s="3"/>
      <c r="M67" s="3"/>
    </row>
    <row r="68" spans="11:13" x14ac:dyDescent="0.2">
      <c r="K68" s="3"/>
      <c r="L68" s="3"/>
      <c r="M68" s="3"/>
    </row>
    <row r="69" spans="11:13" x14ac:dyDescent="0.2">
      <c r="K69" s="3"/>
      <c r="L69" s="3"/>
      <c r="M69" s="3"/>
    </row>
    <row r="70" spans="11:13" x14ac:dyDescent="0.2">
      <c r="K70" s="3"/>
      <c r="L70" s="3"/>
      <c r="M70" s="3"/>
    </row>
    <row r="71" spans="11:13" x14ac:dyDescent="0.2">
      <c r="K71" s="3"/>
      <c r="L71" s="3"/>
      <c r="M71" s="3"/>
    </row>
    <row r="72" spans="11:13" x14ac:dyDescent="0.2">
      <c r="K72" s="3"/>
      <c r="L72" s="3"/>
      <c r="M72" s="3"/>
    </row>
    <row r="73" spans="11:13" x14ac:dyDescent="0.2">
      <c r="K73" s="3"/>
      <c r="L73" s="3"/>
      <c r="M73" s="3"/>
    </row>
    <row r="74" spans="11:13" x14ac:dyDescent="0.2">
      <c r="K74" s="3"/>
      <c r="L74" s="3"/>
      <c r="M74" s="3"/>
    </row>
    <row r="75" spans="11:13" x14ac:dyDescent="0.2">
      <c r="K75" s="3"/>
      <c r="L75" s="3"/>
      <c r="M75" s="3"/>
    </row>
    <row r="76" spans="11:13" x14ac:dyDescent="0.2">
      <c r="K76" s="3"/>
      <c r="L76" s="3"/>
      <c r="M76" s="3"/>
    </row>
    <row r="77" spans="11:13" x14ac:dyDescent="0.2">
      <c r="K77" s="3"/>
      <c r="L77" s="3"/>
      <c r="M77" s="3"/>
    </row>
    <row r="78" spans="11:13" x14ac:dyDescent="0.2">
      <c r="K78" s="3"/>
      <c r="L78" s="3"/>
      <c r="M78" s="3"/>
    </row>
    <row r="79" spans="11:13" x14ac:dyDescent="0.2">
      <c r="K79" s="3"/>
      <c r="L79" s="3"/>
      <c r="M79" s="3"/>
    </row>
    <row r="80" spans="11:13" x14ac:dyDescent="0.2">
      <c r="K80" s="3"/>
      <c r="L80" s="3"/>
      <c r="M80" s="3"/>
    </row>
    <row r="81" spans="11:13" x14ac:dyDescent="0.2">
      <c r="K81" s="3"/>
      <c r="L81" s="3"/>
      <c r="M81" s="3"/>
    </row>
    <row r="82" spans="11:13" x14ac:dyDescent="0.2">
      <c r="K82" s="3"/>
      <c r="L82" s="3"/>
      <c r="M82" s="3"/>
    </row>
    <row r="83" spans="11:13" x14ac:dyDescent="0.2">
      <c r="K83" s="3"/>
      <c r="L83" s="3"/>
      <c r="M83" s="3"/>
    </row>
    <row r="84" spans="11:13" x14ac:dyDescent="0.2">
      <c r="K84" s="3"/>
      <c r="L84" s="3"/>
      <c r="M84" s="3"/>
    </row>
    <row r="85" spans="11:13" x14ac:dyDescent="0.2">
      <c r="K85" s="3"/>
      <c r="L85" s="3"/>
      <c r="M85" s="3"/>
    </row>
    <row r="86" spans="11:13" x14ac:dyDescent="0.2">
      <c r="K86" s="3"/>
      <c r="L86" s="3"/>
      <c r="M86" s="3"/>
    </row>
    <row r="87" spans="11:13" x14ac:dyDescent="0.2">
      <c r="K87" s="3"/>
      <c r="L87" s="3"/>
      <c r="M87" s="3"/>
    </row>
    <row r="88" spans="11:13" x14ac:dyDescent="0.2">
      <c r="K88" s="3"/>
      <c r="L88" s="3"/>
      <c r="M88" s="3"/>
    </row>
    <row r="89" spans="11:13" x14ac:dyDescent="0.2">
      <c r="K89" s="3"/>
      <c r="L89" s="3"/>
      <c r="M89" s="3"/>
    </row>
    <row r="90" spans="11:13" x14ac:dyDescent="0.2">
      <c r="K90" s="3"/>
      <c r="L90" s="3"/>
      <c r="M90" s="3"/>
    </row>
    <row r="91" spans="11:13" x14ac:dyDescent="0.2">
      <c r="K91" s="3"/>
      <c r="L91" s="3"/>
      <c r="M91" s="3"/>
    </row>
    <row r="92" spans="11:13" x14ac:dyDescent="0.2">
      <c r="K92" s="3"/>
      <c r="L92" s="3"/>
      <c r="M92" s="3"/>
    </row>
    <row r="93" spans="11:13" x14ac:dyDescent="0.2">
      <c r="K93" s="3"/>
      <c r="L93" s="3"/>
      <c r="M93" s="3"/>
    </row>
    <row r="94" spans="11:13" x14ac:dyDescent="0.2">
      <c r="K94" s="3"/>
      <c r="L94" s="3"/>
      <c r="M94" s="3"/>
    </row>
    <row r="95" spans="11:13" x14ac:dyDescent="0.2">
      <c r="K95" s="3"/>
      <c r="L95" s="3"/>
      <c r="M95" s="3"/>
    </row>
    <row r="96" spans="11:13" x14ac:dyDescent="0.2">
      <c r="K96" s="3"/>
      <c r="L96" s="3"/>
      <c r="M96" s="3"/>
    </row>
    <row r="97" spans="11:13" x14ac:dyDescent="0.2">
      <c r="K97" s="3"/>
      <c r="L97" s="3"/>
      <c r="M97" s="3"/>
    </row>
    <row r="98" spans="11:13" x14ac:dyDescent="0.2">
      <c r="K98" s="3"/>
      <c r="L98" s="3"/>
      <c r="M98" s="3"/>
    </row>
    <row r="99" spans="11:13" x14ac:dyDescent="0.2">
      <c r="K99" s="3"/>
      <c r="L99" s="3"/>
      <c r="M99" s="3"/>
    </row>
    <row r="100" spans="11:13" x14ac:dyDescent="0.2">
      <c r="K100" s="3"/>
      <c r="L100" s="3"/>
      <c r="M100" s="3"/>
    </row>
    <row r="101" spans="11:13" x14ac:dyDescent="0.2">
      <c r="K101" s="3"/>
      <c r="L101" s="3"/>
      <c r="M101" s="3"/>
    </row>
    <row r="102" spans="11:13" x14ac:dyDescent="0.2">
      <c r="K102" s="3"/>
      <c r="L102" s="3"/>
      <c r="M102" s="3"/>
    </row>
    <row r="103" spans="11:13" x14ac:dyDescent="0.2">
      <c r="K103" s="3"/>
      <c r="L103" s="3"/>
      <c r="M103" s="3"/>
    </row>
    <row r="104" spans="11:13" x14ac:dyDescent="0.2">
      <c r="K104" s="3"/>
      <c r="L104" s="3"/>
      <c r="M104" s="3"/>
    </row>
    <row r="105" spans="11:13" x14ac:dyDescent="0.2">
      <c r="K105" s="3"/>
      <c r="L105" s="3"/>
      <c r="M105" s="3"/>
    </row>
    <row r="106" spans="11:13" x14ac:dyDescent="0.2">
      <c r="K106" s="3"/>
      <c r="L106" s="3"/>
      <c r="M106" s="3"/>
    </row>
    <row r="107" spans="11:13" x14ac:dyDescent="0.2">
      <c r="K107" s="3"/>
      <c r="L107" s="3"/>
      <c r="M107" s="3"/>
    </row>
    <row r="108" spans="11:13" x14ac:dyDescent="0.2">
      <c r="K108" s="3"/>
      <c r="L108" s="3"/>
      <c r="M108" s="3"/>
    </row>
    <row r="109" spans="11:13" x14ac:dyDescent="0.2">
      <c r="K109" s="3"/>
      <c r="L109" s="3"/>
      <c r="M109" s="3"/>
    </row>
    <row r="110" spans="11:13" x14ac:dyDescent="0.2">
      <c r="K110" s="3"/>
      <c r="L110" s="3"/>
      <c r="M110" s="3"/>
    </row>
    <row r="111" spans="11:13" x14ac:dyDescent="0.2">
      <c r="K111" s="3"/>
      <c r="L111" s="3"/>
      <c r="M111" s="3"/>
    </row>
    <row r="112" spans="11:13" x14ac:dyDescent="0.2">
      <c r="K112" s="3"/>
      <c r="L112" s="3"/>
      <c r="M112" s="3"/>
    </row>
    <row r="113" spans="11:13" x14ac:dyDescent="0.2">
      <c r="K113" s="3"/>
      <c r="L113" s="3"/>
      <c r="M113" s="3"/>
    </row>
    <row r="114" spans="11:13" x14ac:dyDescent="0.2">
      <c r="K114" s="3"/>
      <c r="L114" s="3"/>
      <c r="M114" s="3"/>
    </row>
    <row r="115" spans="11:13" x14ac:dyDescent="0.2">
      <c r="K115" s="3"/>
      <c r="L115" s="3"/>
      <c r="M115" s="3"/>
    </row>
    <row r="116" spans="11:13" x14ac:dyDescent="0.2">
      <c r="K116" s="3"/>
      <c r="L116" s="3"/>
      <c r="M116" s="3"/>
    </row>
    <row r="117" spans="11:13" x14ac:dyDescent="0.2">
      <c r="K117" s="3"/>
      <c r="L117" s="3"/>
      <c r="M117" s="3"/>
    </row>
    <row r="118" spans="11:13" x14ac:dyDescent="0.2">
      <c r="K118" s="3"/>
      <c r="L118" s="3"/>
      <c r="M118" s="3"/>
    </row>
    <row r="119" spans="11:13" x14ac:dyDescent="0.2">
      <c r="K119" s="3"/>
      <c r="L119" s="3"/>
      <c r="M119" s="3"/>
    </row>
    <row r="120" spans="11:13" x14ac:dyDescent="0.2">
      <c r="K120" s="3"/>
      <c r="L120" s="3"/>
      <c r="M120" s="3"/>
    </row>
    <row r="121" spans="11:13" x14ac:dyDescent="0.2">
      <c r="K121" s="3"/>
      <c r="L121" s="3"/>
      <c r="M121" s="3"/>
    </row>
    <row r="122" spans="11:13" x14ac:dyDescent="0.2">
      <c r="K122" s="3"/>
      <c r="L122" s="3"/>
      <c r="M122" s="3"/>
    </row>
    <row r="123" spans="11:13" x14ac:dyDescent="0.2">
      <c r="K123" s="3"/>
      <c r="L123" s="3"/>
      <c r="M123" s="3"/>
    </row>
    <row r="124" spans="11:13" x14ac:dyDescent="0.2">
      <c r="K124" s="3"/>
      <c r="L124" s="3"/>
      <c r="M124" s="3"/>
    </row>
    <row r="125" spans="11:13" x14ac:dyDescent="0.2">
      <c r="K125" s="3"/>
      <c r="L125" s="3"/>
      <c r="M125" s="3"/>
    </row>
    <row r="126" spans="11:13" x14ac:dyDescent="0.2">
      <c r="K126" s="3"/>
      <c r="L126" s="3"/>
      <c r="M126" s="3"/>
    </row>
    <row r="127" spans="11:13" x14ac:dyDescent="0.2">
      <c r="K127" s="3"/>
      <c r="L127" s="3"/>
      <c r="M127" s="3"/>
    </row>
    <row r="128" spans="11:13" x14ac:dyDescent="0.2">
      <c r="K128" s="3"/>
      <c r="L128" s="3"/>
      <c r="M128" s="3"/>
    </row>
    <row r="129" spans="11:13" x14ac:dyDescent="0.2">
      <c r="K129" s="3"/>
      <c r="L129" s="3"/>
      <c r="M129" s="3"/>
    </row>
    <row r="130" spans="11:13" x14ac:dyDescent="0.2">
      <c r="K130" s="3"/>
      <c r="L130" s="3"/>
      <c r="M130" s="3"/>
    </row>
    <row r="131" spans="11:13" x14ac:dyDescent="0.2">
      <c r="K131" s="3"/>
      <c r="L131" s="3"/>
      <c r="M131" s="3"/>
    </row>
    <row r="132" spans="11:13" x14ac:dyDescent="0.2">
      <c r="K132" s="3"/>
      <c r="L132" s="3"/>
      <c r="M132" s="3"/>
    </row>
    <row r="133" spans="11:13" x14ac:dyDescent="0.2">
      <c r="K133" s="3"/>
      <c r="L133" s="3"/>
      <c r="M133" s="3"/>
    </row>
    <row r="134" spans="11:13" x14ac:dyDescent="0.2">
      <c r="K134" s="3"/>
      <c r="L134" s="3"/>
      <c r="M134" s="3"/>
    </row>
    <row r="135" spans="11:13" x14ac:dyDescent="0.2">
      <c r="K135" s="3"/>
      <c r="L135" s="3"/>
      <c r="M135" s="3"/>
    </row>
    <row r="136" spans="11:13" x14ac:dyDescent="0.2">
      <c r="K136" s="3"/>
      <c r="L136" s="3"/>
      <c r="M136" s="3"/>
    </row>
    <row r="137" spans="11:13" x14ac:dyDescent="0.2">
      <c r="K137" s="3"/>
      <c r="L137" s="3"/>
      <c r="M137" s="3"/>
    </row>
    <row r="138" spans="11:13" x14ac:dyDescent="0.2">
      <c r="K138" s="3"/>
      <c r="L138" s="3"/>
      <c r="M138" s="3"/>
    </row>
    <row r="139" spans="11:13" x14ac:dyDescent="0.2">
      <c r="K139" s="3"/>
      <c r="L139" s="3"/>
      <c r="M139" s="3"/>
    </row>
    <row r="140" spans="11:13" x14ac:dyDescent="0.2">
      <c r="K140" s="3"/>
      <c r="L140" s="3"/>
      <c r="M140" s="3"/>
    </row>
    <row r="141" spans="11:13" x14ac:dyDescent="0.2">
      <c r="K141" s="3"/>
      <c r="L141" s="3"/>
      <c r="M141" s="3"/>
    </row>
    <row r="142" spans="11:13" x14ac:dyDescent="0.2">
      <c r="K142" s="3"/>
      <c r="L142" s="3"/>
      <c r="M142" s="3"/>
    </row>
    <row r="143" spans="11:13" x14ac:dyDescent="0.2">
      <c r="K143" s="3"/>
      <c r="L143" s="3"/>
      <c r="M143" s="3"/>
    </row>
    <row r="144" spans="11:13" x14ac:dyDescent="0.2">
      <c r="K144" s="3"/>
      <c r="L144" s="3"/>
      <c r="M144" s="3"/>
    </row>
    <row r="145" spans="11:13" x14ac:dyDescent="0.2">
      <c r="K145" s="3"/>
      <c r="L145" s="3"/>
      <c r="M145" s="3"/>
    </row>
    <row r="146" spans="11:13" x14ac:dyDescent="0.2">
      <c r="K146" s="3"/>
      <c r="L146" s="3"/>
      <c r="M146" s="3"/>
    </row>
    <row r="147" spans="11:13" x14ac:dyDescent="0.2">
      <c r="K147" s="3"/>
      <c r="L147" s="3"/>
      <c r="M147" s="3"/>
    </row>
    <row r="148" spans="11:13" x14ac:dyDescent="0.2">
      <c r="K148" s="3"/>
      <c r="L148" s="3"/>
      <c r="M148" s="3"/>
    </row>
    <row r="149" spans="11:13" x14ac:dyDescent="0.2">
      <c r="K149" s="3"/>
      <c r="L149" s="3"/>
      <c r="M149" s="3"/>
    </row>
    <row r="150" spans="11:13" x14ac:dyDescent="0.2">
      <c r="K150" s="3"/>
      <c r="L150" s="3"/>
      <c r="M150" s="3"/>
    </row>
    <row r="151" spans="11:13" x14ac:dyDescent="0.2">
      <c r="K151" s="3"/>
      <c r="L151" s="3"/>
      <c r="M151" s="3"/>
    </row>
    <row r="152" spans="11:13" x14ac:dyDescent="0.2">
      <c r="K152" s="3"/>
      <c r="L152" s="3"/>
      <c r="M152" s="3"/>
    </row>
    <row r="153" spans="11:13" x14ac:dyDescent="0.2">
      <c r="K153" s="3"/>
      <c r="L153" s="3"/>
      <c r="M153" s="3"/>
    </row>
    <row r="154" spans="11:13" x14ac:dyDescent="0.2">
      <c r="K154" s="3"/>
      <c r="L154" s="3"/>
      <c r="M154" s="3"/>
    </row>
    <row r="155" spans="11:13" x14ac:dyDescent="0.2">
      <c r="K155" s="3"/>
      <c r="L155" s="3"/>
      <c r="M155" s="3"/>
    </row>
    <row r="156" spans="11:13" x14ac:dyDescent="0.2">
      <c r="K156" s="3"/>
      <c r="L156" s="3"/>
      <c r="M156" s="3"/>
    </row>
    <row r="157" spans="11:13" x14ac:dyDescent="0.2">
      <c r="K157" s="3"/>
      <c r="L157" s="3"/>
      <c r="M157" s="3"/>
    </row>
    <row r="158" spans="11:13" x14ac:dyDescent="0.2">
      <c r="K158" s="3"/>
      <c r="L158" s="3"/>
      <c r="M158" s="3"/>
    </row>
    <row r="159" spans="11:13" x14ac:dyDescent="0.2">
      <c r="K159" s="3"/>
      <c r="L159" s="3"/>
      <c r="M159" s="3"/>
    </row>
    <row r="160" spans="11:13" x14ac:dyDescent="0.2">
      <c r="K160" s="3"/>
      <c r="L160" s="3"/>
      <c r="M160" s="3"/>
    </row>
    <row r="161" spans="11:13" x14ac:dyDescent="0.2">
      <c r="K161" s="3"/>
      <c r="L161" s="3"/>
      <c r="M161" s="3"/>
    </row>
    <row r="162" spans="11:13" x14ac:dyDescent="0.2">
      <c r="K162" s="3"/>
      <c r="L162" s="3"/>
      <c r="M162" s="3"/>
    </row>
    <row r="163" spans="11:13" x14ac:dyDescent="0.2">
      <c r="K163" s="3"/>
      <c r="L163" s="3"/>
      <c r="M163" s="3"/>
    </row>
    <row r="164" spans="11:13" x14ac:dyDescent="0.2">
      <c r="K164" s="3"/>
      <c r="L164" s="3"/>
      <c r="M164" s="3"/>
    </row>
    <row r="165" spans="11:13" x14ac:dyDescent="0.2">
      <c r="K165" s="3"/>
      <c r="L165" s="3"/>
      <c r="M165" s="3"/>
    </row>
    <row r="166" spans="11:13" x14ac:dyDescent="0.2">
      <c r="K166" s="3"/>
      <c r="L166" s="3"/>
      <c r="M166" s="3"/>
    </row>
    <row r="167" spans="11:13" x14ac:dyDescent="0.2">
      <c r="K167" s="3"/>
      <c r="L167" s="3"/>
      <c r="M167" s="3"/>
    </row>
    <row r="168" spans="11:13" x14ac:dyDescent="0.2">
      <c r="K168" s="3"/>
      <c r="L168" s="3"/>
      <c r="M168" s="3"/>
    </row>
    <row r="169" spans="11:13" x14ac:dyDescent="0.2">
      <c r="K169" s="3"/>
      <c r="L169" s="3"/>
      <c r="M169" s="3"/>
    </row>
    <row r="170" spans="11:13" x14ac:dyDescent="0.2">
      <c r="K170" s="3"/>
      <c r="L170" s="3"/>
      <c r="M170" s="3"/>
    </row>
    <row r="171" spans="11:13" x14ac:dyDescent="0.2">
      <c r="K171" s="3"/>
      <c r="L171" s="3"/>
      <c r="M171" s="3"/>
    </row>
    <row r="172" spans="11:13" x14ac:dyDescent="0.2">
      <c r="K172" s="3"/>
      <c r="L172" s="3"/>
      <c r="M172" s="3"/>
    </row>
    <row r="173" spans="11:13" x14ac:dyDescent="0.2">
      <c r="K173" s="3"/>
      <c r="L173" s="3"/>
      <c r="M173" s="3"/>
    </row>
    <row r="174" spans="11:13" x14ac:dyDescent="0.2">
      <c r="K174" s="3"/>
      <c r="L174" s="3"/>
      <c r="M174" s="3"/>
    </row>
    <row r="175" spans="11:13" x14ac:dyDescent="0.2">
      <c r="K175" s="3"/>
      <c r="L175" s="3"/>
      <c r="M175" s="3"/>
    </row>
    <row r="176" spans="11:13" x14ac:dyDescent="0.2">
      <c r="K176" s="3"/>
      <c r="L176" s="3"/>
      <c r="M176" s="3"/>
    </row>
    <row r="177" spans="11:13" x14ac:dyDescent="0.2">
      <c r="K177" s="3"/>
      <c r="L177" s="3"/>
      <c r="M177" s="3"/>
    </row>
    <row r="178" spans="11:13" x14ac:dyDescent="0.2">
      <c r="K178" s="3"/>
      <c r="L178" s="3"/>
      <c r="M178" s="3"/>
    </row>
    <row r="179" spans="11:13" x14ac:dyDescent="0.2">
      <c r="K179" s="3"/>
      <c r="L179" s="3"/>
      <c r="M179" s="3"/>
    </row>
    <row r="180" spans="11:13" x14ac:dyDescent="0.2">
      <c r="K180" s="3"/>
      <c r="L180" s="3"/>
      <c r="M180" s="3"/>
    </row>
  </sheetData>
  <mergeCells count="1">
    <mergeCell ref="A1:N1"/>
  </mergeCells>
  <phoneticPr fontId="0" type="noConversion"/>
  <printOptions horizontalCentered="1"/>
  <pageMargins left="0.51" right="0.49" top="0.9055118110236221" bottom="0.47244094488188981" header="0.39370078740157483" footer="0.31496062992125984"/>
  <pageSetup paperSize="9" scale="83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">
    <pageSetUpPr fitToPage="1"/>
  </sheetPr>
  <dimension ref="A1:P348"/>
  <sheetViews>
    <sheetView showZeros="0" zoomScaleNormal="100" workbookViewId="0">
      <pane xSplit="3" ySplit="2" topLeftCell="D168" activePane="bottomRight" state="frozenSplit"/>
      <selection pane="topRight" activeCell="D1" sqref="D1"/>
      <selection pane="bottomLeft" activeCell="A3" sqref="A3"/>
      <selection pane="bottomRight" activeCell="H201" sqref="H201"/>
    </sheetView>
  </sheetViews>
  <sheetFormatPr defaultColWidth="7.109375" defaultRowHeight="12.75" x14ac:dyDescent="0.2"/>
  <cols>
    <col min="1" max="1" width="2.33203125" style="1" bestFit="1" customWidth="1"/>
    <col min="2" max="2" width="3.44140625" style="1" bestFit="1" customWidth="1"/>
    <col min="3" max="3" width="3.88671875" style="170" bestFit="1" customWidth="1"/>
    <col min="4" max="4" width="35" style="2" customWidth="1"/>
    <col min="5" max="5" width="6.88671875" style="3" bestFit="1" customWidth="1"/>
    <col min="6" max="6" width="10.6640625" style="1" bestFit="1" customWidth="1"/>
    <col min="7" max="7" width="10.33203125" style="1" bestFit="1" customWidth="1"/>
    <col min="8" max="8" width="5.44140625" style="1" bestFit="1" customWidth="1"/>
    <col min="9" max="9" width="6.88671875" style="1" bestFit="1" customWidth="1"/>
    <col min="10" max="10" width="10.6640625" style="1" bestFit="1" customWidth="1"/>
    <col min="11" max="11" width="10.33203125" style="1" bestFit="1" customWidth="1"/>
    <col min="12" max="12" width="5.44140625" style="1" bestFit="1" customWidth="1"/>
    <col min="13" max="13" width="7.6640625" style="1" bestFit="1" customWidth="1"/>
    <col min="14" max="14" width="10.6640625" style="1" bestFit="1" customWidth="1"/>
    <col min="15" max="15" width="10.33203125" style="1" bestFit="1" customWidth="1"/>
    <col min="16" max="16" width="5.44140625" style="1" bestFit="1" customWidth="1"/>
    <col min="17" max="16384" width="7.109375" style="1"/>
  </cols>
  <sheetData>
    <row r="1" spans="1:16" ht="15.75" customHeight="1" thickBot="1" x14ac:dyDescent="0.25">
      <c r="A1" s="172" t="s">
        <v>0</v>
      </c>
      <c r="B1" s="174" t="s">
        <v>1</v>
      </c>
      <c r="C1" s="174" t="s">
        <v>2</v>
      </c>
      <c r="D1" s="176" t="s">
        <v>3</v>
      </c>
      <c r="E1" s="13" t="s">
        <v>189</v>
      </c>
      <c r="F1" s="14"/>
      <c r="G1" s="14"/>
      <c r="H1" s="15"/>
      <c r="I1" s="13" t="s">
        <v>84</v>
      </c>
      <c r="J1" s="14"/>
      <c r="K1" s="14"/>
      <c r="L1" s="15"/>
      <c r="M1" s="13" t="s">
        <v>85</v>
      </c>
      <c r="N1" s="14"/>
      <c r="O1" s="14"/>
      <c r="P1" s="16"/>
    </row>
    <row r="2" spans="1:16" ht="13.5" thickBot="1" x14ac:dyDescent="0.25">
      <c r="A2" s="173"/>
      <c r="B2" s="175"/>
      <c r="C2" s="175"/>
      <c r="D2" s="177"/>
      <c r="E2" s="19" t="s">
        <v>187</v>
      </c>
      <c r="F2" s="50" t="s">
        <v>204</v>
      </c>
      <c r="G2" s="21" t="s">
        <v>217</v>
      </c>
      <c r="H2" s="22" t="s">
        <v>59</v>
      </c>
      <c r="I2" s="19" t="s">
        <v>187</v>
      </c>
      <c r="J2" s="50" t="s">
        <v>204</v>
      </c>
      <c r="K2" s="21" t="s">
        <v>217</v>
      </c>
      <c r="L2" s="22" t="s">
        <v>59</v>
      </c>
      <c r="M2" s="19" t="s">
        <v>187</v>
      </c>
      <c r="N2" s="50" t="s">
        <v>204</v>
      </c>
      <c r="O2" s="21" t="s">
        <v>217</v>
      </c>
      <c r="P2" s="22" t="s">
        <v>59</v>
      </c>
    </row>
    <row r="3" spans="1:16" x14ac:dyDescent="0.2">
      <c r="A3" s="51"/>
      <c r="B3" s="52"/>
      <c r="C3" s="52"/>
      <c r="D3" s="53"/>
      <c r="E3" s="54"/>
      <c r="F3" s="55"/>
      <c r="G3" s="56"/>
      <c r="H3" s="57"/>
      <c r="I3" s="58"/>
      <c r="J3" s="59"/>
      <c r="K3" s="60"/>
      <c r="L3" s="57"/>
      <c r="M3" s="61"/>
      <c r="N3" s="62"/>
      <c r="O3" s="63"/>
      <c r="P3" s="57"/>
    </row>
    <row r="4" spans="1:16" x14ac:dyDescent="0.2">
      <c r="A4" s="64" t="s">
        <v>60</v>
      </c>
      <c r="B4" s="65" t="s">
        <v>61</v>
      </c>
      <c r="C4" s="66">
        <v>1012</v>
      </c>
      <c r="D4" s="67" t="s">
        <v>208</v>
      </c>
      <c r="E4" s="68"/>
      <c r="F4" s="69">
        <v>40</v>
      </c>
      <c r="G4" s="70">
        <v>32</v>
      </c>
      <c r="H4" s="71">
        <f t="shared" ref="H4:H75" si="0">IF(F4&lt;=0,0,G4/F4*100)</f>
        <v>80</v>
      </c>
      <c r="I4" s="68"/>
      <c r="J4" s="69"/>
      <c r="K4" s="70"/>
      <c r="L4" s="72"/>
      <c r="M4" s="68">
        <f>+E4+I4</f>
        <v>0</v>
      </c>
      <c r="N4" s="69">
        <f>+F4+J4</f>
        <v>40</v>
      </c>
      <c r="O4" s="70">
        <f>+G4+K4</f>
        <v>32</v>
      </c>
      <c r="P4" s="71">
        <f t="shared" ref="P4:P10" si="1">+O4/N4*100</f>
        <v>80</v>
      </c>
    </row>
    <row r="5" spans="1:16" x14ac:dyDescent="0.2">
      <c r="A5" s="64" t="s">
        <v>60</v>
      </c>
      <c r="B5" s="65" t="s">
        <v>61</v>
      </c>
      <c r="C5" s="66">
        <v>1014</v>
      </c>
      <c r="D5" s="67" t="s">
        <v>120</v>
      </c>
      <c r="E5" s="68">
        <v>16917</v>
      </c>
      <c r="F5" s="69">
        <v>15861</v>
      </c>
      <c r="G5" s="70">
        <v>12772</v>
      </c>
      <c r="H5" s="71">
        <f t="shared" ref="H5" si="2">IF(F5&lt;=0,0,G5/F5*100)</f>
        <v>80.524557089716922</v>
      </c>
      <c r="I5" s="68"/>
      <c r="J5" s="69"/>
      <c r="K5" s="70"/>
      <c r="L5" s="72"/>
      <c r="M5" s="68">
        <f t="shared" ref="M5:M9" si="3">+E5+I5</f>
        <v>16917</v>
      </c>
      <c r="N5" s="69">
        <f t="shared" ref="N5:N9" si="4">+F5+J5</f>
        <v>15861</v>
      </c>
      <c r="O5" s="70">
        <f t="shared" ref="O5:O9" si="5">+G5+K5</f>
        <v>12772</v>
      </c>
      <c r="P5" s="71">
        <f t="shared" ref="P5" si="6">+O5/N5*100</f>
        <v>80.524557089716922</v>
      </c>
    </row>
    <row r="6" spans="1:16" x14ac:dyDescent="0.2">
      <c r="A6" s="64" t="s">
        <v>60</v>
      </c>
      <c r="B6" s="65" t="s">
        <v>61</v>
      </c>
      <c r="C6" s="66">
        <v>1019</v>
      </c>
      <c r="D6" s="67" t="s">
        <v>121</v>
      </c>
      <c r="E6" s="68">
        <v>165</v>
      </c>
      <c r="F6" s="69">
        <v>165</v>
      </c>
      <c r="G6" s="70">
        <v>60</v>
      </c>
      <c r="H6" s="71">
        <f t="shared" si="0"/>
        <v>36.363636363636367</v>
      </c>
      <c r="I6" s="68"/>
      <c r="J6" s="69"/>
      <c r="K6" s="70"/>
      <c r="L6" s="71"/>
      <c r="M6" s="68">
        <f t="shared" si="3"/>
        <v>165</v>
      </c>
      <c r="N6" s="69">
        <f t="shared" si="4"/>
        <v>165</v>
      </c>
      <c r="O6" s="70">
        <f t="shared" si="5"/>
        <v>60</v>
      </c>
      <c r="P6" s="71">
        <f t="shared" si="1"/>
        <v>36.363636363636367</v>
      </c>
    </row>
    <row r="7" spans="1:16" x14ac:dyDescent="0.2">
      <c r="A7" s="64" t="s">
        <v>60</v>
      </c>
      <c r="B7" s="65" t="s">
        <v>61</v>
      </c>
      <c r="C7" s="66">
        <v>1037</v>
      </c>
      <c r="D7" s="67" t="s">
        <v>4</v>
      </c>
      <c r="E7" s="68">
        <v>70</v>
      </c>
      <c r="F7" s="69">
        <v>109</v>
      </c>
      <c r="G7" s="70">
        <v>103</v>
      </c>
      <c r="H7" s="71">
        <f t="shared" si="0"/>
        <v>94.495412844036693</v>
      </c>
      <c r="I7" s="68"/>
      <c r="J7" s="69"/>
      <c r="K7" s="70"/>
      <c r="L7" s="71">
        <f>IF(J7&lt;=0,0,K7/J7*100)</f>
        <v>0</v>
      </c>
      <c r="M7" s="68">
        <f t="shared" si="3"/>
        <v>70</v>
      </c>
      <c r="N7" s="69">
        <f t="shared" si="4"/>
        <v>109</v>
      </c>
      <c r="O7" s="70">
        <f t="shared" si="5"/>
        <v>103</v>
      </c>
      <c r="P7" s="71">
        <f t="shared" si="1"/>
        <v>94.495412844036693</v>
      </c>
    </row>
    <row r="8" spans="1:16" x14ac:dyDescent="0.2">
      <c r="A8" s="73" t="s">
        <v>60</v>
      </c>
      <c r="B8" s="66" t="s">
        <v>61</v>
      </c>
      <c r="C8" s="66">
        <v>1039</v>
      </c>
      <c r="D8" s="67" t="s">
        <v>102</v>
      </c>
      <c r="E8" s="74"/>
      <c r="F8" s="75">
        <v>342</v>
      </c>
      <c r="G8" s="76">
        <v>342</v>
      </c>
      <c r="H8" s="72">
        <f>IF(F8&lt;=0,0,G8/F8*100)</f>
        <v>100</v>
      </c>
      <c r="I8" s="74"/>
      <c r="J8" s="75"/>
      <c r="K8" s="76"/>
      <c r="L8" s="72"/>
      <c r="M8" s="68">
        <f>+E8+I8</f>
        <v>0</v>
      </c>
      <c r="N8" s="69">
        <f>+F8+J8</f>
        <v>342</v>
      </c>
      <c r="O8" s="70">
        <f>+G8+K8</f>
        <v>342</v>
      </c>
      <c r="P8" s="71">
        <f t="shared" ref="P8" si="7">+O8/N8*100</f>
        <v>100</v>
      </c>
    </row>
    <row r="9" spans="1:16" x14ac:dyDescent="0.2">
      <c r="A9" s="73" t="s">
        <v>60</v>
      </c>
      <c r="B9" s="66" t="s">
        <v>61</v>
      </c>
      <c r="C9" s="66">
        <v>1070</v>
      </c>
      <c r="D9" s="67" t="s">
        <v>167</v>
      </c>
      <c r="E9" s="74">
        <v>12</v>
      </c>
      <c r="F9" s="75">
        <v>12</v>
      </c>
      <c r="G9" s="76">
        <v>12</v>
      </c>
      <c r="H9" s="72">
        <f t="shared" si="0"/>
        <v>100</v>
      </c>
      <c r="I9" s="74"/>
      <c r="J9" s="75"/>
      <c r="K9" s="76"/>
      <c r="L9" s="72"/>
      <c r="M9" s="68">
        <f t="shared" si="3"/>
        <v>12</v>
      </c>
      <c r="N9" s="69">
        <f t="shared" si="4"/>
        <v>12</v>
      </c>
      <c r="O9" s="70">
        <f t="shared" si="5"/>
        <v>12</v>
      </c>
      <c r="P9" s="72">
        <f t="shared" si="1"/>
        <v>100</v>
      </c>
    </row>
    <row r="10" spans="1:16" x14ac:dyDescent="0.2">
      <c r="A10" s="77">
        <v>1</v>
      </c>
      <c r="B10" s="78">
        <v>10</v>
      </c>
      <c r="C10" s="79"/>
      <c r="D10" s="80" t="s">
        <v>5</v>
      </c>
      <c r="E10" s="81">
        <f>SUM(E4:E9)</f>
        <v>17164</v>
      </c>
      <c r="F10" s="82">
        <f>SUM(F3:F9)</f>
        <v>16529</v>
      </c>
      <c r="G10" s="83">
        <f>SUM(G3:G9)</f>
        <v>13321</v>
      </c>
      <c r="H10" s="84">
        <f t="shared" si="0"/>
        <v>80.591687337406981</v>
      </c>
      <c r="I10" s="81">
        <f>SUM(I3:I9)</f>
        <v>0</v>
      </c>
      <c r="J10" s="82">
        <f>SUM(J3:J9)</f>
        <v>0</v>
      </c>
      <c r="K10" s="83">
        <f>SUM(K3:K9)</f>
        <v>0</v>
      </c>
      <c r="L10" s="84">
        <f>IF(J10&lt;=0,0,K10/J10*100)</f>
        <v>0</v>
      </c>
      <c r="M10" s="81">
        <f>SUM(M3:M9)</f>
        <v>17164</v>
      </c>
      <c r="N10" s="82">
        <f>SUM(N3:N9)</f>
        <v>16529</v>
      </c>
      <c r="O10" s="83">
        <f>SUM(O3:O9)</f>
        <v>13321</v>
      </c>
      <c r="P10" s="84">
        <f t="shared" si="1"/>
        <v>80.591687337406981</v>
      </c>
    </row>
    <row r="11" spans="1:16" ht="13.5" thickBot="1" x14ac:dyDescent="0.25">
      <c r="A11" s="85"/>
      <c r="B11" s="86"/>
      <c r="C11" s="87"/>
      <c r="D11" s="88"/>
      <c r="E11" s="89"/>
      <c r="F11" s="90"/>
      <c r="G11" s="91"/>
      <c r="H11" s="92">
        <f t="shared" si="0"/>
        <v>0</v>
      </c>
      <c r="I11" s="89"/>
      <c r="J11" s="90"/>
      <c r="K11" s="91"/>
      <c r="L11" s="92"/>
      <c r="M11" s="93"/>
      <c r="N11" s="94"/>
      <c r="O11" s="95"/>
      <c r="P11" s="92"/>
    </row>
    <row r="12" spans="1:16" ht="14.25" thickTop="1" thickBot="1" x14ac:dyDescent="0.25">
      <c r="A12" s="96">
        <v>1</v>
      </c>
      <c r="B12" s="97"/>
      <c r="C12" s="97"/>
      <c r="D12" s="98" t="s">
        <v>5</v>
      </c>
      <c r="E12" s="99">
        <f>+E10</f>
        <v>17164</v>
      </c>
      <c r="F12" s="100">
        <f>+F10</f>
        <v>16529</v>
      </c>
      <c r="G12" s="101">
        <f>+G10</f>
        <v>13321</v>
      </c>
      <c r="H12" s="102">
        <f t="shared" si="0"/>
        <v>80.591687337406981</v>
      </c>
      <c r="I12" s="99">
        <f>+I10</f>
        <v>0</v>
      </c>
      <c r="J12" s="100">
        <f>+J10</f>
        <v>0</v>
      </c>
      <c r="K12" s="101">
        <f>+K10</f>
        <v>0</v>
      </c>
      <c r="L12" s="102">
        <f>IF(J12&lt;=0,0,K12/J12*100)</f>
        <v>0</v>
      </c>
      <c r="M12" s="103">
        <f>+M10</f>
        <v>17164</v>
      </c>
      <c r="N12" s="104">
        <f>+N10</f>
        <v>16529</v>
      </c>
      <c r="O12" s="105">
        <f>+O10</f>
        <v>13321</v>
      </c>
      <c r="P12" s="102">
        <f>+O12/N12*100</f>
        <v>80.591687337406981</v>
      </c>
    </row>
    <row r="13" spans="1:16" ht="13.5" thickTop="1" x14ac:dyDescent="0.2">
      <c r="A13" s="106"/>
      <c r="B13" s="65"/>
      <c r="C13" s="65"/>
      <c r="D13" s="107"/>
      <c r="E13" s="108"/>
      <c r="F13" s="109"/>
      <c r="G13" s="110"/>
      <c r="H13" s="111">
        <f t="shared" si="0"/>
        <v>0</v>
      </c>
      <c r="I13" s="108"/>
      <c r="J13" s="109"/>
      <c r="K13" s="110"/>
      <c r="L13" s="111"/>
      <c r="M13" s="112"/>
      <c r="N13" s="113"/>
      <c r="O13" s="114"/>
      <c r="P13" s="111"/>
    </row>
    <row r="14" spans="1:16" x14ac:dyDescent="0.2">
      <c r="A14" s="73" t="s">
        <v>62</v>
      </c>
      <c r="B14" s="66" t="s">
        <v>63</v>
      </c>
      <c r="C14" s="66">
        <v>2115</v>
      </c>
      <c r="D14" s="67" t="s">
        <v>202</v>
      </c>
      <c r="E14" s="74"/>
      <c r="F14" s="75">
        <v>347</v>
      </c>
      <c r="G14" s="76">
        <v>223</v>
      </c>
      <c r="H14" s="72">
        <f>IF(F14&lt;=0,0,G14/F14*100)</f>
        <v>64.265129682997113</v>
      </c>
      <c r="I14" s="74"/>
      <c r="J14" s="75"/>
      <c r="K14" s="76"/>
      <c r="L14" s="72"/>
      <c r="M14" s="68">
        <f>+E14+I14</f>
        <v>0</v>
      </c>
      <c r="N14" s="69">
        <f>+F14+J14</f>
        <v>347</v>
      </c>
      <c r="O14" s="70">
        <f>+G14+K14</f>
        <v>223</v>
      </c>
      <c r="P14" s="71">
        <f t="shared" ref="P14" si="8">+O14/N14*100</f>
        <v>64.265129682997113</v>
      </c>
    </row>
    <row r="15" spans="1:16" x14ac:dyDescent="0.2">
      <c r="A15" s="73" t="s">
        <v>62</v>
      </c>
      <c r="B15" s="66" t="s">
        <v>63</v>
      </c>
      <c r="C15" s="66">
        <v>2141</v>
      </c>
      <c r="D15" s="67" t="s">
        <v>122</v>
      </c>
      <c r="E15" s="74">
        <v>350</v>
      </c>
      <c r="F15" s="75">
        <v>485</v>
      </c>
      <c r="G15" s="76">
        <v>270</v>
      </c>
      <c r="H15" s="72">
        <f>IF(F15&lt;=0,0,G15/F15*100)</f>
        <v>55.670103092783506</v>
      </c>
      <c r="I15" s="74"/>
      <c r="J15" s="75">
        <v>107</v>
      </c>
      <c r="K15" s="76">
        <v>106</v>
      </c>
      <c r="L15" s="72">
        <f t="shared" ref="L15" si="9">+K15/J15*100</f>
        <v>99.065420560747668</v>
      </c>
      <c r="M15" s="68">
        <f t="shared" ref="M15" si="10">+E15+I15</f>
        <v>350</v>
      </c>
      <c r="N15" s="69">
        <f t="shared" ref="N15" si="11">+F15+J15</f>
        <v>592</v>
      </c>
      <c r="O15" s="70">
        <f t="shared" ref="O15" si="12">+G15+K15</f>
        <v>376</v>
      </c>
      <c r="P15" s="72">
        <f>+O15/N15*100</f>
        <v>63.513513513513509</v>
      </c>
    </row>
    <row r="16" spans="1:16" x14ac:dyDescent="0.2">
      <c r="A16" s="73" t="s">
        <v>62</v>
      </c>
      <c r="B16" s="66" t="s">
        <v>63</v>
      </c>
      <c r="C16" s="66">
        <v>2143</v>
      </c>
      <c r="D16" s="67" t="s">
        <v>123</v>
      </c>
      <c r="E16" s="74">
        <v>45733</v>
      </c>
      <c r="F16" s="75">
        <v>52684</v>
      </c>
      <c r="G16" s="76">
        <v>52635</v>
      </c>
      <c r="H16" s="72">
        <f t="shared" si="0"/>
        <v>99.9069926353352</v>
      </c>
      <c r="I16" s="74">
        <v>8000</v>
      </c>
      <c r="J16" s="75">
        <v>1456</v>
      </c>
      <c r="K16" s="76">
        <v>1091</v>
      </c>
      <c r="L16" s="72">
        <f t="shared" ref="L16" si="13">+K16/J16*100</f>
        <v>74.931318681318686</v>
      </c>
      <c r="M16" s="68">
        <f t="shared" ref="M16" si="14">+E16+I16</f>
        <v>53733</v>
      </c>
      <c r="N16" s="69">
        <f t="shared" ref="N16" si="15">+F16+J16</f>
        <v>54140</v>
      </c>
      <c r="O16" s="70">
        <f t="shared" ref="O16" si="16">+G16+K16</f>
        <v>53726</v>
      </c>
      <c r="P16" s="72">
        <f>+O16/N16*100</f>
        <v>99.235315847801999</v>
      </c>
    </row>
    <row r="17" spans="1:16" x14ac:dyDescent="0.2">
      <c r="A17" s="77">
        <v>2</v>
      </c>
      <c r="B17" s="78">
        <v>21</v>
      </c>
      <c r="C17" s="79"/>
      <c r="D17" s="80" t="s">
        <v>6</v>
      </c>
      <c r="E17" s="81">
        <f>SUM(E14:E16)</f>
        <v>46083</v>
      </c>
      <c r="F17" s="82">
        <f>SUM(F14:F16)</f>
        <v>53516</v>
      </c>
      <c r="G17" s="83">
        <f>SUM(G14:G16)</f>
        <v>53128</v>
      </c>
      <c r="H17" s="84">
        <f t="shared" si="0"/>
        <v>99.274983182599598</v>
      </c>
      <c r="I17" s="81">
        <f>SUM(I14:I16)</f>
        <v>8000</v>
      </c>
      <c r="J17" s="82">
        <f>SUM(J14:J16)</f>
        <v>1563</v>
      </c>
      <c r="K17" s="83">
        <f>SUM(K14:K16)</f>
        <v>1197</v>
      </c>
      <c r="L17" s="84">
        <f>IF(J17&lt;=0,0,K17/J17*100)</f>
        <v>76.583493282149718</v>
      </c>
      <c r="M17" s="81">
        <f>SUM(M14:M16)</f>
        <v>54083</v>
      </c>
      <c r="N17" s="82">
        <f>SUM(N14:N16)</f>
        <v>55079</v>
      </c>
      <c r="O17" s="83">
        <f>SUM(O14:O16)</f>
        <v>54325</v>
      </c>
      <c r="P17" s="84">
        <f>+O17/N17*100</f>
        <v>98.631057208736536</v>
      </c>
    </row>
    <row r="18" spans="1:16" x14ac:dyDescent="0.2">
      <c r="A18" s="73"/>
      <c r="B18" s="115"/>
      <c r="C18" s="66"/>
      <c r="D18" s="67"/>
      <c r="E18" s="116"/>
      <c r="F18" s="117"/>
      <c r="G18" s="118"/>
      <c r="H18" s="119">
        <f t="shared" si="0"/>
        <v>0</v>
      </c>
      <c r="I18" s="116"/>
      <c r="J18" s="117"/>
      <c r="K18" s="118"/>
      <c r="L18" s="119"/>
      <c r="M18" s="120"/>
      <c r="N18" s="121"/>
      <c r="O18" s="122"/>
      <c r="P18" s="119"/>
    </row>
    <row r="19" spans="1:16" x14ac:dyDescent="0.2">
      <c r="A19" s="73" t="s">
        <v>62</v>
      </c>
      <c r="B19" s="66" t="s">
        <v>64</v>
      </c>
      <c r="C19" s="66">
        <v>2212</v>
      </c>
      <c r="D19" s="67" t="s">
        <v>7</v>
      </c>
      <c r="E19" s="74">
        <v>666338</v>
      </c>
      <c r="F19" s="75">
        <v>740416</v>
      </c>
      <c r="G19" s="76">
        <v>717453</v>
      </c>
      <c r="H19" s="72">
        <f t="shared" si="0"/>
        <v>96.898635361742592</v>
      </c>
      <c r="I19" s="123">
        <v>437299</v>
      </c>
      <c r="J19" s="75">
        <v>324261</v>
      </c>
      <c r="K19" s="76">
        <v>261484</v>
      </c>
      <c r="L19" s="72">
        <f t="shared" ref="L19:L24" si="17">+K19/J19*100</f>
        <v>80.639978289094287</v>
      </c>
      <c r="M19" s="68">
        <f t="shared" ref="M19:M25" si="18">+E19+I19</f>
        <v>1103637</v>
      </c>
      <c r="N19" s="69">
        <f t="shared" ref="N19:N25" si="19">+F19+J19</f>
        <v>1064677</v>
      </c>
      <c r="O19" s="70">
        <f t="shared" ref="O19:O25" si="20">+G19+K19</f>
        <v>978937</v>
      </c>
      <c r="P19" s="72">
        <f t="shared" ref="P19:P26" si="21">+O19/N19*100</f>
        <v>91.946853364917246</v>
      </c>
    </row>
    <row r="20" spans="1:16" x14ac:dyDescent="0.2">
      <c r="A20" s="73">
        <v>2</v>
      </c>
      <c r="B20" s="66">
        <v>22</v>
      </c>
      <c r="C20" s="66">
        <v>2219</v>
      </c>
      <c r="D20" s="67" t="s">
        <v>103</v>
      </c>
      <c r="E20" s="74">
        <v>93428</v>
      </c>
      <c r="F20" s="75">
        <v>130638</v>
      </c>
      <c r="G20" s="76">
        <v>116986</v>
      </c>
      <c r="H20" s="72">
        <f t="shared" si="0"/>
        <v>89.549748159034891</v>
      </c>
      <c r="I20" s="123">
        <v>89411</v>
      </c>
      <c r="J20" s="75">
        <v>92964</v>
      </c>
      <c r="K20" s="76">
        <v>67814</v>
      </c>
      <c r="L20" s="72">
        <f t="shared" si="17"/>
        <v>72.946516931285231</v>
      </c>
      <c r="M20" s="68">
        <f t="shared" si="18"/>
        <v>182839</v>
      </c>
      <c r="N20" s="69">
        <f t="shared" si="19"/>
        <v>223602</v>
      </c>
      <c r="O20" s="70">
        <f t="shared" si="20"/>
        <v>184800</v>
      </c>
      <c r="P20" s="72">
        <f t="shared" si="21"/>
        <v>82.646845734832425</v>
      </c>
    </row>
    <row r="21" spans="1:16" x14ac:dyDescent="0.2">
      <c r="A21" s="73" t="s">
        <v>62</v>
      </c>
      <c r="B21" s="66" t="s">
        <v>64</v>
      </c>
      <c r="C21" s="66">
        <v>2221</v>
      </c>
      <c r="D21" s="67" t="s">
        <v>8</v>
      </c>
      <c r="E21" s="74">
        <v>151</v>
      </c>
      <c r="F21" s="75">
        <v>151</v>
      </c>
      <c r="G21" s="76">
        <v>90</v>
      </c>
      <c r="H21" s="72">
        <f t="shared" si="0"/>
        <v>59.602649006622521</v>
      </c>
      <c r="I21" s="123"/>
      <c r="J21" s="75"/>
      <c r="K21" s="76"/>
      <c r="L21" s="72"/>
      <c r="M21" s="68">
        <f>+E21+I21</f>
        <v>151</v>
      </c>
      <c r="N21" s="69">
        <f>+F21+J21</f>
        <v>151</v>
      </c>
      <c r="O21" s="70">
        <f>+G21+K21</f>
        <v>90</v>
      </c>
      <c r="P21" s="71">
        <f t="shared" si="21"/>
        <v>59.602649006622521</v>
      </c>
    </row>
    <row r="22" spans="1:16" x14ac:dyDescent="0.2">
      <c r="A22" s="73">
        <v>2</v>
      </c>
      <c r="B22" s="66">
        <v>22</v>
      </c>
      <c r="C22" s="66">
        <v>2223</v>
      </c>
      <c r="D22" s="67" t="s">
        <v>115</v>
      </c>
      <c r="E22" s="74">
        <v>147</v>
      </c>
      <c r="F22" s="75">
        <v>171</v>
      </c>
      <c r="G22" s="76">
        <v>63</v>
      </c>
      <c r="H22" s="72">
        <f t="shared" si="0"/>
        <v>36.84210526315789</v>
      </c>
      <c r="I22" s="123">
        <v>566</v>
      </c>
      <c r="J22" s="75">
        <v>771</v>
      </c>
      <c r="K22" s="76">
        <v>95</v>
      </c>
      <c r="L22" s="72">
        <f t="shared" si="17"/>
        <v>12.321660181582361</v>
      </c>
      <c r="M22" s="68">
        <f t="shared" si="18"/>
        <v>713</v>
      </c>
      <c r="N22" s="69">
        <f t="shared" si="19"/>
        <v>942</v>
      </c>
      <c r="O22" s="70">
        <f t="shared" si="20"/>
        <v>158</v>
      </c>
      <c r="P22" s="72">
        <f t="shared" si="21"/>
        <v>16.772823779193207</v>
      </c>
    </row>
    <row r="23" spans="1:16" x14ac:dyDescent="0.2">
      <c r="A23" s="73">
        <v>2</v>
      </c>
      <c r="B23" s="66">
        <v>22</v>
      </c>
      <c r="C23" s="66">
        <v>2229</v>
      </c>
      <c r="D23" s="67" t="s">
        <v>104</v>
      </c>
      <c r="E23" s="74">
        <v>1808299</v>
      </c>
      <c r="F23" s="75">
        <v>1808790</v>
      </c>
      <c r="G23" s="76">
        <v>1808379</v>
      </c>
      <c r="H23" s="72">
        <f t="shared" si="0"/>
        <v>99.977277627585295</v>
      </c>
      <c r="I23" s="123">
        <v>15000</v>
      </c>
      <c r="J23" s="75">
        <v>97600</v>
      </c>
      <c r="K23" s="76">
        <v>93778</v>
      </c>
      <c r="L23" s="72">
        <f t="shared" si="17"/>
        <v>96.084016393442624</v>
      </c>
      <c r="M23" s="68">
        <f t="shared" si="18"/>
        <v>1823299</v>
      </c>
      <c r="N23" s="69">
        <f t="shared" si="19"/>
        <v>1906390</v>
      </c>
      <c r="O23" s="70">
        <f t="shared" si="20"/>
        <v>1902157</v>
      </c>
      <c r="P23" s="72">
        <f t="shared" si="21"/>
        <v>99.777957291005521</v>
      </c>
    </row>
    <row r="24" spans="1:16" x14ac:dyDescent="0.2">
      <c r="A24" s="73">
        <v>2</v>
      </c>
      <c r="B24" s="66">
        <v>22</v>
      </c>
      <c r="C24" s="66">
        <v>2271</v>
      </c>
      <c r="D24" s="67" t="s">
        <v>9</v>
      </c>
      <c r="E24" s="74">
        <v>3926</v>
      </c>
      <c r="F24" s="75">
        <v>3926</v>
      </c>
      <c r="G24" s="76">
        <v>3819</v>
      </c>
      <c r="H24" s="72">
        <f t="shared" si="0"/>
        <v>97.274579724910851</v>
      </c>
      <c r="I24" s="74">
        <v>2500</v>
      </c>
      <c r="J24" s="75">
        <v>2500</v>
      </c>
      <c r="K24" s="76">
        <v>2402</v>
      </c>
      <c r="L24" s="72">
        <f t="shared" si="17"/>
        <v>96.08</v>
      </c>
      <c r="M24" s="68">
        <f t="shared" si="18"/>
        <v>6426</v>
      </c>
      <c r="N24" s="69">
        <f t="shared" si="19"/>
        <v>6426</v>
      </c>
      <c r="O24" s="70">
        <f t="shared" si="20"/>
        <v>6221</v>
      </c>
      <c r="P24" s="72">
        <f>+O24/N24*100</f>
        <v>96.809835045129162</v>
      </c>
    </row>
    <row r="25" spans="1:16" x14ac:dyDescent="0.2">
      <c r="A25" s="73">
        <v>2</v>
      </c>
      <c r="B25" s="66">
        <v>22</v>
      </c>
      <c r="C25" s="66">
        <v>2299</v>
      </c>
      <c r="D25" s="67" t="s">
        <v>124</v>
      </c>
      <c r="E25" s="74">
        <v>8380</v>
      </c>
      <c r="F25" s="75">
        <v>8380</v>
      </c>
      <c r="G25" s="76">
        <v>8230</v>
      </c>
      <c r="H25" s="72">
        <f t="shared" si="0"/>
        <v>98.21002386634845</v>
      </c>
      <c r="I25" s="74"/>
      <c r="J25" s="75"/>
      <c r="K25" s="76"/>
      <c r="L25" s="72"/>
      <c r="M25" s="68">
        <f t="shared" si="18"/>
        <v>8380</v>
      </c>
      <c r="N25" s="69">
        <f t="shared" si="19"/>
        <v>8380</v>
      </c>
      <c r="O25" s="70">
        <f t="shared" si="20"/>
        <v>8230</v>
      </c>
      <c r="P25" s="72">
        <f t="shared" si="21"/>
        <v>98.21002386634845</v>
      </c>
    </row>
    <row r="26" spans="1:16" x14ac:dyDescent="0.2">
      <c r="A26" s="77">
        <v>2</v>
      </c>
      <c r="B26" s="78">
        <v>22</v>
      </c>
      <c r="C26" s="78"/>
      <c r="D26" s="80" t="s">
        <v>10</v>
      </c>
      <c r="E26" s="81">
        <f>SUM(E19:E25)</f>
        <v>2580669</v>
      </c>
      <c r="F26" s="82">
        <f>SUM(F19:F25)</f>
        <v>2692472</v>
      </c>
      <c r="G26" s="83">
        <f>SUM(G19:G25)</f>
        <v>2655020</v>
      </c>
      <c r="H26" s="84">
        <f t="shared" si="0"/>
        <v>98.609010604381396</v>
      </c>
      <c r="I26" s="81">
        <f>SUM(I19:I25)</f>
        <v>544776</v>
      </c>
      <c r="J26" s="82">
        <f>SUM(J19:J25)</f>
        <v>518096</v>
      </c>
      <c r="K26" s="83">
        <f>SUM(K19:K25)</f>
        <v>425573</v>
      </c>
      <c r="L26" s="84">
        <f>IF(J26&lt;=0,0,K26/J26*100)</f>
        <v>82.141726629813789</v>
      </c>
      <c r="M26" s="81">
        <f>SUM(M19:M25)</f>
        <v>3125445</v>
      </c>
      <c r="N26" s="82">
        <f>SUM(N19:N25)</f>
        <v>3210568</v>
      </c>
      <c r="O26" s="83">
        <f>SUM(O19:O25)</f>
        <v>3080593</v>
      </c>
      <c r="P26" s="84">
        <f t="shared" si="21"/>
        <v>95.951650922827355</v>
      </c>
    </row>
    <row r="27" spans="1:16" x14ac:dyDescent="0.2">
      <c r="A27" s="73"/>
      <c r="B27" s="115"/>
      <c r="C27" s="66"/>
      <c r="D27" s="67"/>
      <c r="E27" s="116"/>
      <c r="F27" s="117"/>
      <c r="G27" s="118"/>
      <c r="H27" s="119">
        <f t="shared" si="0"/>
        <v>0</v>
      </c>
      <c r="I27" s="116"/>
      <c r="J27" s="117"/>
      <c r="K27" s="118"/>
      <c r="L27" s="119"/>
      <c r="M27" s="120"/>
      <c r="N27" s="121"/>
      <c r="O27" s="122"/>
      <c r="P27" s="119"/>
    </row>
    <row r="28" spans="1:16" x14ac:dyDescent="0.2">
      <c r="A28" s="73" t="s">
        <v>62</v>
      </c>
      <c r="B28" s="66" t="s">
        <v>65</v>
      </c>
      <c r="C28" s="66">
        <v>2310</v>
      </c>
      <c r="D28" s="67" t="s">
        <v>11</v>
      </c>
      <c r="E28" s="74">
        <v>395</v>
      </c>
      <c r="F28" s="75">
        <v>365</v>
      </c>
      <c r="G28" s="76">
        <v>100</v>
      </c>
      <c r="H28" s="72">
        <f t="shared" si="0"/>
        <v>27.397260273972602</v>
      </c>
      <c r="I28" s="123">
        <v>102520</v>
      </c>
      <c r="J28" s="75">
        <v>89520</v>
      </c>
      <c r="K28" s="76">
        <v>85063</v>
      </c>
      <c r="L28" s="72">
        <f t="shared" ref="L28:L33" si="22">+K28/J28*100</f>
        <v>95.021224307417341</v>
      </c>
      <c r="M28" s="68">
        <f t="shared" ref="M28:M33" si="23">+E28+I28</f>
        <v>102915</v>
      </c>
      <c r="N28" s="69">
        <f t="shared" ref="N28:N33" si="24">+F28+J28</f>
        <v>89885</v>
      </c>
      <c r="O28" s="70">
        <f t="shared" ref="O28:O33" si="25">+G28+K28</f>
        <v>85163</v>
      </c>
      <c r="P28" s="72">
        <f t="shared" ref="P28:P34" si="26">+O28/N28*100</f>
        <v>94.746620681982535</v>
      </c>
    </row>
    <row r="29" spans="1:16" x14ac:dyDescent="0.2">
      <c r="A29" s="73" t="s">
        <v>62</v>
      </c>
      <c r="B29" s="66" t="s">
        <v>65</v>
      </c>
      <c r="C29" s="66">
        <v>2321</v>
      </c>
      <c r="D29" s="67" t="s">
        <v>125</v>
      </c>
      <c r="E29" s="74">
        <v>4545</v>
      </c>
      <c r="F29" s="75">
        <v>4080</v>
      </c>
      <c r="G29" s="76">
        <v>766</v>
      </c>
      <c r="H29" s="72">
        <f t="shared" si="0"/>
        <v>18.774509803921568</v>
      </c>
      <c r="I29" s="123">
        <v>497510</v>
      </c>
      <c r="J29" s="75">
        <v>291776</v>
      </c>
      <c r="K29" s="76">
        <v>276266</v>
      </c>
      <c r="L29" s="72">
        <f t="shared" si="22"/>
        <v>94.684278350515456</v>
      </c>
      <c r="M29" s="68">
        <f t="shared" si="23"/>
        <v>502055</v>
      </c>
      <c r="N29" s="69">
        <f t="shared" si="24"/>
        <v>295856</v>
      </c>
      <c r="O29" s="70">
        <f t="shared" si="25"/>
        <v>277032</v>
      </c>
      <c r="P29" s="72">
        <f t="shared" si="26"/>
        <v>93.63744524363203</v>
      </c>
    </row>
    <row r="30" spans="1:16" x14ac:dyDescent="0.2">
      <c r="A30" s="73">
        <v>2</v>
      </c>
      <c r="B30" s="66">
        <v>23</v>
      </c>
      <c r="C30" s="66">
        <v>2329</v>
      </c>
      <c r="D30" s="67" t="s">
        <v>12</v>
      </c>
      <c r="E30" s="74"/>
      <c r="F30" s="75"/>
      <c r="G30" s="76"/>
      <c r="H30" s="72">
        <f t="shared" si="0"/>
        <v>0</v>
      </c>
      <c r="I30" s="123">
        <v>32500</v>
      </c>
      <c r="J30" s="75">
        <v>12050</v>
      </c>
      <c r="K30" s="76">
        <v>3756</v>
      </c>
      <c r="L30" s="72">
        <f t="shared" si="22"/>
        <v>31.1701244813278</v>
      </c>
      <c r="M30" s="68">
        <f t="shared" si="23"/>
        <v>32500</v>
      </c>
      <c r="N30" s="69">
        <f t="shared" si="24"/>
        <v>12050</v>
      </c>
      <c r="O30" s="70">
        <f t="shared" si="25"/>
        <v>3756</v>
      </c>
      <c r="P30" s="72">
        <f t="shared" si="26"/>
        <v>31.1701244813278</v>
      </c>
    </row>
    <row r="31" spans="1:16" x14ac:dyDescent="0.2">
      <c r="A31" s="73">
        <v>2</v>
      </c>
      <c r="B31" s="66">
        <v>23</v>
      </c>
      <c r="C31" s="66">
        <v>2331</v>
      </c>
      <c r="D31" s="67" t="s">
        <v>209</v>
      </c>
      <c r="E31" s="74">
        <v>2815</v>
      </c>
      <c r="F31" s="75">
        <v>2815</v>
      </c>
      <c r="G31" s="76">
        <v>1520</v>
      </c>
      <c r="H31" s="71">
        <f t="shared" si="0"/>
        <v>53.99644760213144</v>
      </c>
      <c r="I31" s="123"/>
      <c r="J31" s="75"/>
      <c r="K31" s="76"/>
      <c r="L31" s="72"/>
      <c r="M31" s="68">
        <f t="shared" si="23"/>
        <v>2815</v>
      </c>
      <c r="N31" s="69">
        <f t="shared" si="24"/>
        <v>2815</v>
      </c>
      <c r="O31" s="70">
        <f t="shared" si="25"/>
        <v>1520</v>
      </c>
      <c r="P31" s="71">
        <f t="shared" si="26"/>
        <v>53.99644760213144</v>
      </c>
    </row>
    <row r="32" spans="1:16" x14ac:dyDescent="0.2">
      <c r="A32" s="73" t="s">
        <v>62</v>
      </c>
      <c r="B32" s="66" t="s">
        <v>65</v>
      </c>
      <c r="C32" s="66">
        <v>2333</v>
      </c>
      <c r="D32" s="67" t="s">
        <v>13</v>
      </c>
      <c r="E32" s="74">
        <v>4371</v>
      </c>
      <c r="F32" s="75">
        <v>4417</v>
      </c>
      <c r="G32" s="76">
        <v>3787</v>
      </c>
      <c r="H32" s="72">
        <f t="shared" si="0"/>
        <v>85.736925515055461</v>
      </c>
      <c r="I32" s="123">
        <v>4520</v>
      </c>
      <c r="J32" s="75">
        <v>3438</v>
      </c>
      <c r="K32" s="76">
        <v>2371</v>
      </c>
      <c r="L32" s="72">
        <f t="shared" si="22"/>
        <v>68.96451425247237</v>
      </c>
      <c r="M32" s="68">
        <f t="shared" si="23"/>
        <v>8891</v>
      </c>
      <c r="N32" s="69">
        <f t="shared" si="24"/>
        <v>7855</v>
      </c>
      <c r="O32" s="70">
        <f t="shared" si="25"/>
        <v>6158</v>
      </c>
      <c r="P32" s="72">
        <f>+O32/N32*100</f>
        <v>78.395926161680464</v>
      </c>
    </row>
    <row r="33" spans="1:16" x14ac:dyDescent="0.2">
      <c r="A33" s="73" t="s">
        <v>62</v>
      </c>
      <c r="B33" s="66" t="s">
        <v>65</v>
      </c>
      <c r="C33" s="66">
        <v>2339</v>
      </c>
      <c r="D33" s="124" t="s">
        <v>168</v>
      </c>
      <c r="E33" s="125"/>
      <c r="F33" s="76"/>
      <c r="G33" s="76"/>
      <c r="H33" s="72"/>
      <c r="I33" s="125">
        <v>13000</v>
      </c>
      <c r="J33" s="75">
        <v>9500</v>
      </c>
      <c r="K33" s="76">
        <v>7915</v>
      </c>
      <c r="L33" s="72">
        <f t="shared" si="22"/>
        <v>83.315789473684205</v>
      </c>
      <c r="M33" s="68">
        <f t="shared" si="23"/>
        <v>13000</v>
      </c>
      <c r="N33" s="69">
        <f t="shared" si="24"/>
        <v>9500</v>
      </c>
      <c r="O33" s="70">
        <f t="shared" si="25"/>
        <v>7915</v>
      </c>
      <c r="P33" s="72">
        <f>+O33/N33*100</f>
        <v>83.315789473684205</v>
      </c>
    </row>
    <row r="34" spans="1:16" x14ac:dyDescent="0.2">
      <c r="A34" s="77">
        <v>2</v>
      </c>
      <c r="B34" s="78">
        <v>23</v>
      </c>
      <c r="C34" s="79"/>
      <c r="D34" s="126" t="s">
        <v>14</v>
      </c>
      <c r="E34" s="127">
        <f>SUM(E28:E33)</f>
        <v>12126</v>
      </c>
      <c r="F34" s="83">
        <f>SUM(F28:F33)</f>
        <v>11677</v>
      </c>
      <c r="G34" s="83">
        <f>SUM(G28:G33)</f>
        <v>6173</v>
      </c>
      <c r="H34" s="84">
        <f t="shared" si="0"/>
        <v>52.864605635008985</v>
      </c>
      <c r="I34" s="83">
        <f>SUM(I28:I33)</f>
        <v>650050</v>
      </c>
      <c r="J34" s="83">
        <f>SUM(J28:J33)</f>
        <v>406284</v>
      </c>
      <c r="K34" s="83">
        <f>SUM(K28:K33)</f>
        <v>375371</v>
      </c>
      <c r="L34" s="84">
        <f>IF(J34&lt;=0,0,K34/J34*100)</f>
        <v>92.391282944935071</v>
      </c>
      <c r="M34" s="81">
        <f>SUM(M28:M33)</f>
        <v>662176</v>
      </c>
      <c r="N34" s="82">
        <f>SUM(N28:N33)</f>
        <v>417961</v>
      </c>
      <c r="O34" s="83">
        <f>SUM(O28:O33)</f>
        <v>381544</v>
      </c>
      <c r="P34" s="84">
        <f t="shared" si="26"/>
        <v>91.286986106359208</v>
      </c>
    </row>
    <row r="35" spans="1:16" s="7" customFormat="1" x14ac:dyDescent="0.2">
      <c r="A35" s="128"/>
      <c r="B35" s="129"/>
      <c r="C35" s="130"/>
      <c r="D35" s="131"/>
      <c r="E35" s="120"/>
      <c r="F35" s="42"/>
      <c r="G35" s="42"/>
      <c r="H35" s="43"/>
      <c r="I35" s="132"/>
      <c r="J35" s="42"/>
      <c r="K35" s="42"/>
      <c r="L35" s="43"/>
      <c r="M35" s="40"/>
      <c r="N35" s="41"/>
      <c r="O35" s="42"/>
      <c r="P35" s="43"/>
    </row>
    <row r="36" spans="1:16" x14ac:dyDescent="0.2">
      <c r="A36" s="73" t="s">
        <v>62</v>
      </c>
      <c r="B36" s="66">
        <v>24</v>
      </c>
      <c r="C36" s="66">
        <v>2419</v>
      </c>
      <c r="D36" s="124" t="s">
        <v>194</v>
      </c>
      <c r="E36" s="125"/>
      <c r="F36" s="76">
        <v>29</v>
      </c>
      <c r="G36" s="76">
        <v>23</v>
      </c>
      <c r="H36" s="72">
        <f t="shared" si="0"/>
        <v>79.310344827586206</v>
      </c>
      <c r="I36" s="123"/>
      <c r="J36" s="75"/>
      <c r="K36" s="76"/>
      <c r="L36" s="72"/>
      <c r="M36" s="68">
        <f>+E36+I36</f>
        <v>0</v>
      </c>
      <c r="N36" s="69">
        <f>+F36+J36</f>
        <v>29</v>
      </c>
      <c r="O36" s="70">
        <f>+G36+K36</f>
        <v>23</v>
      </c>
      <c r="P36" s="71">
        <f t="shared" ref="P36" si="27">+O36/N36*100</f>
        <v>79.310344827586206</v>
      </c>
    </row>
    <row r="37" spans="1:16" x14ac:dyDescent="0.2">
      <c r="A37" s="77">
        <v>2</v>
      </c>
      <c r="B37" s="78">
        <v>24</v>
      </c>
      <c r="C37" s="79"/>
      <c r="D37" s="126" t="s">
        <v>195</v>
      </c>
      <c r="E37" s="127">
        <f>SUM(E36:E36)</f>
        <v>0</v>
      </c>
      <c r="F37" s="83">
        <f>SUM(F36:F36)</f>
        <v>29</v>
      </c>
      <c r="G37" s="83">
        <f>SUM(G36:G36)</f>
        <v>23</v>
      </c>
      <c r="H37" s="84">
        <f t="shared" si="0"/>
        <v>79.310344827586206</v>
      </c>
      <c r="I37" s="83">
        <f>SUM(I36:I36)</f>
        <v>0</v>
      </c>
      <c r="J37" s="83">
        <f>SUM(J36:J36)</f>
        <v>0</v>
      </c>
      <c r="K37" s="83">
        <f>SUM(K36:K36)</f>
        <v>0</v>
      </c>
      <c r="L37" s="84">
        <f>IF(J37&lt;=0,0,K37/J37*100)</f>
        <v>0</v>
      </c>
      <c r="M37" s="81">
        <f>SUM(M36:M36)</f>
        <v>0</v>
      </c>
      <c r="N37" s="82">
        <f>SUM(N36:N36)</f>
        <v>29</v>
      </c>
      <c r="O37" s="83">
        <f>SUM(O36:O36)</f>
        <v>23</v>
      </c>
      <c r="P37" s="84">
        <f t="shared" ref="P37" si="28">+O37/N37*100</f>
        <v>79.310344827586206</v>
      </c>
    </row>
    <row r="38" spans="1:16" ht="13.5" thickBot="1" x14ac:dyDescent="0.25">
      <c r="A38" s="133"/>
      <c r="B38" s="134"/>
      <c r="C38" s="97"/>
      <c r="D38" s="135"/>
      <c r="E38" s="89"/>
      <c r="F38" s="100"/>
      <c r="G38" s="101"/>
      <c r="H38" s="102"/>
      <c r="I38" s="99"/>
      <c r="J38" s="100"/>
      <c r="K38" s="101"/>
      <c r="L38" s="102"/>
      <c r="M38" s="103"/>
      <c r="N38" s="104"/>
      <c r="O38" s="105"/>
      <c r="P38" s="102"/>
    </row>
    <row r="39" spans="1:16" ht="14.25" thickTop="1" thickBot="1" x14ac:dyDescent="0.25">
      <c r="A39" s="136">
        <v>2</v>
      </c>
      <c r="B39" s="137"/>
      <c r="C39" s="137"/>
      <c r="D39" s="138" t="s">
        <v>15</v>
      </c>
      <c r="E39" s="139">
        <f>E37+E34+E26+E17</f>
        <v>2638878</v>
      </c>
      <c r="F39" s="140">
        <f>F37+F34+F26+F17</f>
        <v>2757694</v>
      </c>
      <c r="G39" s="141">
        <f>G37+G34+G26+G17</f>
        <v>2714344</v>
      </c>
      <c r="H39" s="142">
        <f t="shared" si="0"/>
        <v>98.428034437468398</v>
      </c>
      <c r="I39" s="139">
        <f>I37+I34+I26+I17</f>
        <v>1202826</v>
      </c>
      <c r="J39" s="140">
        <f>J37+J34+J26+J17</f>
        <v>925943</v>
      </c>
      <c r="K39" s="141">
        <f>K37+K34+K26+K17</f>
        <v>802141</v>
      </c>
      <c r="L39" s="142">
        <f>+K39/J39*100</f>
        <v>86.629630549612671</v>
      </c>
      <c r="M39" s="139">
        <f>M37+M34+M26+M17</f>
        <v>3841704</v>
      </c>
      <c r="N39" s="140">
        <f>N37+N34+N26+N17</f>
        <v>3683637</v>
      </c>
      <c r="O39" s="141">
        <f>O37+O34+O26+O17</f>
        <v>3516485</v>
      </c>
      <c r="P39" s="142">
        <f>+O39/N39*100</f>
        <v>95.462310754289845</v>
      </c>
    </row>
    <row r="40" spans="1:16" ht="13.5" thickTop="1" x14ac:dyDescent="0.2">
      <c r="A40" s="106"/>
      <c r="B40" s="65"/>
      <c r="C40" s="65"/>
      <c r="D40" s="107"/>
      <c r="E40" s="108"/>
      <c r="F40" s="109"/>
      <c r="G40" s="110"/>
      <c r="H40" s="111">
        <f t="shared" si="0"/>
        <v>0</v>
      </c>
      <c r="I40" s="108"/>
      <c r="J40" s="109"/>
      <c r="K40" s="110"/>
      <c r="L40" s="111"/>
      <c r="M40" s="112"/>
      <c r="N40" s="113"/>
      <c r="O40" s="114"/>
      <c r="P40" s="111"/>
    </row>
    <row r="41" spans="1:16" x14ac:dyDescent="0.2">
      <c r="A41" s="64">
        <v>3</v>
      </c>
      <c r="B41" s="65">
        <v>31</v>
      </c>
      <c r="C41" s="66">
        <v>3111</v>
      </c>
      <c r="D41" s="67" t="s">
        <v>16</v>
      </c>
      <c r="E41" s="68">
        <v>103617</v>
      </c>
      <c r="F41" s="75">
        <v>130939</v>
      </c>
      <c r="G41" s="76">
        <v>121744</v>
      </c>
      <c r="H41" s="71">
        <f t="shared" si="0"/>
        <v>92.977646079472123</v>
      </c>
      <c r="I41" s="143">
        <v>62784</v>
      </c>
      <c r="J41" s="75">
        <v>195325</v>
      </c>
      <c r="K41" s="76">
        <v>125681</v>
      </c>
      <c r="L41" s="71">
        <f>+K41/J41*100</f>
        <v>64.344553948547286</v>
      </c>
      <c r="M41" s="68">
        <f t="shared" ref="M41:M50" si="29">+E41+I41</f>
        <v>166401</v>
      </c>
      <c r="N41" s="69">
        <f t="shared" ref="N41:N50" si="30">+F41+J41</f>
        <v>326264</v>
      </c>
      <c r="O41" s="70">
        <f t="shared" ref="O41:O50" si="31">+G41+K41</f>
        <v>247425</v>
      </c>
      <c r="P41" s="71">
        <f>+O41/N41*100</f>
        <v>75.835826202094012</v>
      </c>
    </row>
    <row r="42" spans="1:16" x14ac:dyDescent="0.2">
      <c r="A42" s="64">
        <v>3</v>
      </c>
      <c r="B42" s="65">
        <v>31</v>
      </c>
      <c r="C42" s="66">
        <v>3112</v>
      </c>
      <c r="D42" s="67" t="s">
        <v>175</v>
      </c>
      <c r="E42" s="68">
        <v>10</v>
      </c>
      <c r="F42" s="75"/>
      <c r="G42" s="76"/>
      <c r="H42" s="71"/>
      <c r="I42" s="143"/>
      <c r="J42" s="75"/>
      <c r="K42" s="76"/>
      <c r="L42" s="71"/>
      <c r="M42" s="68">
        <f>+E42+I42</f>
        <v>10</v>
      </c>
      <c r="N42" s="69">
        <f>+F42+J42</f>
        <v>0</v>
      </c>
      <c r="O42" s="70">
        <f>+G42+K42</f>
        <v>0</v>
      </c>
      <c r="P42" s="71"/>
    </row>
    <row r="43" spans="1:16" x14ac:dyDescent="0.2">
      <c r="A43" s="73" t="s">
        <v>66</v>
      </c>
      <c r="B43" s="66" t="s">
        <v>67</v>
      </c>
      <c r="C43" s="66">
        <v>3113</v>
      </c>
      <c r="D43" s="67" t="s">
        <v>17</v>
      </c>
      <c r="E43" s="74">
        <v>282930</v>
      </c>
      <c r="F43" s="75">
        <v>401248</v>
      </c>
      <c r="G43" s="76">
        <v>367922</v>
      </c>
      <c r="H43" s="71">
        <f t="shared" si="0"/>
        <v>91.694413430098095</v>
      </c>
      <c r="I43" s="123">
        <v>121378</v>
      </c>
      <c r="J43" s="75">
        <v>229247</v>
      </c>
      <c r="K43" s="76">
        <v>171519</v>
      </c>
      <c r="L43" s="71">
        <f>+K43/J43*100</f>
        <v>74.818427285853247</v>
      </c>
      <c r="M43" s="68">
        <f t="shared" si="29"/>
        <v>404308</v>
      </c>
      <c r="N43" s="69">
        <f t="shared" si="30"/>
        <v>630495</v>
      </c>
      <c r="O43" s="70">
        <f t="shared" si="31"/>
        <v>539441</v>
      </c>
      <c r="P43" s="71">
        <f t="shared" ref="P43:P50" si="32">+O43/N43*100</f>
        <v>85.558331152507165</v>
      </c>
    </row>
    <row r="44" spans="1:16" x14ac:dyDescent="0.2">
      <c r="A44" s="73">
        <v>3</v>
      </c>
      <c r="B44" s="66">
        <v>31</v>
      </c>
      <c r="C44" s="66">
        <v>3114</v>
      </c>
      <c r="D44" s="67" t="s">
        <v>93</v>
      </c>
      <c r="E44" s="74">
        <v>5</v>
      </c>
      <c r="F44" s="75">
        <v>10</v>
      </c>
      <c r="G44" s="76">
        <v>10</v>
      </c>
      <c r="H44" s="71">
        <f t="shared" si="0"/>
        <v>100</v>
      </c>
      <c r="I44" s="123"/>
      <c r="J44" s="75"/>
      <c r="K44" s="76"/>
      <c r="L44" s="71"/>
      <c r="M44" s="68">
        <f>+E44+I44</f>
        <v>5</v>
      </c>
      <c r="N44" s="69">
        <f>+F44+J44</f>
        <v>10</v>
      </c>
      <c r="O44" s="70">
        <f>+G44+K44</f>
        <v>10</v>
      </c>
      <c r="P44" s="71">
        <f t="shared" si="32"/>
        <v>100</v>
      </c>
    </row>
    <row r="45" spans="1:16" x14ac:dyDescent="0.2">
      <c r="A45" s="73">
        <v>3</v>
      </c>
      <c r="B45" s="66">
        <v>31</v>
      </c>
      <c r="C45" s="66">
        <v>3117</v>
      </c>
      <c r="D45" s="67" t="s">
        <v>126</v>
      </c>
      <c r="E45" s="74">
        <v>1366</v>
      </c>
      <c r="F45" s="75">
        <v>2649</v>
      </c>
      <c r="G45" s="76">
        <v>2649</v>
      </c>
      <c r="H45" s="71">
        <f t="shared" si="0"/>
        <v>100</v>
      </c>
      <c r="I45" s="123"/>
      <c r="J45" s="75"/>
      <c r="K45" s="76"/>
      <c r="L45" s="71"/>
      <c r="M45" s="68">
        <f t="shared" si="29"/>
        <v>1366</v>
      </c>
      <c r="N45" s="69">
        <f t="shared" si="30"/>
        <v>2649</v>
      </c>
      <c r="O45" s="70">
        <f t="shared" si="31"/>
        <v>2649</v>
      </c>
      <c r="P45" s="71">
        <f t="shared" si="32"/>
        <v>100</v>
      </c>
    </row>
    <row r="46" spans="1:16" x14ac:dyDescent="0.2">
      <c r="A46" s="73">
        <v>3</v>
      </c>
      <c r="B46" s="66">
        <v>31</v>
      </c>
      <c r="C46" s="66">
        <v>3119</v>
      </c>
      <c r="D46" s="67" t="s">
        <v>127</v>
      </c>
      <c r="E46" s="74">
        <v>6827</v>
      </c>
      <c r="F46" s="75">
        <v>9200</v>
      </c>
      <c r="G46" s="76">
        <v>9026</v>
      </c>
      <c r="H46" s="71">
        <f t="shared" si="0"/>
        <v>98.108695652173921</v>
      </c>
      <c r="I46" s="123">
        <v>30747</v>
      </c>
      <c r="J46" s="75">
        <v>8600</v>
      </c>
      <c r="K46" s="76">
        <v>8600</v>
      </c>
      <c r="L46" s="71">
        <f>+K46/J46*100</f>
        <v>100</v>
      </c>
      <c r="M46" s="68">
        <f t="shared" si="29"/>
        <v>37574</v>
      </c>
      <c r="N46" s="69">
        <f t="shared" si="30"/>
        <v>17800</v>
      </c>
      <c r="O46" s="70">
        <f t="shared" si="31"/>
        <v>17626</v>
      </c>
      <c r="P46" s="71">
        <f t="shared" si="32"/>
        <v>99.022471910112358</v>
      </c>
    </row>
    <row r="47" spans="1:16" x14ac:dyDescent="0.2">
      <c r="A47" s="73">
        <v>3</v>
      </c>
      <c r="B47" s="66">
        <v>31</v>
      </c>
      <c r="C47" s="66">
        <v>3121</v>
      </c>
      <c r="D47" s="67" t="s">
        <v>147</v>
      </c>
      <c r="E47" s="74"/>
      <c r="F47" s="75">
        <v>15</v>
      </c>
      <c r="G47" s="76">
        <v>15</v>
      </c>
      <c r="H47" s="71">
        <f t="shared" si="0"/>
        <v>100</v>
      </c>
      <c r="I47" s="123"/>
      <c r="J47" s="75"/>
      <c r="K47" s="76"/>
      <c r="L47" s="71"/>
      <c r="M47" s="68">
        <f>+E47+I47</f>
        <v>0</v>
      </c>
      <c r="N47" s="69">
        <f>+F47+J47</f>
        <v>15</v>
      </c>
      <c r="O47" s="70">
        <f>+G47+K47</f>
        <v>15</v>
      </c>
      <c r="P47" s="71">
        <f t="shared" si="32"/>
        <v>100</v>
      </c>
    </row>
    <row r="48" spans="1:16" x14ac:dyDescent="0.2">
      <c r="A48" s="73">
        <v>3</v>
      </c>
      <c r="B48" s="66">
        <v>31</v>
      </c>
      <c r="C48" s="66">
        <v>3133</v>
      </c>
      <c r="D48" s="67" t="s">
        <v>190</v>
      </c>
      <c r="E48" s="74">
        <v>5</v>
      </c>
      <c r="F48" s="75">
        <v>5</v>
      </c>
      <c r="G48" s="76">
        <v>5</v>
      </c>
      <c r="H48" s="71">
        <f t="shared" si="0"/>
        <v>100</v>
      </c>
      <c r="I48" s="123"/>
      <c r="J48" s="75"/>
      <c r="K48" s="76"/>
      <c r="L48" s="71"/>
      <c r="M48" s="68">
        <f t="shared" si="29"/>
        <v>5</v>
      </c>
      <c r="N48" s="69">
        <f t="shared" si="30"/>
        <v>5</v>
      </c>
      <c r="O48" s="70">
        <f t="shared" si="31"/>
        <v>5</v>
      </c>
      <c r="P48" s="71">
        <f t="shared" si="32"/>
        <v>100</v>
      </c>
    </row>
    <row r="49" spans="1:16" x14ac:dyDescent="0.2">
      <c r="A49" s="73">
        <v>3</v>
      </c>
      <c r="B49" s="66">
        <v>31</v>
      </c>
      <c r="C49" s="66">
        <v>3141</v>
      </c>
      <c r="D49" s="67" t="s">
        <v>128</v>
      </c>
      <c r="E49" s="74">
        <v>16915</v>
      </c>
      <c r="F49" s="75">
        <v>15294</v>
      </c>
      <c r="G49" s="76">
        <v>14602</v>
      </c>
      <c r="H49" s="71">
        <f t="shared" si="0"/>
        <v>95.475349810383165</v>
      </c>
      <c r="I49" s="123">
        <v>1050</v>
      </c>
      <c r="J49" s="75">
        <v>3190</v>
      </c>
      <c r="K49" s="76">
        <v>903</v>
      </c>
      <c r="L49" s="71">
        <f>+K49/J49*100</f>
        <v>28.307210031347964</v>
      </c>
      <c r="M49" s="68">
        <f t="shared" si="29"/>
        <v>17965</v>
      </c>
      <c r="N49" s="69">
        <f t="shared" si="30"/>
        <v>18484</v>
      </c>
      <c r="O49" s="70">
        <f t="shared" si="31"/>
        <v>15505</v>
      </c>
      <c r="P49" s="71">
        <f t="shared" si="32"/>
        <v>83.883358580393846</v>
      </c>
    </row>
    <row r="50" spans="1:16" x14ac:dyDescent="0.2">
      <c r="A50" s="73">
        <v>3</v>
      </c>
      <c r="B50" s="66">
        <v>31</v>
      </c>
      <c r="C50" s="66">
        <v>3149</v>
      </c>
      <c r="D50" s="67" t="s">
        <v>129</v>
      </c>
      <c r="E50" s="74">
        <v>1340</v>
      </c>
      <c r="F50" s="75">
        <v>1340</v>
      </c>
      <c r="G50" s="76">
        <v>606</v>
      </c>
      <c r="H50" s="72">
        <f t="shared" si="0"/>
        <v>45.223880597014926</v>
      </c>
      <c r="I50" s="74"/>
      <c r="J50" s="75"/>
      <c r="K50" s="76"/>
      <c r="L50" s="72"/>
      <c r="M50" s="68">
        <f t="shared" si="29"/>
        <v>1340</v>
      </c>
      <c r="N50" s="69">
        <f t="shared" si="30"/>
        <v>1340</v>
      </c>
      <c r="O50" s="70">
        <f t="shared" si="31"/>
        <v>606</v>
      </c>
      <c r="P50" s="71">
        <f t="shared" si="32"/>
        <v>45.223880597014926</v>
      </c>
    </row>
    <row r="51" spans="1:16" x14ac:dyDescent="0.2">
      <c r="A51" s="77">
        <v>3</v>
      </c>
      <c r="B51" s="78">
        <v>31</v>
      </c>
      <c r="C51" s="79"/>
      <c r="D51" s="80" t="s">
        <v>18</v>
      </c>
      <c r="E51" s="81">
        <f>SUM(E41:E50)</f>
        <v>413015</v>
      </c>
      <c r="F51" s="82">
        <f>SUM(F41:F50)</f>
        <v>560700</v>
      </c>
      <c r="G51" s="83">
        <f>SUM(G41:G50)</f>
        <v>516579</v>
      </c>
      <c r="H51" s="84">
        <f t="shared" si="0"/>
        <v>92.13108614232209</v>
      </c>
      <c r="I51" s="81">
        <f>SUM(I41:I50)</f>
        <v>215959</v>
      </c>
      <c r="J51" s="82">
        <f>SUM(J41:J50)</f>
        <v>436362</v>
      </c>
      <c r="K51" s="83">
        <f>SUM(K41:K50)</f>
        <v>306703</v>
      </c>
      <c r="L51" s="84">
        <f>IF(J51&lt;=0,0,K51/J51*100)</f>
        <v>70.2863677405457</v>
      </c>
      <c r="M51" s="81">
        <f>SUM(M41:M50)</f>
        <v>628974</v>
      </c>
      <c r="N51" s="82">
        <f>SUM(N41:N50)</f>
        <v>997062</v>
      </c>
      <c r="O51" s="83">
        <f>SUM(O41:O50)</f>
        <v>823282</v>
      </c>
      <c r="P51" s="84">
        <f>+O51/N51*100</f>
        <v>82.570792989804048</v>
      </c>
    </row>
    <row r="52" spans="1:16" x14ac:dyDescent="0.2">
      <c r="A52" s="73"/>
      <c r="B52" s="66"/>
      <c r="C52" s="66"/>
      <c r="D52" s="67"/>
      <c r="E52" s="74"/>
      <c r="F52" s="75"/>
      <c r="G52" s="76"/>
      <c r="H52" s="72">
        <f t="shared" si="0"/>
        <v>0</v>
      </c>
      <c r="I52" s="74"/>
      <c r="J52" s="75"/>
      <c r="K52" s="76"/>
      <c r="L52" s="72"/>
      <c r="M52" s="25"/>
      <c r="N52" s="26"/>
      <c r="O52" s="27"/>
      <c r="P52" s="72"/>
    </row>
    <row r="53" spans="1:16" x14ac:dyDescent="0.2">
      <c r="A53" s="73">
        <v>3</v>
      </c>
      <c r="B53" s="66">
        <v>32</v>
      </c>
      <c r="C53" s="66">
        <v>3231</v>
      </c>
      <c r="D53" s="67" t="s">
        <v>19</v>
      </c>
      <c r="E53" s="74">
        <v>111</v>
      </c>
      <c r="F53" s="75">
        <v>116</v>
      </c>
      <c r="G53" s="76">
        <v>77</v>
      </c>
      <c r="H53" s="72">
        <f t="shared" si="0"/>
        <v>66.379310344827587</v>
      </c>
      <c r="I53" s="74"/>
      <c r="J53" s="75"/>
      <c r="K53" s="76"/>
      <c r="L53" s="72"/>
      <c r="M53" s="68">
        <f t="shared" ref="M53:O55" si="33">+E53+I53</f>
        <v>111</v>
      </c>
      <c r="N53" s="69">
        <f t="shared" si="33"/>
        <v>116</v>
      </c>
      <c r="O53" s="70">
        <f t="shared" si="33"/>
        <v>77</v>
      </c>
      <c r="P53" s="71">
        <f t="shared" ref="P53:P54" si="34">+O53/N53*100</f>
        <v>66.379310344827587</v>
      </c>
    </row>
    <row r="54" spans="1:16" x14ac:dyDescent="0.2">
      <c r="A54" s="73">
        <v>3</v>
      </c>
      <c r="B54" s="66">
        <v>32</v>
      </c>
      <c r="C54" s="66">
        <v>3233</v>
      </c>
      <c r="D54" s="32" t="s">
        <v>196</v>
      </c>
      <c r="E54" s="74"/>
      <c r="F54" s="75">
        <v>1737</v>
      </c>
      <c r="G54" s="76">
        <v>987</v>
      </c>
      <c r="H54" s="72">
        <f t="shared" si="0"/>
        <v>56.822107081174437</v>
      </c>
      <c r="I54" s="74"/>
      <c r="J54" s="75">
        <v>133</v>
      </c>
      <c r="K54" s="76">
        <v>133</v>
      </c>
      <c r="L54" s="71">
        <f>+K54/J54*100</f>
        <v>100</v>
      </c>
      <c r="M54" s="68">
        <f t="shared" si="33"/>
        <v>0</v>
      </c>
      <c r="N54" s="69">
        <f t="shared" si="33"/>
        <v>1870</v>
      </c>
      <c r="O54" s="70">
        <f t="shared" si="33"/>
        <v>1120</v>
      </c>
      <c r="P54" s="71">
        <f t="shared" si="34"/>
        <v>59.893048128342244</v>
      </c>
    </row>
    <row r="55" spans="1:16" x14ac:dyDescent="0.2">
      <c r="A55" s="73">
        <v>3</v>
      </c>
      <c r="B55" s="66">
        <v>32</v>
      </c>
      <c r="C55" s="66">
        <v>3239</v>
      </c>
      <c r="D55" s="67" t="s">
        <v>169</v>
      </c>
      <c r="E55" s="74">
        <v>35</v>
      </c>
      <c r="F55" s="75"/>
      <c r="G55" s="76"/>
      <c r="H55" s="72">
        <f t="shared" ref="H55" si="35">IF(F55&lt;=0,0,G55/F55*100)</f>
        <v>0</v>
      </c>
      <c r="I55" s="74"/>
      <c r="J55" s="75"/>
      <c r="K55" s="76"/>
      <c r="L55" s="72"/>
      <c r="M55" s="68">
        <f t="shared" si="33"/>
        <v>35</v>
      </c>
      <c r="N55" s="69">
        <f t="shared" si="33"/>
        <v>0</v>
      </c>
      <c r="O55" s="70">
        <f t="shared" si="33"/>
        <v>0</v>
      </c>
      <c r="P55" s="71"/>
    </row>
    <row r="56" spans="1:16" x14ac:dyDescent="0.2">
      <c r="A56" s="77">
        <v>3</v>
      </c>
      <c r="B56" s="78">
        <v>32</v>
      </c>
      <c r="C56" s="79"/>
      <c r="D56" s="80" t="s">
        <v>18</v>
      </c>
      <c r="E56" s="81">
        <f>SUM(E53:E55)</f>
        <v>146</v>
      </c>
      <c r="F56" s="82">
        <f>SUM(F53:F55)</f>
        <v>1853</v>
      </c>
      <c r="G56" s="83">
        <f>SUM(G53:G55)</f>
        <v>1064</v>
      </c>
      <c r="H56" s="84">
        <f t="shared" si="0"/>
        <v>57.42039935240151</v>
      </c>
      <c r="I56" s="81"/>
      <c r="J56" s="82">
        <f>SUM(J53:J55)</f>
        <v>133</v>
      </c>
      <c r="K56" s="83">
        <f>SUM(K53:K55)</f>
        <v>133</v>
      </c>
      <c r="L56" s="84">
        <f t="shared" ref="L56" si="36">IF(J56&lt;=0,0,K56/J56*100)</f>
        <v>100</v>
      </c>
      <c r="M56" s="82">
        <f>SUM(M53:M55)</f>
        <v>146</v>
      </c>
      <c r="N56" s="82">
        <f>SUM(N53:N55)</f>
        <v>1986</v>
      </c>
      <c r="O56" s="83">
        <f>SUM(O53:O55)</f>
        <v>1197</v>
      </c>
      <c r="P56" s="84">
        <f>+O56/N56*100</f>
        <v>60.271903323262841</v>
      </c>
    </row>
    <row r="57" spans="1:16" x14ac:dyDescent="0.2">
      <c r="A57" s="73"/>
      <c r="B57" s="66"/>
      <c r="C57" s="66"/>
      <c r="D57" s="67"/>
      <c r="E57" s="74"/>
      <c r="F57" s="75"/>
      <c r="G57" s="76"/>
      <c r="H57" s="72">
        <f t="shared" si="0"/>
        <v>0</v>
      </c>
      <c r="I57" s="74"/>
      <c r="J57" s="75"/>
      <c r="K57" s="76"/>
      <c r="L57" s="72"/>
      <c r="M57" s="25"/>
      <c r="N57" s="26"/>
      <c r="O57" s="27"/>
      <c r="P57" s="72"/>
    </row>
    <row r="58" spans="1:16" x14ac:dyDescent="0.2">
      <c r="A58" s="73" t="s">
        <v>66</v>
      </c>
      <c r="B58" s="66" t="s">
        <v>68</v>
      </c>
      <c r="C58" s="66">
        <v>3311</v>
      </c>
      <c r="D58" s="67" t="s">
        <v>20</v>
      </c>
      <c r="E58" s="74">
        <v>510416</v>
      </c>
      <c r="F58" s="75">
        <v>532831</v>
      </c>
      <c r="G58" s="27">
        <v>532295</v>
      </c>
      <c r="H58" s="72">
        <f t="shared" si="0"/>
        <v>99.899405252322026</v>
      </c>
      <c r="I58" s="74">
        <v>90980</v>
      </c>
      <c r="J58" s="75">
        <v>65460</v>
      </c>
      <c r="K58" s="76">
        <v>53552</v>
      </c>
      <c r="L58" s="72">
        <f>+K58/J58*100</f>
        <v>81.808738160708828</v>
      </c>
      <c r="M58" s="68">
        <f t="shared" ref="M58:M65" si="37">+E58+I58</f>
        <v>601396</v>
      </c>
      <c r="N58" s="69">
        <f t="shared" ref="N58:N65" si="38">+F58+J58</f>
        <v>598291</v>
      </c>
      <c r="O58" s="70">
        <f t="shared" ref="O58:O65" si="39">+G58+K58</f>
        <v>585847</v>
      </c>
      <c r="P58" s="72">
        <f>+O58/N58*100</f>
        <v>97.920075682234895</v>
      </c>
    </row>
    <row r="59" spans="1:16" x14ac:dyDescent="0.2">
      <c r="A59" s="73" t="s">
        <v>66</v>
      </c>
      <c r="B59" s="66" t="s">
        <v>68</v>
      </c>
      <c r="C59" s="66">
        <v>3312</v>
      </c>
      <c r="D59" s="67" t="s">
        <v>98</v>
      </c>
      <c r="E59" s="74">
        <v>76663</v>
      </c>
      <c r="F59" s="75">
        <v>85587</v>
      </c>
      <c r="G59" s="76">
        <v>84984</v>
      </c>
      <c r="H59" s="72">
        <f t="shared" si="0"/>
        <v>99.295453748816996</v>
      </c>
      <c r="I59" s="74">
        <v>850</v>
      </c>
      <c r="J59" s="75"/>
      <c r="K59" s="76"/>
      <c r="L59" s="72"/>
      <c r="M59" s="68">
        <f t="shared" si="37"/>
        <v>77513</v>
      </c>
      <c r="N59" s="69">
        <f t="shared" si="38"/>
        <v>85587</v>
      </c>
      <c r="O59" s="70">
        <f t="shared" si="39"/>
        <v>84984</v>
      </c>
      <c r="P59" s="72">
        <f t="shared" ref="P59:P75" si="40">+O59/N59*100</f>
        <v>99.295453748816996</v>
      </c>
    </row>
    <row r="60" spans="1:16" x14ac:dyDescent="0.2">
      <c r="A60" s="73">
        <v>3</v>
      </c>
      <c r="B60" s="66">
        <v>33</v>
      </c>
      <c r="C60" s="66">
        <v>3313</v>
      </c>
      <c r="D60" s="67" t="s">
        <v>210</v>
      </c>
      <c r="E60" s="74">
        <v>135</v>
      </c>
      <c r="F60" s="75">
        <v>1687</v>
      </c>
      <c r="G60" s="75">
        <v>1672</v>
      </c>
      <c r="H60" s="72">
        <f t="shared" si="0"/>
        <v>99.110847658565504</v>
      </c>
      <c r="I60" s="74">
        <v>228</v>
      </c>
      <c r="J60" s="75">
        <v>228</v>
      </c>
      <c r="K60" s="76">
        <v>228</v>
      </c>
      <c r="L60" s="72">
        <f>+K60/J60*100</f>
        <v>100</v>
      </c>
      <c r="M60" s="68">
        <f t="shared" si="37"/>
        <v>363</v>
      </c>
      <c r="N60" s="69">
        <f t="shared" si="38"/>
        <v>1915</v>
      </c>
      <c r="O60" s="70">
        <f t="shared" si="39"/>
        <v>1900</v>
      </c>
      <c r="P60" s="72">
        <f t="shared" si="40"/>
        <v>99.216710182767613</v>
      </c>
    </row>
    <row r="61" spans="1:16" x14ac:dyDescent="0.2">
      <c r="A61" s="73" t="s">
        <v>66</v>
      </c>
      <c r="B61" s="66" t="s">
        <v>68</v>
      </c>
      <c r="C61" s="66">
        <v>3314</v>
      </c>
      <c r="D61" s="67" t="s">
        <v>21</v>
      </c>
      <c r="E61" s="74">
        <v>59480</v>
      </c>
      <c r="F61" s="75">
        <v>64291</v>
      </c>
      <c r="G61" s="76">
        <v>64258</v>
      </c>
      <c r="H61" s="72">
        <f t="shared" si="0"/>
        <v>99.948670887060402</v>
      </c>
      <c r="I61" s="74">
        <v>90</v>
      </c>
      <c r="J61" s="75">
        <v>6644</v>
      </c>
      <c r="K61" s="76">
        <v>6606</v>
      </c>
      <c r="L61" s="72">
        <f>+K61/J61*100</f>
        <v>99.428055388320288</v>
      </c>
      <c r="M61" s="68">
        <f t="shared" si="37"/>
        <v>59570</v>
      </c>
      <c r="N61" s="69">
        <f t="shared" si="38"/>
        <v>70935</v>
      </c>
      <c r="O61" s="70">
        <f t="shared" si="39"/>
        <v>70864</v>
      </c>
      <c r="P61" s="72">
        <f t="shared" si="40"/>
        <v>99.899908366814699</v>
      </c>
    </row>
    <row r="62" spans="1:16" x14ac:dyDescent="0.2">
      <c r="A62" s="73" t="s">
        <v>66</v>
      </c>
      <c r="B62" s="66" t="s">
        <v>68</v>
      </c>
      <c r="C62" s="66">
        <v>3315</v>
      </c>
      <c r="D62" s="67" t="s">
        <v>22</v>
      </c>
      <c r="E62" s="74">
        <v>56387</v>
      </c>
      <c r="F62" s="75">
        <v>58297</v>
      </c>
      <c r="G62" s="76">
        <v>58296</v>
      </c>
      <c r="H62" s="72">
        <f t="shared" si="0"/>
        <v>99.998284645865141</v>
      </c>
      <c r="I62" s="74">
        <v>600</v>
      </c>
      <c r="J62" s="75">
        <v>785</v>
      </c>
      <c r="K62" s="76">
        <v>766</v>
      </c>
      <c r="L62" s="72">
        <f>+K62/J62*100</f>
        <v>97.579617834394909</v>
      </c>
      <c r="M62" s="68">
        <f t="shared" si="37"/>
        <v>56987</v>
      </c>
      <c r="N62" s="69">
        <f t="shared" si="38"/>
        <v>59082</v>
      </c>
      <c r="O62" s="70">
        <f t="shared" si="39"/>
        <v>59062</v>
      </c>
      <c r="P62" s="72">
        <f t="shared" si="40"/>
        <v>99.966148742425787</v>
      </c>
    </row>
    <row r="63" spans="1:16" x14ac:dyDescent="0.2">
      <c r="A63" s="73" t="s">
        <v>66</v>
      </c>
      <c r="B63" s="66" t="s">
        <v>68</v>
      </c>
      <c r="C63" s="66">
        <v>3316</v>
      </c>
      <c r="D63" s="67" t="s">
        <v>185</v>
      </c>
      <c r="E63" s="74">
        <v>265</v>
      </c>
      <c r="F63" s="75">
        <v>1840</v>
      </c>
      <c r="G63" s="76">
        <v>1800</v>
      </c>
      <c r="H63" s="72">
        <f t="shared" si="0"/>
        <v>97.826086956521735</v>
      </c>
      <c r="I63" s="74"/>
      <c r="J63" s="75"/>
      <c r="K63" s="76"/>
      <c r="L63" s="72"/>
      <c r="M63" s="68">
        <f t="shared" si="37"/>
        <v>265</v>
      </c>
      <c r="N63" s="69">
        <f t="shared" si="38"/>
        <v>1840</v>
      </c>
      <c r="O63" s="70">
        <f t="shared" si="39"/>
        <v>1800</v>
      </c>
      <c r="P63" s="72">
        <f t="shared" si="40"/>
        <v>97.826086956521735</v>
      </c>
    </row>
    <row r="64" spans="1:16" x14ac:dyDescent="0.2">
      <c r="A64" s="73" t="s">
        <v>66</v>
      </c>
      <c r="B64" s="66" t="s">
        <v>68</v>
      </c>
      <c r="C64" s="66">
        <v>3317</v>
      </c>
      <c r="D64" s="67" t="s">
        <v>23</v>
      </c>
      <c r="E64" s="74">
        <v>16770</v>
      </c>
      <c r="F64" s="75">
        <v>19851</v>
      </c>
      <c r="G64" s="76">
        <v>19759</v>
      </c>
      <c r="H64" s="72">
        <f>IF(F64&lt;=0,0,G64/F64*100)</f>
        <v>99.536547277215249</v>
      </c>
      <c r="I64" s="74"/>
      <c r="J64" s="75"/>
      <c r="K64" s="76"/>
      <c r="L64" s="72"/>
      <c r="M64" s="68">
        <f t="shared" si="37"/>
        <v>16770</v>
      </c>
      <c r="N64" s="69">
        <f t="shared" si="38"/>
        <v>19851</v>
      </c>
      <c r="O64" s="70">
        <f t="shared" si="39"/>
        <v>19759</v>
      </c>
      <c r="P64" s="72">
        <f t="shared" si="40"/>
        <v>99.536547277215249</v>
      </c>
    </row>
    <row r="65" spans="1:16" x14ac:dyDescent="0.2">
      <c r="A65" s="73" t="s">
        <v>66</v>
      </c>
      <c r="B65" s="66" t="s">
        <v>68</v>
      </c>
      <c r="C65" s="66">
        <v>3319</v>
      </c>
      <c r="D65" s="67" t="s">
        <v>105</v>
      </c>
      <c r="E65" s="74">
        <v>46094</v>
      </c>
      <c r="F65" s="75">
        <v>42832</v>
      </c>
      <c r="G65" s="76">
        <v>40328</v>
      </c>
      <c r="H65" s="72">
        <f t="shared" si="0"/>
        <v>94.153903623459101</v>
      </c>
      <c r="I65" s="74">
        <v>12500</v>
      </c>
      <c r="J65" s="75">
        <v>50651</v>
      </c>
      <c r="K65" s="76">
        <v>34208</v>
      </c>
      <c r="L65" s="72">
        <f>+K65/J65*100</f>
        <v>67.53667252374089</v>
      </c>
      <c r="M65" s="68">
        <f t="shared" si="37"/>
        <v>58594</v>
      </c>
      <c r="N65" s="69">
        <f t="shared" si="38"/>
        <v>93483</v>
      </c>
      <c r="O65" s="70">
        <f t="shared" si="39"/>
        <v>74536</v>
      </c>
      <c r="P65" s="72">
        <f t="shared" si="40"/>
        <v>79.732143812243933</v>
      </c>
    </row>
    <row r="66" spans="1:16" x14ac:dyDescent="0.2">
      <c r="A66" s="73" t="s">
        <v>66</v>
      </c>
      <c r="B66" s="66" t="s">
        <v>68</v>
      </c>
      <c r="C66" s="66">
        <v>3322</v>
      </c>
      <c r="D66" s="67" t="s">
        <v>106</v>
      </c>
      <c r="E66" s="74">
        <v>10760</v>
      </c>
      <c r="F66" s="75">
        <v>12773</v>
      </c>
      <c r="G66" s="76">
        <v>11774</v>
      </c>
      <c r="H66" s="72">
        <f t="shared" si="0"/>
        <v>92.178814687230883</v>
      </c>
      <c r="I66" s="74">
        <v>20439</v>
      </c>
      <c r="J66" s="75">
        <v>20549</v>
      </c>
      <c r="K66" s="76">
        <v>15940</v>
      </c>
      <c r="L66" s="72">
        <f>+K66/J66*100</f>
        <v>77.570684704851828</v>
      </c>
      <c r="M66" s="25">
        <f t="shared" ref="M66:M68" si="41">+E66+I66</f>
        <v>31199</v>
      </c>
      <c r="N66" s="26">
        <f t="shared" ref="N66:N69" si="42">+F66+J66</f>
        <v>33322</v>
      </c>
      <c r="O66" s="70">
        <f t="shared" ref="O66:O69" si="43">+G66+K66</f>
        <v>27714</v>
      </c>
      <c r="P66" s="72">
        <f t="shared" si="40"/>
        <v>83.17027789448413</v>
      </c>
    </row>
    <row r="67" spans="1:16" x14ac:dyDescent="0.2">
      <c r="A67" s="73" t="s">
        <v>66</v>
      </c>
      <c r="B67" s="66" t="s">
        <v>68</v>
      </c>
      <c r="C67" s="66">
        <v>3326</v>
      </c>
      <c r="D67" s="67" t="s">
        <v>130</v>
      </c>
      <c r="E67" s="74">
        <v>2469</v>
      </c>
      <c r="F67" s="75">
        <v>4201</v>
      </c>
      <c r="G67" s="76">
        <v>3013</v>
      </c>
      <c r="H67" s="72">
        <f t="shared" si="0"/>
        <v>71.721018805046427</v>
      </c>
      <c r="I67" s="74">
        <v>800</v>
      </c>
      <c r="J67" s="75">
        <v>930</v>
      </c>
      <c r="K67" s="27">
        <v>335</v>
      </c>
      <c r="L67" s="72">
        <f>+K67/J67*100</f>
        <v>36.021505376344088</v>
      </c>
      <c r="M67" s="25">
        <f t="shared" si="41"/>
        <v>3269</v>
      </c>
      <c r="N67" s="26">
        <f t="shared" si="42"/>
        <v>5131</v>
      </c>
      <c r="O67" s="70">
        <f t="shared" si="43"/>
        <v>3348</v>
      </c>
      <c r="P67" s="72">
        <f t="shared" si="40"/>
        <v>65.250438511011495</v>
      </c>
    </row>
    <row r="68" spans="1:16" x14ac:dyDescent="0.2">
      <c r="A68" s="73">
        <v>3</v>
      </c>
      <c r="B68" s="66">
        <v>33</v>
      </c>
      <c r="C68" s="66">
        <v>3329</v>
      </c>
      <c r="D68" s="67" t="s">
        <v>211</v>
      </c>
      <c r="E68" s="74">
        <v>50</v>
      </c>
      <c r="F68" s="75">
        <v>200</v>
      </c>
      <c r="G68" s="76">
        <v>150</v>
      </c>
      <c r="H68" s="72">
        <f t="shared" si="0"/>
        <v>75</v>
      </c>
      <c r="I68" s="74"/>
      <c r="J68" s="75"/>
      <c r="K68" s="27"/>
      <c r="L68" s="72"/>
      <c r="M68" s="68">
        <f t="shared" si="41"/>
        <v>50</v>
      </c>
      <c r="N68" s="69">
        <f t="shared" si="42"/>
        <v>200</v>
      </c>
      <c r="O68" s="70">
        <f t="shared" si="43"/>
        <v>150</v>
      </c>
      <c r="P68" s="71">
        <f t="shared" si="40"/>
        <v>75</v>
      </c>
    </row>
    <row r="69" spans="1:16" x14ac:dyDescent="0.2">
      <c r="A69" s="73" t="s">
        <v>66</v>
      </c>
      <c r="B69" s="66" t="s">
        <v>68</v>
      </c>
      <c r="C69" s="66">
        <v>3330</v>
      </c>
      <c r="D69" s="67" t="s">
        <v>116</v>
      </c>
      <c r="E69" s="74">
        <v>70</v>
      </c>
      <c r="F69" s="75">
        <v>213</v>
      </c>
      <c r="G69" s="76">
        <v>211</v>
      </c>
      <c r="H69" s="72">
        <f t="shared" si="0"/>
        <v>99.061032863849761</v>
      </c>
      <c r="I69" s="74"/>
      <c r="J69" s="75">
        <v>5000</v>
      </c>
      <c r="K69" s="76">
        <v>5000</v>
      </c>
      <c r="L69" s="72">
        <f>+K69/J69*100</f>
        <v>100</v>
      </c>
      <c r="M69" s="68">
        <f>+E69+I69</f>
        <v>70</v>
      </c>
      <c r="N69" s="69">
        <f t="shared" si="42"/>
        <v>5213</v>
      </c>
      <c r="O69" s="70">
        <f t="shared" si="43"/>
        <v>5211</v>
      </c>
      <c r="P69" s="72">
        <f t="shared" si="40"/>
        <v>99.961634375599459</v>
      </c>
    </row>
    <row r="70" spans="1:16" x14ac:dyDescent="0.2">
      <c r="A70" s="73" t="s">
        <v>66</v>
      </c>
      <c r="B70" s="66" t="s">
        <v>68</v>
      </c>
      <c r="C70" s="66">
        <v>3341</v>
      </c>
      <c r="D70" s="67" t="s">
        <v>172</v>
      </c>
      <c r="E70" s="74">
        <v>67</v>
      </c>
      <c r="F70" s="75">
        <v>160</v>
      </c>
      <c r="G70" s="76">
        <v>130</v>
      </c>
      <c r="H70" s="72">
        <f t="shared" si="0"/>
        <v>81.25</v>
      </c>
      <c r="I70" s="74"/>
      <c r="J70" s="75"/>
      <c r="K70" s="76"/>
      <c r="L70" s="72"/>
      <c r="M70" s="25">
        <f t="shared" ref="M70:O75" si="44">+E70+I70</f>
        <v>67</v>
      </c>
      <c r="N70" s="26">
        <f t="shared" si="44"/>
        <v>160</v>
      </c>
      <c r="O70" s="27">
        <f t="shared" si="44"/>
        <v>130</v>
      </c>
      <c r="P70" s="72">
        <f t="shared" si="40"/>
        <v>81.25</v>
      </c>
    </row>
    <row r="71" spans="1:16" x14ac:dyDescent="0.2">
      <c r="A71" s="73" t="s">
        <v>66</v>
      </c>
      <c r="B71" s="66" t="s">
        <v>68</v>
      </c>
      <c r="C71" s="66">
        <v>3349</v>
      </c>
      <c r="D71" s="67" t="s">
        <v>107</v>
      </c>
      <c r="E71" s="74">
        <v>29788</v>
      </c>
      <c r="F71" s="75">
        <v>30017</v>
      </c>
      <c r="G71" s="76">
        <v>27298</v>
      </c>
      <c r="H71" s="72">
        <f t="shared" si="0"/>
        <v>90.94179964686677</v>
      </c>
      <c r="I71" s="74"/>
      <c r="J71" s="75"/>
      <c r="K71" s="76"/>
      <c r="L71" s="72"/>
      <c r="M71" s="25">
        <f t="shared" si="44"/>
        <v>29788</v>
      </c>
      <c r="N71" s="26">
        <f t="shared" si="44"/>
        <v>30017</v>
      </c>
      <c r="O71" s="27">
        <f t="shared" si="44"/>
        <v>27298</v>
      </c>
      <c r="P71" s="72">
        <f t="shared" si="40"/>
        <v>90.94179964686677</v>
      </c>
    </row>
    <row r="72" spans="1:16" x14ac:dyDescent="0.2">
      <c r="A72" s="73">
        <v>3</v>
      </c>
      <c r="B72" s="66">
        <v>33</v>
      </c>
      <c r="C72" s="66">
        <v>3369</v>
      </c>
      <c r="D72" s="67" t="s">
        <v>212</v>
      </c>
      <c r="E72" s="74"/>
      <c r="F72" s="75">
        <v>45</v>
      </c>
      <c r="G72" s="76">
        <v>45</v>
      </c>
      <c r="H72" s="72">
        <f t="shared" si="0"/>
        <v>100</v>
      </c>
      <c r="I72" s="74"/>
      <c r="J72" s="75"/>
      <c r="K72" s="76"/>
      <c r="L72" s="72"/>
      <c r="M72" s="68">
        <f>+E72+I72</f>
        <v>0</v>
      </c>
      <c r="N72" s="69">
        <f>+F72+J72</f>
        <v>45</v>
      </c>
      <c r="O72" s="70">
        <f>+G72+K72</f>
        <v>45</v>
      </c>
      <c r="P72" s="71">
        <f t="shared" si="40"/>
        <v>100</v>
      </c>
    </row>
    <row r="73" spans="1:16" x14ac:dyDescent="0.2">
      <c r="A73" s="73" t="s">
        <v>66</v>
      </c>
      <c r="B73" s="66" t="s">
        <v>68</v>
      </c>
      <c r="C73" s="66">
        <v>3391</v>
      </c>
      <c r="D73" s="67" t="s">
        <v>171</v>
      </c>
      <c r="E73" s="74"/>
      <c r="F73" s="75">
        <v>245</v>
      </c>
      <c r="G73" s="76">
        <v>245</v>
      </c>
      <c r="H73" s="72">
        <f t="shared" si="0"/>
        <v>100</v>
      </c>
      <c r="I73" s="74"/>
      <c r="J73" s="75"/>
      <c r="K73" s="76"/>
      <c r="L73" s="72"/>
      <c r="M73" s="68">
        <f t="shared" si="44"/>
        <v>0</v>
      </c>
      <c r="N73" s="69">
        <f t="shared" si="44"/>
        <v>245</v>
      </c>
      <c r="O73" s="70">
        <f t="shared" si="44"/>
        <v>245</v>
      </c>
      <c r="P73" s="71">
        <f t="shared" si="40"/>
        <v>100</v>
      </c>
    </row>
    <row r="74" spans="1:16" x14ac:dyDescent="0.2">
      <c r="A74" s="73" t="s">
        <v>66</v>
      </c>
      <c r="B74" s="66" t="s">
        <v>68</v>
      </c>
      <c r="C74" s="66">
        <v>3392</v>
      </c>
      <c r="D74" s="67" t="s">
        <v>24</v>
      </c>
      <c r="E74" s="74">
        <v>23005</v>
      </c>
      <c r="F74" s="75">
        <v>24237</v>
      </c>
      <c r="G74" s="76">
        <v>23898</v>
      </c>
      <c r="H74" s="72">
        <f t="shared" si="0"/>
        <v>98.601312043569749</v>
      </c>
      <c r="I74" s="74"/>
      <c r="J74" s="75"/>
      <c r="K74" s="76"/>
      <c r="L74" s="72"/>
      <c r="M74" s="25">
        <f t="shared" si="44"/>
        <v>23005</v>
      </c>
      <c r="N74" s="26">
        <f t="shared" si="44"/>
        <v>24237</v>
      </c>
      <c r="O74" s="27">
        <f t="shared" si="44"/>
        <v>23898</v>
      </c>
      <c r="P74" s="72">
        <f t="shared" si="40"/>
        <v>98.601312043569749</v>
      </c>
    </row>
    <row r="75" spans="1:16" x14ac:dyDescent="0.2">
      <c r="A75" s="73" t="s">
        <v>66</v>
      </c>
      <c r="B75" s="66" t="s">
        <v>68</v>
      </c>
      <c r="C75" s="66">
        <v>3399</v>
      </c>
      <c r="D75" s="67" t="s">
        <v>131</v>
      </c>
      <c r="E75" s="74">
        <v>7567</v>
      </c>
      <c r="F75" s="75">
        <v>9806</v>
      </c>
      <c r="G75" s="76">
        <v>8152</v>
      </c>
      <c r="H75" s="72">
        <f t="shared" si="0"/>
        <v>83.132775851519483</v>
      </c>
      <c r="I75" s="74">
        <v>70</v>
      </c>
      <c r="J75" s="75">
        <v>70</v>
      </c>
      <c r="K75" s="76">
        <v>49</v>
      </c>
      <c r="L75" s="72">
        <f>+K75/J75*100</f>
        <v>70</v>
      </c>
      <c r="M75" s="25">
        <f t="shared" si="44"/>
        <v>7637</v>
      </c>
      <c r="N75" s="26">
        <f t="shared" si="44"/>
        <v>9876</v>
      </c>
      <c r="O75" s="27">
        <f t="shared" si="44"/>
        <v>8201</v>
      </c>
      <c r="P75" s="72">
        <f t="shared" si="40"/>
        <v>83.039692183070073</v>
      </c>
    </row>
    <row r="76" spans="1:16" x14ac:dyDescent="0.2">
      <c r="A76" s="77">
        <v>3</v>
      </c>
      <c r="B76" s="78">
        <v>33</v>
      </c>
      <c r="C76" s="79"/>
      <c r="D76" s="80" t="s">
        <v>25</v>
      </c>
      <c r="E76" s="81">
        <f>SUM(E58:E75)</f>
        <v>839986</v>
      </c>
      <c r="F76" s="82">
        <f>SUM(F58:F75)</f>
        <v>889113</v>
      </c>
      <c r="G76" s="83">
        <f>SUM(G58:G75)</f>
        <v>878308</v>
      </c>
      <c r="H76" s="84">
        <f t="shared" ref="H76:H129" si="45">IF(F76&lt;=0,0,G76/F76*100)</f>
        <v>98.784743896445107</v>
      </c>
      <c r="I76" s="81">
        <f>SUM(I58:I75)</f>
        <v>126557</v>
      </c>
      <c r="J76" s="82">
        <f>SUM(J58:J75)</f>
        <v>150317</v>
      </c>
      <c r="K76" s="83">
        <f>SUM(K58:K75)</f>
        <v>116684</v>
      </c>
      <c r="L76" s="84">
        <f>IF(J76&lt;=0,0,K76/J76*100)</f>
        <v>77.625285230546112</v>
      </c>
      <c r="M76" s="81">
        <f>SUM(M58:M75)</f>
        <v>966543</v>
      </c>
      <c r="N76" s="82">
        <f>SUM(N58:N75)</f>
        <v>1039430</v>
      </c>
      <c r="O76" s="83">
        <f>SUM(O58:O75)</f>
        <v>994992</v>
      </c>
      <c r="P76" s="84">
        <f>+O76/N76*100</f>
        <v>95.724772230934263</v>
      </c>
    </row>
    <row r="77" spans="1:16" x14ac:dyDescent="0.2">
      <c r="A77" s="73"/>
      <c r="B77" s="115"/>
      <c r="C77" s="66"/>
      <c r="D77" s="67"/>
      <c r="E77" s="116"/>
      <c r="F77" s="117"/>
      <c r="G77" s="118"/>
      <c r="H77" s="119">
        <f t="shared" si="45"/>
        <v>0</v>
      </c>
      <c r="I77" s="116"/>
      <c r="J77" s="117"/>
      <c r="K77" s="118"/>
      <c r="L77" s="119"/>
      <c r="M77" s="120"/>
      <c r="N77" s="121"/>
      <c r="O77" s="122"/>
      <c r="P77" s="119"/>
    </row>
    <row r="78" spans="1:16" x14ac:dyDescent="0.2">
      <c r="A78" s="73" t="s">
        <v>66</v>
      </c>
      <c r="B78" s="66" t="s">
        <v>69</v>
      </c>
      <c r="C78" s="66">
        <v>3412</v>
      </c>
      <c r="D78" s="67" t="s">
        <v>118</v>
      </c>
      <c r="E78" s="74">
        <v>21147</v>
      </c>
      <c r="F78" s="75">
        <v>28312</v>
      </c>
      <c r="G78" s="76">
        <v>24954</v>
      </c>
      <c r="H78" s="72">
        <f t="shared" si="45"/>
        <v>88.139304888386548</v>
      </c>
      <c r="I78" s="74">
        <v>28923</v>
      </c>
      <c r="J78" s="75">
        <v>99342</v>
      </c>
      <c r="K78" s="76">
        <v>79295</v>
      </c>
      <c r="L78" s="72">
        <f>+K78/J78*100</f>
        <v>79.820217028044539</v>
      </c>
      <c r="M78" s="25">
        <f t="shared" ref="M78:O81" si="46">+E78+I78</f>
        <v>50070</v>
      </c>
      <c r="N78" s="26">
        <f t="shared" si="46"/>
        <v>127654</v>
      </c>
      <c r="O78" s="27">
        <f t="shared" si="46"/>
        <v>104249</v>
      </c>
      <c r="P78" s="72">
        <f>+O78/N78*100</f>
        <v>81.66528271734532</v>
      </c>
    </row>
    <row r="79" spans="1:16" x14ac:dyDescent="0.2">
      <c r="A79" s="73" t="s">
        <v>66</v>
      </c>
      <c r="B79" s="66" t="s">
        <v>69</v>
      </c>
      <c r="C79" s="66">
        <v>3419</v>
      </c>
      <c r="D79" s="67" t="s">
        <v>108</v>
      </c>
      <c r="E79" s="74">
        <v>238407</v>
      </c>
      <c r="F79" s="75">
        <v>255295</v>
      </c>
      <c r="G79" s="76">
        <v>245540</v>
      </c>
      <c r="H79" s="72">
        <f t="shared" si="45"/>
        <v>96.178930257153496</v>
      </c>
      <c r="I79" s="74">
        <v>48820</v>
      </c>
      <c r="J79" s="75">
        <v>27186</v>
      </c>
      <c r="K79" s="76">
        <v>19006</v>
      </c>
      <c r="L79" s="72">
        <f>+K79/J79*100</f>
        <v>69.910983594497168</v>
      </c>
      <c r="M79" s="25">
        <f t="shared" si="46"/>
        <v>287227</v>
      </c>
      <c r="N79" s="26">
        <f t="shared" si="46"/>
        <v>282481</v>
      </c>
      <c r="O79" s="27">
        <f t="shared" si="46"/>
        <v>264546</v>
      </c>
      <c r="P79" s="72">
        <f>+O79/N79*100</f>
        <v>93.650900414541155</v>
      </c>
    </row>
    <row r="80" spans="1:16" x14ac:dyDescent="0.2">
      <c r="A80" s="73" t="s">
        <v>66</v>
      </c>
      <c r="B80" s="66" t="s">
        <v>69</v>
      </c>
      <c r="C80" s="66">
        <v>3421</v>
      </c>
      <c r="D80" s="67" t="s">
        <v>26</v>
      </c>
      <c r="E80" s="74">
        <v>20513</v>
      </c>
      <c r="F80" s="75">
        <v>22391</v>
      </c>
      <c r="G80" s="76">
        <v>19965</v>
      </c>
      <c r="H80" s="72">
        <f t="shared" si="45"/>
        <v>89.16528962529587</v>
      </c>
      <c r="I80" s="74">
        <v>41900</v>
      </c>
      <c r="J80" s="75">
        <v>134885</v>
      </c>
      <c r="K80" s="76">
        <v>120034</v>
      </c>
      <c r="L80" s="72">
        <f>+K80/J80*100</f>
        <v>88.989880268376766</v>
      </c>
      <c r="M80" s="68">
        <f t="shared" si="46"/>
        <v>62413</v>
      </c>
      <c r="N80" s="69">
        <f t="shared" si="46"/>
        <v>157276</v>
      </c>
      <c r="O80" s="70">
        <f t="shared" si="46"/>
        <v>139999</v>
      </c>
      <c r="P80" s="72">
        <f>+O80/N80*100</f>
        <v>89.014852870113685</v>
      </c>
    </row>
    <row r="81" spans="1:16" x14ac:dyDescent="0.2">
      <c r="A81" s="73" t="s">
        <v>66</v>
      </c>
      <c r="B81" s="66" t="s">
        <v>69</v>
      </c>
      <c r="C81" s="66">
        <v>3429</v>
      </c>
      <c r="D81" s="67" t="s">
        <v>109</v>
      </c>
      <c r="E81" s="74">
        <v>1295</v>
      </c>
      <c r="F81" s="75">
        <v>1627</v>
      </c>
      <c r="G81" s="76">
        <v>1524</v>
      </c>
      <c r="H81" s="72">
        <f t="shared" si="45"/>
        <v>93.669330055316536</v>
      </c>
      <c r="I81" s="74">
        <v>19000</v>
      </c>
      <c r="J81" s="75">
        <v>29971</v>
      </c>
      <c r="K81" s="76">
        <v>29438</v>
      </c>
      <c r="L81" s="72">
        <f>+K81/J81*100</f>
        <v>98.221614227086178</v>
      </c>
      <c r="M81" s="25">
        <f t="shared" si="46"/>
        <v>20295</v>
      </c>
      <c r="N81" s="26">
        <f t="shared" si="46"/>
        <v>31598</v>
      </c>
      <c r="O81" s="27">
        <f t="shared" si="46"/>
        <v>30962</v>
      </c>
      <c r="P81" s="72">
        <f>+O81/N81*100</f>
        <v>97.987214380657008</v>
      </c>
    </row>
    <row r="82" spans="1:16" x14ac:dyDescent="0.2">
      <c r="A82" s="77">
        <v>3</v>
      </c>
      <c r="B82" s="78">
        <v>34</v>
      </c>
      <c r="C82" s="79"/>
      <c r="D82" s="80" t="s">
        <v>27</v>
      </c>
      <c r="E82" s="81">
        <f>SUM(E78:E81)</f>
        <v>281362</v>
      </c>
      <c r="F82" s="82">
        <f>SUM(F78:F81)</f>
        <v>307625</v>
      </c>
      <c r="G82" s="83">
        <f>SUM(G78:G81)</f>
        <v>291983</v>
      </c>
      <c r="H82" s="84">
        <f t="shared" si="45"/>
        <v>94.915237708248682</v>
      </c>
      <c r="I82" s="81">
        <f>SUM(I78:I81)</f>
        <v>138643</v>
      </c>
      <c r="J82" s="82">
        <f>SUM(J78:J81)</f>
        <v>291384</v>
      </c>
      <c r="K82" s="83">
        <f>SUM(K78:K81)</f>
        <v>247773</v>
      </c>
      <c r="L82" s="84">
        <f>IF(J82&lt;=0,0,K82/J82*100)</f>
        <v>85.033152129149158</v>
      </c>
      <c r="M82" s="81">
        <f>SUM(M78:M81)</f>
        <v>420005</v>
      </c>
      <c r="N82" s="82">
        <f>SUM(N78:N81)</f>
        <v>599009</v>
      </c>
      <c r="O82" s="83">
        <f>SUM(O78:O81)</f>
        <v>539756</v>
      </c>
      <c r="P82" s="84">
        <f>+O82/N82*100</f>
        <v>90.108161980871742</v>
      </c>
    </row>
    <row r="83" spans="1:16" x14ac:dyDescent="0.2">
      <c r="A83" s="73"/>
      <c r="B83" s="115"/>
      <c r="C83" s="66"/>
      <c r="D83" s="67"/>
      <c r="E83" s="116"/>
      <c r="F83" s="117"/>
      <c r="G83" s="118"/>
      <c r="H83" s="119">
        <f t="shared" si="45"/>
        <v>0</v>
      </c>
      <c r="I83" s="116"/>
      <c r="J83" s="117"/>
      <c r="K83" s="118"/>
      <c r="L83" s="119"/>
      <c r="M83" s="120"/>
      <c r="N83" s="121"/>
      <c r="O83" s="122"/>
      <c r="P83" s="119"/>
    </row>
    <row r="84" spans="1:16" x14ac:dyDescent="0.2">
      <c r="A84" s="73" t="s">
        <v>66</v>
      </c>
      <c r="B84" s="66" t="s">
        <v>70</v>
      </c>
      <c r="C84" s="66">
        <v>3511</v>
      </c>
      <c r="D84" s="144" t="s">
        <v>28</v>
      </c>
      <c r="E84" s="74">
        <v>18421</v>
      </c>
      <c r="F84" s="75">
        <v>21444</v>
      </c>
      <c r="G84" s="76">
        <v>19714</v>
      </c>
      <c r="H84" s="72">
        <f t="shared" si="45"/>
        <v>91.932475284461859</v>
      </c>
      <c r="I84" s="74">
        <v>24490</v>
      </c>
      <c r="J84" s="75">
        <v>6020</v>
      </c>
      <c r="K84" s="76">
        <v>4055</v>
      </c>
      <c r="L84" s="72">
        <f>+K84/J84*100</f>
        <v>67.358803986710967</v>
      </c>
      <c r="M84" s="25">
        <f t="shared" ref="M84:O90" si="47">+E84+I84</f>
        <v>42911</v>
      </c>
      <c r="N84" s="26">
        <f t="shared" si="47"/>
        <v>27464</v>
      </c>
      <c r="O84" s="27">
        <f t="shared" si="47"/>
        <v>23769</v>
      </c>
      <c r="P84" s="72">
        <f t="shared" ref="P84:P91" si="48">+O84/N84*100</f>
        <v>86.546023885814165</v>
      </c>
    </row>
    <row r="85" spans="1:16" x14ac:dyDescent="0.2">
      <c r="A85" s="73" t="s">
        <v>66</v>
      </c>
      <c r="B85" s="66" t="s">
        <v>70</v>
      </c>
      <c r="C85" s="66">
        <v>3522</v>
      </c>
      <c r="D85" s="144" t="s">
        <v>157</v>
      </c>
      <c r="E85" s="74">
        <v>41512</v>
      </c>
      <c r="F85" s="75">
        <v>69631</v>
      </c>
      <c r="G85" s="76">
        <v>69002</v>
      </c>
      <c r="H85" s="72">
        <f t="shared" si="45"/>
        <v>99.09666671453806</v>
      </c>
      <c r="I85" s="74">
        <v>26142</v>
      </c>
      <c r="J85" s="75">
        <v>109724</v>
      </c>
      <c r="K85" s="76">
        <v>109722</v>
      </c>
      <c r="L85" s="72">
        <f>+K85/J85*100</f>
        <v>99.998177244723124</v>
      </c>
      <c r="M85" s="25">
        <f t="shared" si="47"/>
        <v>67654</v>
      </c>
      <c r="N85" s="26">
        <f t="shared" si="47"/>
        <v>179355</v>
      </c>
      <c r="O85" s="27">
        <f t="shared" si="47"/>
        <v>178724</v>
      </c>
      <c r="P85" s="71">
        <f t="shared" si="48"/>
        <v>99.64818376961891</v>
      </c>
    </row>
    <row r="86" spans="1:16" x14ac:dyDescent="0.2">
      <c r="A86" s="73" t="s">
        <v>66</v>
      </c>
      <c r="B86" s="66" t="s">
        <v>70</v>
      </c>
      <c r="C86" s="66">
        <v>3523</v>
      </c>
      <c r="D86" s="144" t="s">
        <v>29</v>
      </c>
      <c r="E86" s="74">
        <v>11138</v>
      </c>
      <c r="F86" s="75">
        <v>11138</v>
      </c>
      <c r="G86" s="76">
        <v>11138</v>
      </c>
      <c r="H86" s="72">
        <f t="shared" si="45"/>
        <v>100</v>
      </c>
      <c r="I86" s="74"/>
      <c r="J86" s="75"/>
      <c r="K86" s="76"/>
      <c r="L86" s="72"/>
      <c r="M86" s="25">
        <f t="shared" si="47"/>
        <v>11138</v>
      </c>
      <c r="N86" s="26">
        <f t="shared" si="47"/>
        <v>11138</v>
      </c>
      <c r="O86" s="27">
        <f t="shared" si="47"/>
        <v>11138</v>
      </c>
      <c r="P86" s="72">
        <f t="shared" si="48"/>
        <v>100</v>
      </c>
    </row>
    <row r="87" spans="1:16" x14ac:dyDescent="0.2">
      <c r="A87" s="73" t="s">
        <v>66</v>
      </c>
      <c r="B87" s="66" t="s">
        <v>70</v>
      </c>
      <c r="C87" s="66">
        <v>3529</v>
      </c>
      <c r="D87" s="144" t="s">
        <v>110</v>
      </c>
      <c r="E87" s="74">
        <v>40597</v>
      </c>
      <c r="F87" s="75">
        <v>40603</v>
      </c>
      <c r="G87" s="76">
        <v>40603</v>
      </c>
      <c r="H87" s="72">
        <f t="shared" si="45"/>
        <v>100</v>
      </c>
      <c r="I87" s="74"/>
      <c r="J87" s="75"/>
      <c r="K87" s="76"/>
      <c r="L87" s="72"/>
      <c r="M87" s="25">
        <f t="shared" si="47"/>
        <v>40597</v>
      </c>
      <c r="N87" s="26">
        <f t="shared" si="47"/>
        <v>40603</v>
      </c>
      <c r="O87" s="27">
        <f t="shared" si="47"/>
        <v>40603</v>
      </c>
      <c r="P87" s="72">
        <f t="shared" si="48"/>
        <v>100</v>
      </c>
    </row>
    <row r="88" spans="1:16" x14ac:dyDescent="0.2">
      <c r="A88" s="73" t="s">
        <v>66</v>
      </c>
      <c r="B88" s="66" t="s">
        <v>70</v>
      </c>
      <c r="C88" s="66">
        <v>3541</v>
      </c>
      <c r="D88" s="144" t="s">
        <v>132</v>
      </c>
      <c r="E88" s="74">
        <v>5855</v>
      </c>
      <c r="F88" s="75">
        <v>5855</v>
      </c>
      <c r="G88" s="27">
        <v>5855</v>
      </c>
      <c r="H88" s="72">
        <f t="shared" si="45"/>
        <v>100</v>
      </c>
      <c r="I88" s="74"/>
      <c r="J88" s="75"/>
      <c r="K88" s="76"/>
      <c r="L88" s="72"/>
      <c r="M88" s="25">
        <f t="shared" si="47"/>
        <v>5855</v>
      </c>
      <c r="N88" s="26">
        <f t="shared" si="47"/>
        <v>5855</v>
      </c>
      <c r="O88" s="27">
        <f t="shared" si="47"/>
        <v>5855</v>
      </c>
      <c r="P88" s="72">
        <f t="shared" si="48"/>
        <v>100</v>
      </c>
    </row>
    <row r="89" spans="1:16" x14ac:dyDescent="0.2">
      <c r="A89" s="73" t="s">
        <v>66</v>
      </c>
      <c r="B89" s="66" t="s">
        <v>70</v>
      </c>
      <c r="C89" s="66">
        <v>3543</v>
      </c>
      <c r="D89" s="144" t="s">
        <v>161</v>
      </c>
      <c r="E89" s="74">
        <v>20</v>
      </c>
      <c r="F89" s="75">
        <v>34</v>
      </c>
      <c r="G89" s="27">
        <v>34</v>
      </c>
      <c r="H89" s="72">
        <f t="shared" si="45"/>
        <v>100</v>
      </c>
      <c r="I89" s="74"/>
      <c r="J89" s="75"/>
      <c r="K89" s="76"/>
      <c r="L89" s="72"/>
      <c r="M89" s="68">
        <f t="shared" si="47"/>
        <v>20</v>
      </c>
      <c r="N89" s="69">
        <f t="shared" si="47"/>
        <v>34</v>
      </c>
      <c r="O89" s="70">
        <f t="shared" si="47"/>
        <v>34</v>
      </c>
      <c r="P89" s="71">
        <f t="shared" si="48"/>
        <v>100</v>
      </c>
    </row>
    <row r="90" spans="1:16" x14ac:dyDescent="0.2">
      <c r="A90" s="73">
        <v>3</v>
      </c>
      <c r="B90" s="66">
        <v>35</v>
      </c>
      <c r="C90" s="66">
        <v>3599</v>
      </c>
      <c r="D90" s="144" t="s">
        <v>111</v>
      </c>
      <c r="E90" s="74">
        <v>8245</v>
      </c>
      <c r="F90" s="75">
        <v>8491</v>
      </c>
      <c r="G90" s="76">
        <v>8293</v>
      </c>
      <c r="H90" s="72">
        <f t="shared" si="45"/>
        <v>97.668119185019435</v>
      </c>
      <c r="I90" s="74">
        <v>3689</v>
      </c>
      <c r="J90" s="75">
        <v>6900</v>
      </c>
      <c r="K90" s="76">
        <v>6318</v>
      </c>
      <c r="L90" s="72">
        <f>+K90/J90*100</f>
        <v>91.565217391304344</v>
      </c>
      <c r="M90" s="25">
        <f t="shared" si="47"/>
        <v>11934</v>
      </c>
      <c r="N90" s="26">
        <f t="shared" si="47"/>
        <v>15391</v>
      </c>
      <c r="O90" s="27">
        <f t="shared" si="47"/>
        <v>14611</v>
      </c>
      <c r="P90" s="72">
        <f t="shared" si="48"/>
        <v>94.932103177181475</v>
      </c>
    </row>
    <row r="91" spans="1:16" x14ac:dyDescent="0.2">
      <c r="A91" s="77">
        <v>3</v>
      </c>
      <c r="B91" s="78">
        <v>35</v>
      </c>
      <c r="C91" s="79"/>
      <c r="D91" s="80" t="s">
        <v>30</v>
      </c>
      <c r="E91" s="81">
        <f>SUM(E84:E90)</f>
        <v>125788</v>
      </c>
      <c r="F91" s="82">
        <f>SUM(F84:F90)</f>
        <v>157196</v>
      </c>
      <c r="G91" s="83">
        <f>SUM(G84:G90)</f>
        <v>154639</v>
      </c>
      <c r="H91" s="84">
        <f t="shared" si="45"/>
        <v>98.373368279091068</v>
      </c>
      <c r="I91" s="81">
        <f>SUM(I84:I90)</f>
        <v>54321</v>
      </c>
      <c r="J91" s="82">
        <f>SUM(J84:J90)</f>
        <v>122644</v>
      </c>
      <c r="K91" s="83">
        <f>SUM(K84:K90)</f>
        <v>120095</v>
      </c>
      <c r="L91" s="84">
        <f>IF(J91&lt;=0,0,K91/J91*100)</f>
        <v>97.921626822347605</v>
      </c>
      <c r="M91" s="81">
        <f>SUM(M84:M90)</f>
        <v>180109</v>
      </c>
      <c r="N91" s="82">
        <f>SUM(N84:N90)</f>
        <v>279840</v>
      </c>
      <c r="O91" s="83">
        <f>SUM(O84:O90)</f>
        <v>274734</v>
      </c>
      <c r="P91" s="84">
        <f t="shared" si="48"/>
        <v>98.175385934819886</v>
      </c>
    </row>
    <row r="92" spans="1:16" x14ac:dyDescent="0.2">
      <c r="A92" s="23"/>
      <c r="B92" s="145"/>
      <c r="C92" s="146"/>
      <c r="D92" s="32"/>
      <c r="E92" s="120"/>
      <c r="F92" s="121"/>
      <c r="G92" s="122"/>
      <c r="H92" s="147">
        <f t="shared" si="45"/>
        <v>0</v>
      </c>
      <c r="I92" s="120"/>
      <c r="J92" s="121"/>
      <c r="K92" s="122"/>
      <c r="L92" s="147"/>
      <c r="M92" s="120"/>
      <c r="N92" s="121"/>
      <c r="O92" s="122"/>
      <c r="P92" s="147"/>
    </row>
    <row r="93" spans="1:16" x14ac:dyDescent="0.2">
      <c r="A93" s="73" t="s">
        <v>66</v>
      </c>
      <c r="B93" s="66" t="s">
        <v>71</v>
      </c>
      <c r="C93" s="66">
        <v>3612</v>
      </c>
      <c r="D93" s="67" t="s">
        <v>133</v>
      </c>
      <c r="E93" s="74">
        <v>464207</v>
      </c>
      <c r="F93" s="75">
        <v>543416</v>
      </c>
      <c r="G93" s="76">
        <v>222939</v>
      </c>
      <c r="H93" s="72">
        <f t="shared" ref="H93" si="49">IF(F93&lt;=0,0,G93/F93*100)</f>
        <v>41.025475878516644</v>
      </c>
      <c r="I93" s="74">
        <v>652166</v>
      </c>
      <c r="J93" s="75">
        <v>1102411</v>
      </c>
      <c r="K93" s="27">
        <v>457440</v>
      </c>
      <c r="L93" s="72">
        <f t="shared" ref="L93" si="50">+K93/J93*100</f>
        <v>41.494506132467833</v>
      </c>
      <c r="M93" s="25">
        <f t="shared" ref="M93:O93" si="51">+E93+I93</f>
        <v>1116373</v>
      </c>
      <c r="N93" s="26">
        <f t="shared" si="51"/>
        <v>1645827</v>
      </c>
      <c r="O93" s="27">
        <f t="shared" si="51"/>
        <v>680379</v>
      </c>
      <c r="P93" s="72">
        <f t="shared" ref="P93" si="52">+O93/N93*100</f>
        <v>41.339642623434905</v>
      </c>
    </row>
    <row r="94" spans="1:16" x14ac:dyDescent="0.2">
      <c r="A94" s="73" t="s">
        <v>66</v>
      </c>
      <c r="B94" s="66" t="s">
        <v>71</v>
      </c>
      <c r="C94" s="66">
        <v>3613</v>
      </c>
      <c r="D94" s="67" t="s">
        <v>96</v>
      </c>
      <c r="E94" s="74">
        <v>8311</v>
      </c>
      <c r="F94" s="75">
        <v>13556</v>
      </c>
      <c r="G94" s="76">
        <v>10414</v>
      </c>
      <c r="H94" s="72">
        <f t="shared" si="45"/>
        <v>76.822071407494846</v>
      </c>
      <c r="I94" s="74">
        <v>16174</v>
      </c>
      <c r="J94" s="75">
        <v>28036</v>
      </c>
      <c r="K94" s="76">
        <v>17242</v>
      </c>
      <c r="L94" s="72">
        <f t="shared" ref="L94:L101" si="53">+K94/J94*100</f>
        <v>61.49950064203167</v>
      </c>
      <c r="M94" s="25">
        <f t="shared" ref="M94:M102" si="54">+E94+I94</f>
        <v>24485</v>
      </c>
      <c r="N94" s="69">
        <f>+F94+J94</f>
        <v>41592</v>
      </c>
      <c r="O94" s="70">
        <f>+G94+K94</f>
        <v>27656</v>
      </c>
      <c r="P94" s="72">
        <f t="shared" ref="P94:P103" si="55">+O94/N94*100</f>
        <v>66.493556453164075</v>
      </c>
    </row>
    <row r="95" spans="1:16" x14ac:dyDescent="0.2">
      <c r="A95" s="73" t="s">
        <v>66</v>
      </c>
      <c r="B95" s="66" t="s">
        <v>71</v>
      </c>
      <c r="C95" s="66">
        <v>3619</v>
      </c>
      <c r="D95" s="67" t="s">
        <v>134</v>
      </c>
      <c r="E95" s="74">
        <v>55676</v>
      </c>
      <c r="F95" s="75">
        <v>53476</v>
      </c>
      <c r="G95" s="76">
        <v>6020</v>
      </c>
      <c r="H95" s="72">
        <f t="shared" si="45"/>
        <v>11.257386491136211</v>
      </c>
      <c r="I95" s="74"/>
      <c r="J95" s="75">
        <v>2200</v>
      </c>
      <c r="K95" s="76"/>
      <c r="L95" s="72">
        <f t="shared" si="53"/>
        <v>0</v>
      </c>
      <c r="M95" s="25">
        <f t="shared" si="54"/>
        <v>55676</v>
      </c>
      <c r="N95" s="26">
        <f t="shared" ref="N95:N102" si="56">+F95+J95</f>
        <v>55676</v>
      </c>
      <c r="O95" s="27">
        <f t="shared" ref="O95:O102" si="57">+G95+K95</f>
        <v>6020</v>
      </c>
      <c r="P95" s="72">
        <f t="shared" si="55"/>
        <v>10.812558373446368</v>
      </c>
    </row>
    <row r="96" spans="1:16" x14ac:dyDescent="0.2">
      <c r="A96" s="73" t="s">
        <v>66</v>
      </c>
      <c r="B96" s="66" t="s">
        <v>71</v>
      </c>
      <c r="C96" s="66">
        <v>3631</v>
      </c>
      <c r="D96" s="67" t="s">
        <v>31</v>
      </c>
      <c r="E96" s="74">
        <v>154949</v>
      </c>
      <c r="F96" s="75">
        <v>155543</v>
      </c>
      <c r="G96" s="76">
        <v>155452</v>
      </c>
      <c r="H96" s="72">
        <f t="shared" si="45"/>
        <v>99.941495277833141</v>
      </c>
      <c r="I96" s="74">
        <v>2100</v>
      </c>
      <c r="J96" s="75">
        <v>3650</v>
      </c>
      <c r="K96" s="76">
        <v>3479</v>
      </c>
      <c r="L96" s="72">
        <f t="shared" si="53"/>
        <v>95.31506849315069</v>
      </c>
      <c r="M96" s="68">
        <f>+E96+I96</f>
        <v>157049</v>
      </c>
      <c r="N96" s="69">
        <f t="shared" si="56"/>
        <v>159193</v>
      </c>
      <c r="O96" s="27">
        <f t="shared" si="57"/>
        <v>158931</v>
      </c>
      <c r="P96" s="72">
        <f t="shared" si="55"/>
        <v>99.835419899116161</v>
      </c>
    </row>
    <row r="97" spans="1:16" x14ac:dyDescent="0.2">
      <c r="A97" s="73" t="s">
        <v>66</v>
      </c>
      <c r="B97" s="66" t="s">
        <v>71</v>
      </c>
      <c r="C97" s="66">
        <v>3632</v>
      </c>
      <c r="D97" s="67" t="s">
        <v>32</v>
      </c>
      <c r="E97" s="74">
        <v>32062</v>
      </c>
      <c r="F97" s="75">
        <v>34032</v>
      </c>
      <c r="G97" s="76">
        <v>30523</v>
      </c>
      <c r="H97" s="72">
        <f t="shared" si="45"/>
        <v>89.689116125999064</v>
      </c>
      <c r="I97" s="74">
        <v>41380</v>
      </c>
      <c r="J97" s="75">
        <v>16300</v>
      </c>
      <c r="K97" s="76">
        <v>11636</v>
      </c>
      <c r="L97" s="72">
        <f t="shared" si="53"/>
        <v>71.386503067484668</v>
      </c>
      <c r="M97" s="25">
        <f t="shared" si="54"/>
        <v>73442</v>
      </c>
      <c r="N97" s="26">
        <f t="shared" si="56"/>
        <v>50332</v>
      </c>
      <c r="O97" s="27">
        <f t="shared" si="57"/>
        <v>42159</v>
      </c>
      <c r="P97" s="72">
        <f t="shared" si="55"/>
        <v>83.761821505205432</v>
      </c>
    </row>
    <row r="98" spans="1:16" x14ac:dyDescent="0.2">
      <c r="A98" s="73" t="s">
        <v>66</v>
      </c>
      <c r="B98" s="66" t="s">
        <v>71</v>
      </c>
      <c r="C98" s="66">
        <v>3633</v>
      </c>
      <c r="D98" s="67" t="s">
        <v>87</v>
      </c>
      <c r="E98" s="74">
        <v>18710</v>
      </c>
      <c r="F98" s="75">
        <v>18710</v>
      </c>
      <c r="G98" s="76">
        <v>18265</v>
      </c>
      <c r="H98" s="72">
        <f t="shared" si="45"/>
        <v>97.621592731159808</v>
      </c>
      <c r="I98" s="74">
        <v>45000</v>
      </c>
      <c r="J98" s="75">
        <v>43000</v>
      </c>
      <c r="K98" s="76">
        <v>42212</v>
      </c>
      <c r="L98" s="72">
        <f t="shared" si="53"/>
        <v>98.167441860465118</v>
      </c>
      <c r="M98" s="25">
        <f t="shared" si="54"/>
        <v>63710</v>
      </c>
      <c r="N98" s="26">
        <f t="shared" si="56"/>
        <v>61710</v>
      </c>
      <c r="O98" s="27">
        <f t="shared" si="57"/>
        <v>60477</v>
      </c>
      <c r="P98" s="72">
        <f t="shared" si="55"/>
        <v>98.001944579484686</v>
      </c>
    </row>
    <row r="99" spans="1:16" x14ac:dyDescent="0.2">
      <c r="A99" s="73" t="s">
        <v>66</v>
      </c>
      <c r="B99" s="66" t="s">
        <v>71</v>
      </c>
      <c r="C99" s="66">
        <v>3635</v>
      </c>
      <c r="D99" s="67" t="s">
        <v>33</v>
      </c>
      <c r="E99" s="74">
        <v>10594</v>
      </c>
      <c r="F99" s="75">
        <v>14713</v>
      </c>
      <c r="G99" s="76">
        <v>5996</v>
      </c>
      <c r="H99" s="72">
        <f t="shared" si="45"/>
        <v>40.753075511452458</v>
      </c>
      <c r="I99" s="74"/>
      <c r="J99" s="75"/>
      <c r="K99" s="76"/>
      <c r="L99" s="72"/>
      <c r="M99" s="25">
        <f t="shared" si="54"/>
        <v>10594</v>
      </c>
      <c r="N99" s="26">
        <f t="shared" si="56"/>
        <v>14713</v>
      </c>
      <c r="O99" s="27">
        <f t="shared" si="57"/>
        <v>5996</v>
      </c>
      <c r="P99" s="72">
        <f t="shared" si="55"/>
        <v>40.753075511452458</v>
      </c>
    </row>
    <row r="100" spans="1:16" x14ac:dyDescent="0.2">
      <c r="A100" s="73" t="s">
        <v>66</v>
      </c>
      <c r="B100" s="66" t="s">
        <v>71</v>
      </c>
      <c r="C100" s="66">
        <v>3636</v>
      </c>
      <c r="D100" s="67" t="s">
        <v>97</v>
      </c>
      <c r="E100" s="74">
        <v>13200</v>
      </c>
      <c r="F100" s="75">
        <v>15193</v>
      </c>
      <c r="G100" s="76">
        <v>8263</v>
      </c>
      <c r="H100" s="72">
        <f t="shared" si="45"/>
        <v>54.386888698742844</v>
      </c>
      <c r="I100" s="74">
        <v>1463</v>
      </c>
      <c r="J100" s="75">
        <v>1084</v>
      </c>
      <c r="K100" s="76">
        <v>686</v>
      </c>
      <c r="L100" s="72">
        <f>+K100/J100*100</f>
        <v>63.284132841328415</v>
      </c>
      <c r="M100" s="68">
        <f t="shared" si="54"/>
        <v>14663</v>
      </c>
      <c r="N100" s="69">
        <f t="shared" si="56"/>
        <v>16277</v>
      </c>
      <c r="O100" s="70">
        <f t="shared" si="57"/>
        <v>8949</v>
      </c>
      <c r="P100" s="72">
        <f t="shared" si="55"/>
        <v>54.979418811820359</v>
      </c>
    </row>
    <row r="101" spans="1:16" x14ac:dyDescent="0.2">
      <c r="A101" s="73" t="s">
        <v>66</v>
      </c>
      <c r="B101" s="66" t="s">
        <v>71</v>
      </c>
      <c r="C101" s="66">
        <v>3639</v>
      </c>
      <c r="D101" s="67" t="s">
        <v>135</v>
      </c>
      <c r="E101" s="74">
        <v>129630</v>
      </c>
      <c r="F101" s="75">
        <v>168536</v>
      </c>
      <c r="G101" s="27">
        <v>127782</v>
      </c>
      <c r="H101" s="72">
        <f t="shared" si="45"/>
        <v>75.818816157972179</v>
      </c>
      <c r="I101" s="74">
        <v>329339</v>
      </c>
      <c r="J101" s="75">
        <v>152909</v>
      </c>
      <c r="K101" s="76">
        <v>50664</v>
      </c>
      <c r="L101" s="72">
        <f t="shared" si="53"/>
        <v>33.133432302872947</v>
      </c>
      <c r="M101" s="68">
        <f t="shared" si="54"/>
        <v>458969</v>
      </c>
      <c r="N101" s="69">
        <f t="shared" si="56"/>
        <v>321445</v>
      </c>
      <c r="O101" s="70">
        <f t="shared" si="57"/>
        <v>178446</v>
      </c>
      <c r="P101" s="72">
        <f t="shared" si="55"/>
        <v>55.513695966650587</v>
      </c>
    </row>
    <row r="102" spans="1:16" x14ac:dyDescent="0.2">
      <c r="A102" s="73" t="s">
        <v>66</v>
      </c>
      <c r="B102" s="66" t="s">
        <v>71</v>
      </c>
      <c r="C102" s="66">
        <v>3699</v>
      </c>
      <c r="D102" s="67" t="s">
        <v>136</v>
      </c>
      <c r="E102" s="74">
        <v>4650</v>
      </c>
      <c r="F102" s="75">
        <v>4220</v>
      </c>
      <c r="G102" s="76">
        <v>3313</v>
      </c>
      <c r="H102" s="72">
        <f t="shared" si="45"/>
        <v>78.507109004739334</v>
      </c>
      <c r="I102" s="74"/>
      <c r="J102" s="75"/>
      <c r="K102" s="76"/>
      <c r="L102" s="72"/>
      <c r="M102" s="68">
        <f t="shared" si="54"/>
        <v>4650</v>
      </c>
      <c r="N102" s="69">
        <f t="shared" si="56"/>
        <v>4220</v>
      </c>
      <c r="O102" s="70">
        <f t="shared" si="57"/>
        <v>3313</v>
      </c>
      <c r="P102" s="72">
        <f t="shared" si="55"/>
        <v>78.507109004739334</v>
      </c>
    </row>
    <row r="103" spans="1:16" x14ac:dyDescent="0.2">
      <c r="A103" s="77">
        <v>3</v>
      </c>
      <c r="B103" s="78">
        <v>36</v>
      </c>
      <c r="C103" s="79"/>
      <c r="D103" s="80" t="s">
        <v>34</v>
      </c>
      <c r="E103" s="81">
        <f>SUM(E93:E102)</f>
        <v>891989</v>
      </c>
      <c r="F103" s="82">
        <f>SUM(F93:F102)</f>
        <v>1021395</v>
      </c>
      <c r="G103" s="83">
        <f>SUM(G93:G102)</f>
        <v>588967</v>
      </c>
      <c r="H103" s="84">
        <f t="shared" si="45"/>
        <v>57.663000112591114</v>
      </c>
      <c r="I103" s="81">
        <f>SUM(I93:I102)</f>
        <v>1087622</v>
      </c>
      <c r="J103" s="82">
        <f>SUM(J93:J102)</f>
        <v>1349590</v>
      </c>
      <c r="K103" s="83">
        <f>SUM(K93:K102)</f>
        <v>583359</v>
      </c>
      <c r="L103" s="84">
        <f>IF(J103&lt;=0,0,K103/J103*100)</f>
        <v>43.224905341622275</v>
      </c>
      <c r="M103" s="81">
        <f>SUM(M93:M102)</f>
        <v>1979611</v>
      </c>
      <c r="N103" s="82">
        <f>SUM(N93:N102)</f>
        <v>2370985</v>
      </c>
      <c r="O103" s="83">
        <f>SUM(O93:O102)</f>
        <v>1172326</v>
      </c>
      <c r="P103" s="84">
        <f t="shared" si="55"/>
        <v>49.444682273401142</v>
      </c>
    </row>
    <row r="104" spans="1:16" x14ac:dyDescent="0.2">
      <c r="A104" s="73"/>
      <c r="B104" s="115"/>
      <c r="C104" s="66"/>
      <c r="D104" s="67"/>
      <c r="E104" s="116"/>
      <c r="F104" s="117"/>
      <c r="G104" s="118"/>
      <c r="H104" s="119">
        <f t="shared" si="45"/>
        <v>0</v>
      </c>
      <c r="I104" s="116"/>
      <c r="J104" s="117"/>
      <c r="K104" s="118"/>
      <c r="L104" s="119"/>
      <c r="M104" s="120"/>
      <c r="N104" s="121"/>
      <c r="O104" s="122"/>
      <c r="P104" s="119"/>
    </row>
    <row r="105" spans="1:16" x14ac:dyDescent="0.2">
      <c r="A105" s="73" t="s">
        <v>66</v>
      </c>
      <c r="B105" s="66" t="s">
        <v>72</v>
      </c>
      <c r="C105" s="66">
        <v>3716</v>
      </c>
      <c r="D105" s="67" t="s">
        <v>35</v>
      </c>
      <c r="E105" s="74">
        <v>2835</v>
      </c>
      <c r="F105" s="75">
        <v>2830</v>
      </c>
      <c r="G105" s="76">
        <v>2274</v>
      </c>
      <c r="H105" s="72">
        <f t="shared" si="45"/>
        <v>80.353356890459366</v>
      </c>
      <c r="I105" s="74"/>
      <c r="J105" s="75"/>
      <c r="K105" s="76"/>
      <c r="L105" s="72"/>
      <c r="M105" s="68">
        <f t="shared" ref="M105:M116" si="58">+E105+I105</f>
        <v>2835</v>
      </c>
      <c r="N105" s="69">
        <f t="shared" ref="N105:N116" si="59">+F105+J105</f>
        <v>2830</v>
      </c>
      <c r="O105" s="70">
        <f t="shared" ref="O105:O116" si="60">+G105+K105</f>
        <v>2274</v>
      </c>
      <c r="P105" s="72">
        <f t="shared" ref="P105:P111" si="61">+O105/N105*100</f>
        <v>80.353356890459366</v>
      </c>
    </row>
    <row r="106" spans="1:16" x14ac:dyDescent="0.2">
      <c r="A106" s="73" t="s">
        <v>66</v>
      </c>
      <c r="B106" s="66" t="s">
        <v>72</v>
      </c>
      <c r="C106" s="66">
        <v>3722</v>
      </c>
      <c r="D106" s="67" t="s">
        <v>36</v>
      </c>
      <c r="E106" s="74">
        <v>200372</v>
      </c>
      <c r="F106" s="75">
        <v>201414</v>
      </c>
      <c r="G106" s="76">
        <v>198401</v>
      </c>
      <c r="H106" s="72">
        <f t="shared" si="45"/>
        <v>98.504076181397522</v>
      </c>
      <c r="I106" s="74"/>
      <c r="J106" s="75">
        <v>4808</v>
      </c>
      <c r="K106" s="76">
        <v>1488</v>
      </c>
      <c r="L106" s="72">
        <f t="shared" ref="L106" si="62">+K106/J106*100</f>
        <v>30.948419301164726</v>
      </c>
      <c r="M106" s="68">
        <f t="shared" si="58"/>
        <v>200372</v>
      </c>
      <c r="N106" s="69">
        <f t="shared" si="59"/>
        <v>206222</v>
      </c>
      <c r="O106" s="70">
        <f t="shared" si="60"/>
        <v>199889</v>
      </c>
      <c r="P106" s="72">
        <f t="shared" si="61"/>
        <v>96.92903763904917</v>
      </c>
    </row>
    <row r="107" spans="1:16" x14ac:dyDescent="0.2">
      <c r="A107" s="73" t="s">
        <v>66</v>
      </c>
      <c r="B107" s="66" t="s">
        <v>72</v>
      </c>
      <c r="C107" s="66">
        <v>3723</v>
      </c>
      <c r="D107" s="67" t="s">
        <v>170</v>
      </c>
      <c r="E107" s="74">
        <v>20</v>
      </c>
      <c r="F107" s="75"/>
      <c r="G107" s="76"/>
      <c r="H107" s="72">
        <f t="shared" si="45"/>
        <v>0</v>
      </c>
      <c r="I107" s="74"/>
      <c r="J107" s="75"/>
      <c r="K107" s="76"/>
      <c r="L107" s="72"/>
      <c r="M107" s="68">
        <f>+E107+I107</f>
        <v>20</v>
      </c>
      <c r="N107" s="69">
        <f>+F107+J107</f>
        <v>0</v>
      </c>
      <c r="O107" s="70">
        <f>+G107+K107</f>
        <v>0</v>
      </c>
      <c r="P107" s="71"/>
    </row>
    <row r="108" spans="1:16" x14ac:dyDescent="0.2">
      <c r="A108" s="73" t="s">
        <v>66</v>
      </c>
      <c r="B108" s="66" t="s">
        <v>72</v>
      </c>
      <c r="C108" s="66">
        <v>3725</v>
      </c>
      <c r="D108" s="67" t="s">
        <v>137</v>
      </c>
      <c r="E108" s="74">
        <v>126394</v>
      </c>
      <c r="F108" s="75">
        <v>126623</v>
      </c>
      <c r="G108" s="76">
        <v>117075</v>
      </c>
      <c r="H108" s="72">
        <f t="shared" si="45"/>
        <v>92.459505776991548</v>
      </c>
      <c r="I108" s="74">
        <v>5263</v>
      </c>
      <c r="J108" s="75">
        <v>4043</v>
      </c>
      <c r="K108" s="76">
        <v>4042</v>
      </c>
      <c r="L108" s="72">
        <f t="shared" ref="L108" si="63">+K108/J108*100</f>
        <v>99.975265891664606</v>
      </c>
      <c r="M108" s="68">
        <f t="shared" si="58"/>
        <v>131657</v>
      </c>
      <c r="N108" s="69">
        <f t="shared" si="59"/>
        <v>130666</v>
      </c>
      <c r="O108" s="70">
        <f t="shared" si="60"/>
        <v>121117</v>
      </c>
      <c r="P108" s="72">
        <f t="shared" si="61"/>
        <v>92.692054551298725</v>
      </c>
    </row>
    <row r="109" spans="1:16" x14ac:dyDescent="0.2">
      <c r="A109" s="73" t="s">
        <v>66</v>
      </c>
      <c r="B109" s="66" t="s">
        <v>72</v>
      </c>
      <c r="C109" s="66">
        <v>3729</v>
      </c>
      <c r="D109" s="67" t="s">
        <v>112</v>
      </c>
      <c r="E109" s="74">
        <v>5354</v>
      </c>
      <c r="F109" s="75">
        <v>5297</v>
      </c>
      <c r="G109" s="76">
        <v>2793</v>
      </c>
      <c r="H109" s="72">
        <f t="shared" si="45"/>
        <v>52.72795922220125</v>
      </c>
      <c r="I109" s="74"/>
      <c r="J109" s="75"/>
      <c r="K109" s="76"/>
      <c r="L109" s="72"/>
      <c r="M109" s="68">
        <f t="shared" si="58"/>
        <v>5354</v>
      </c>
      <c r="N109" s="69">
        <f t="shared" si="59"/>
        <v>5297</v>
      </c>
      <c r="O109" s="70">
        <f t="shared" si="60"/>
        <v>2793</v>
      </c>
      <c r="P109" s="72">
        <f>+O109/N109*100</f>
        <v>52.72795922220125</v>
      </c>
    </row>
    <row r="110" spans="1:16" x14ac:dyDescent="0.2">
      <c r="A110" s="73" t="s">
        <v>66</v>
      </c>
      <c r="B110" s="66" t="s">
        <v>72</v>
      </c>
      <c r="C110" s="66">
        <v>3733</v>
      </c>
      <c r="D110" s="67" t="s">
        <v>37</v>
      </c>
      <c r="E110" s="74">
        <v>642</v>
      </c>
      <c r="F110" s="75">
        <v>642</v>
      </c>
      <c r="G110" s="76">
        <v>417</v>
      </c>
      <c r="H110" s="72">
        <f t="shared" si="45"/>
        <v>64.953271028037392</v>
      </c>
      <c r="I110" s="74"/>
      <c r="J110" s="75"/>
      <c r="K110" s="76"/>
      <c r="L110" s="72"/>
      <c r="M110" s="68">
        <f t="shared" si="58"/>
        <v>642</v>
      </c>
      <c r="N110" s="69">
        <f t="shared" si="59"/>
        <v>642</v>
      </c>
      <c r="O110" s="70">
        <f t="shared" si="60"/>
        <v>417</v>
      </c>
      <c r="P110" s="72">
        <f t="shared" ref="P110" si="64">+O110/N110*100</f>
        <v>64.953271028037392</v>
      </c>
    </row>
    <row r="111" spans="1:16" x14ac:dyDescent="0.2">
      <c r="A111" s="73" t="s">
        <v>66</v>
      </c>
      <c r="B111" s="66" t="s">
        <v>72</v>
      </c>
      <c r="C111" s="66">
        <v>3739</v>
      </c>
      <c r="D111" s="67" t="s">
        <v>88</v>
      </c>
      <c r="E111" s="74">
        <v>1160</v>
      </c>
      <c r="F111" s="75">
        <v>1160</v>
      </c>
      <c r="G111" s="76">
        <v>270</v>
      </c>
      <c r="H111" s="72">
        <f t="shared" si="45"/>
        <v>23.275862068965516</v>
      </c>
      <c r="I111" s="74"/>
      <c r="J111" s="75"/>
      <c r="K111" s="76"/>
      <c r="L111" s="72"/>
      <c r="M111" s="68">
        <f t="shared" si="58"/>
        <v>1160</v>
      </c>
      <c r="N111" s="69">
        <f t="shared" si="59"/>
        <v>1160</v>
      </c>
      <c r="O111" s="70">
        <f t="shared" si="60"/>
        <v>270</v>
      </c>
      <c r="P111" s="72">
        <f t="shared" si="61"/>
        <v>23.275862068965516</v>
      </c>
    </row>
    <row r="112" spans="1:16" x14ac:dyDescent="0.2">
      <c r="A112" s="73" t="s">
        <v>66</v>
      </c>
      <c r="B112" s="66" t="s">
        <v>72</v>
      </c>
      <c r="C112" s="66">
        <v>3741</v>
      </c>
      <c r="D112" s="67" t="s">
        <v>38</v>
      </c>
      <c r="E112" s="74">
        <v>51905</v>
      </c>
      <c r="F112" s="75">
        <v>53167</v>
      </c>
      <c r="G112" s="76">
        <v>52888</v>
      </c>
      <c r="H112" s="72">
        <f t="shared" si="45"/>
        <v>99.475238399759249</v>
      </c>
      <c r="I112" s="74">
        <v>8500</v>
      </c>
      <c r="J112" s="75">
        <v>11780</v>
      </c>
      <c r="K112" s="76">
        <v>11700</v>
      </c>
      <c r="L112" s="72">
        <f>+K112/J112*100</f>
        <v>99.32088285229203</v>
      </c>
      <c r="M112" s="68">
        <f t="shared" si="58"/>
        <v>60405</v>
      </c>
      <c r="N112" s="69">
        <f t="shared" si="59"/>
        <v>64947</v>
      </c>
      <c r="O112" s="70">
        <f t="shared" si="60"/>
        <v>64588</v>
      </c>
      <c r="P112" s="72">
        <f t="shared" ref="P112:P120" si="65">+O112/N112*100</f>
        <v>99.447241596994473</v>
      </c>
    </row>
    <row r="113" spans="1:16" x14ac:dyDescent="0.2">
      <c r="A113" s="73" t="s">
        <v>66</v>
      </c>
      <c r="B113" s="66" t="s">
        <v>72</v>
      </c>
      <c r="C113" s="66">
        <v>3742</v>
      </c>
      <c r="D113" s="67" t="s">
        <v>39</v>
      </c>
      <c r="E113" s="74">
        <v>970</v>
      </c>
      <c r="F113" s="75">
        <v>970</v>
      </c>
      <c r="G113" s="76">
        <v>480</v>
      </c>
      <c r="H113" s="72">
        <f t="shared" si="45"/>
        <v>49.484536082474229</v>
      </c>
      <c r="I113" s="74"/>
      <c r="J113" s="75"/>
      <c r="K113" s="76"/>
      <c r="L113" s="72"/>
      <c r="M113" s="68">
        <f t="shared" si="58"/>
        <v>970</v>
      </c>
      <c r="N113" s="69">
        <f t="shared" si="59"/>
        <v>970</v>
      </c>
      <c r="O113" s="70">
        <f t="shared" si="60"/>
        <v>480</v>
      </c>
      <c r="P113" s="72">
        <f t="shared" si="65"/>
        <v>49.484536082474229</v>
      </c>
    </row>
    <row r="114" spans="1:16" x14ac:dyDescent="0.2">
      <c r="A114" s="73">
        <v>3</v>
      </c>
      <c r="B114" s="66">
        <v>37</v>
      </c>
      <c r="C114" s="66">
        <v>3744</v>
      </c>
      <c r="D114" s="67" t="s">
        <v>40</v>
      </c>
      <c r="E114" s="74">
        <v>396</v>
      </c>
      <c r="F114" s="75">
        <v>396</v>
      </c>
      <c r="G114" s="76"/>
      <c r="H114" s="72">
        <f t="shared" si="45"/>
        <v>0</v>
      </c>
      <c r="I114" s="74"/>
      <c r="J114" s="75"/>
      <c r="K114" s="76"/>
      <c r="L114" s="72"/>
      <c r="M114" s="68">
        <f>+E114+I114</f>
        <v>396</v>
      </c>
      <c r="N114" s="69">
        <f>+F114+J114</f>
        <v>396</v>
      </c>
      <c r="O114" s="70">
        <f>+G114+K114</f>
        <v>0</v>
      </c>
      <c r="P114" s="71">
        <f t="shared" si="65"/>
        <v>0</v>
      </c>
    </row>
    <row r="115" spans="1:16" x14ac:dyDescent="0.2">
      <c r="A115" s="73" t="s">
        <v>66</v>
      </c>
      <c r="B115" s="66" t="s">
        <v>72</v>
      </c>
      <c r="C115" s="66">
        <v>3745</v>
      </c>
      <c r="D115" s="67" t="s">
        <v>41</v>
      </c>
      <c r="E115" s="74">
        <v>176799</v>
      </c>
      <c r="F115" s="75">
        <v>197167</v>
      </c>
      <c r="G115" s="76">
        <v>178042</v>
      </c>
      <c r="H115" s="72">
        <f t="shared" si="45"/>
        <v>90.300100929668758</v>
      </c>
      <c r="I115" s="74">
        <v>41251</v>
      </c>
      <c r="J115" s="75">
        <v>108208</v>
      </c>
      <c r="K115" s="76">
        <v>94589</v>
      </c>
      <c r="L115" s="72">
        <f>+K115/J115*100</f>
        <v>87.414054413721715</v>
      </c>
      <c r="M115" s="68">
        <f t="shared" si="58"/>
        <v>218050</v>
      </c>
      <c r="N115" s="69">
        <f t="shared" si="59"/>
        <v>305375</v>
      </c>
      <c r="O115" s="70">
        <f t="shared" si="60"/>
        <v>272631</v>
      </c>
      <c r="P115" s="72">
        <f t="shared" si="65"/>
        <v>89.277445763405652</v>
      </c>
    </row>
    <row r="116" spans="1:16" x14ac:dyDescent="0.2">
      <c r="A116" s="73" t="s">
        <v>66</v>
      </c>
      <c r="B116" s="66" t="s">
        <v>72</v>
      </c>
      <c r="C116" s="66">
        <v>3749</v>
      </c>
      <c r="D116" s="67" t="s">
        <v>42</v>
      </c>
      <c r="E116" s="74">
        <v>386</v>
      </c>
      <c r="F116" s="75">
        <v>386</v>
      </c>
      <c r="G116" s="76">
        <v>382</v>
      </c>
      <c r="H116" s="72">
        <f t="shared" si="45"/>
        <v>98.963730569948183</v>
      </c>
      <c r="I116" s="74"/>
      <c r="J116" s="75"/>
      <c r="K116" s="76"/>
      <c r="L116" s="72"/>
      <c r="M116" s="68">
        <f t="shared" si="58"/>
        <v>386</v>
      </c>
      <c r="N116" s="69">
        <f t="shared" si="59"/>
        <v>386</v>
      </c>
      <c r="O116" s="70">
        <f t="shared" si="60"/>
        <v>382</v>
      </c>
      <c r="P116" s="72">
        <f t="shared" si="65"/>
        <v>98.963730569948183</v>
      </c>
    </row>
    <row r="117" spans="1:16" x14ac:dyDescent="0.2">
      <c r="A117" s="73" t="s">
        <v>66</v>
      </c>
      <c r="B117" s="66" t="s">
        <v>72</v>
      </c>
      <c r="C117" s="66">
        <v>3753</v>
      </c>
      <c r="D117" s="67" t="s">
        <v>178</v>
      </c>
      <c r="E117" s="74">
        <v>15</v>
      </c>
      <c r="F117" s="75">
        <v>73</v>
      </c>
      <c r="G117" s="76">
        <v>73</v>
      </c>
      <c r="H117" s="72">
        <f t="shared" si="45"/>
        <v>100</v>
      </c>
      <c r="I117" s="74"/>
      <c r="J117" s="75"/>
      <c r="K117" s="76"/>
      <c r="L117" s="72"/>
      <c r="M117" s="68">
        <f t="shared" ref="M117" si="66">+E117+I117</f>
        <v>15</v>
      </c>
      <c r="N117" s="69">
        <f t="shared" ref="N117" si="67">+F117+J117</f>
        <v>73</v>
      </c>
      <c r="O117" s="70">
        <f t="shared" ref="O117" si="68">+G117+K117</f>
        <v>73</v>
      </c>
      <c r="P117" s="72">
        <f t="shared" si="65"/>
        <v>100</v>
      </c>
    </row>
    <row r="118" spans="1:16" x14ac:dyDescent="0.2">
      <c r="A118" s="73" t="s">
        <v>66</v>
      </c>
      <c r="B118" s="66" t="s">
        <v>72</v>
      </c>
      <c r="C118" s="66">
        <v>3792</v>
      </c>
      <c r="D118" s="67" t="s">
        <v>43</v>
      </c>
      <c r="E118" s="74">
        <v>3228</v>
      </c>
      <c r="F118" s="75">
        <v>3223</v>
      </c>
      <c r="G118" s="76">
        <v>2884</v>
      </c>
      <c r="H118" s="72">
        <f>IF(F118&lt;=0,0,G118/F118*100)</f>
        <v>89.481849208811667</v>
      </c>
      <c r="I118" s="74"/>
      <c r="J118" s="75">
        <v>8655</v>
      </c>
      <c r="K118" s="76">
        <v>7322</v>
      </c>
      <c r="L118" s="72">
        <f>+K118/J118*100</f>
        <v>84.598497978047376</v>
      </c>
      <c r="M118" s="68">
        <f t="shared" ref="M118:O119" si="69">+E118+I118</f>
        <v>3228</v>
      </c>
      <c r="N118" s="69">
        <f t="shared" si="69"/>
        <v>11878</v>
      </c>
      <c r="O118" s="70">
        <f t="shared" si="69"/>
        <v>10206</v>
      </c>
      <c r="P118" s="72">
        <f>+O118/N118*100</f>
        <v>85.923556154234717</v>
      </c>
    </row>
    <row r="119" spans="1:16" x14ac:dyDescent="0.2">
      <c r="A119" s="73" t="s">
        <v>66</v>
      </c>
      <c r="B119" s="66" t="s">
        <v>72</v>
      </c>
      <c r="C119" s="66">
        <v>3793</v>
      </c>
      <c r="D119" s="67" t="s">
        <v>179</v>
      </c>
      <c r="E119" s="74">
        <v>40</v>
      </c>
      <c r="F119" s="75"/>
      <c r="G119" s="76"/>
      <c r="H119" s="72">
        <f>IF(F119&lt;=0,0,G119/F119*100)</f>
        <v>0</v>
      </c>
      <c r="I119" s="74"/>
      <c r="J119" s="75"/>
      <c r="K119" s="76"/>
      <c r="L119" s="72"/>
      <c r="M119" s="68">
        <f t="shared" si="69"/>
        <v>40</v>
      </c>
      <c r="N119" s="69">
        <f t="shared" si="69"/>
        <v>0</v>
      </c>
      <c r="O119" s="70">
        <f t="shared" si="69"/>
        <v>0</v>
      </c>
      <c r="P119" s="72"/>
    </row>
    <row r="120" spans="1:16" x14ac:dyDescent="0.2">
      <c r="A120" s="77">
        <v>3</v>
      </c>
      <c r="B120" s="78">
        <v>37</v>
      </c>
      <c r="C120" s="79"/>
      <c r="D120" s="80" t="s">
        <v>44</v>
      </c>
      <c r="E120" s="81">
        <f>SUM(E105:E119)</f>
        <v>570516</v>
      </c>
      <c r="F120" s="82">
        <f>SUM(F105:F119)</f>
        <v>593348</v>
      </c>
      <c r="G120" s="83">
        <f>SUM(G105:G119)</f>
        <v>555979</v>
      </c>
      <c r="H120" s="84">
        <f t="shared" si="45"/>
        <v>93.702009613245522</v>
      </c>
      <c r="I120" s="81">
        <f>SUM(I105:I119)</f>
        <v>55014</v>
      </c>
      <c r="J120" s="82">
        <f>SUM(J105:J119)</f>
        <v>137494</v>
      </c>
      <c r="K120" s="83">
        <f>SUM(K105:K119)</f>
        <v>119141</v>
      </c>
      <c r="L120" s="84">
        <f>IF(J120&lt;=0,0,K120/J120*100)</f>
        <v>86.651781168632809</v>
      </c>
      <c r="M120" s="81">
        <f>SUM(M105:M119)</f>
        <v>625530</v>
      </c>
      <c r="N120" s="82">
        <f>SUM(N105:N119)</f>
        <v>730842</v>
      </c>
      <c r="O120" s="83">
        <f>SUM(O105:O119)</f>
        <v>675120</v>
      </c>
      <c r="P120" s="84">
        <f t="shared" si="65"/>
        <v>92.37564343592733</v>
      </c>
    </row>
    <row r="121" spans="1:16" x14ac:dyDescent="0.2">
      <c r="A121" s="73"/>
      <c r="B121" s="66"/>
      <c r="C121" s="66"/>
      <c r="D121" s="67"/>
      <c r="E121" s="74"/>
      <c r="F121" s="75"/>
      <c r="G121" s="76"/>
      <c r="H121" s="72"/>
      <c r="I121" s="74"/>
      <c r="J121" s="75"/>
      <c r="K121" s="76"/>
      <c r="L121" s="72"/>
      <c r="M121" s="25"/>
      <c r="N121" s="26"/>
      <c r="O121" s="27"/>
      <c r="P121" s="72"/>
    </row>
    <row r="122" spans="1:16" x14ac:dyDescent="0.2">
      <c r="A122" s="73" t="s">
        <v>66</v>
      </c>
      <c r="B122" s="66">
        <v>38</v>
      </c>
      <c r="C122" s="66">
        <v>3809</v>
      </c>
      <c r="D122" s="148" t="s">
        <v>166</v>
      </c>
      <c r="E122" s="74">
        <v>41700</v>
      </c>
      <c r="F122" s="75">
        <v>43700</v>
      </c>
      <c r="G122" s="76">
        <v>43450</v>
      </c>
      <c r="H122" s="72">
        <f>IF(F122&lt;=0,0,G122/F122*100)</f>
        <v>99.427917620137293</v>
      </c>
      <c r="I122" s="74"/>
      <c r="J122" s="75"/>
      <c r="K122" s="76"/>
      <c r="L122" s="72"/>
      <c r="M122" s="68">
        <f>+E122+I122</f>
        <v>41700</v>
      </c>
      <c r="N122" s="69">
        <f>+F122+J122</f>
        <v>43700</v>
      </c>
      <c r="O122" s="70">
        <f>+G122+K122</f>
        <v>43450</v>
      </c>
      <c r="P122" s="72">
        <f>+O122/N122*100</f>
        <v>99.427917620137293</v>
      </c>
    </row>
    <row r="123" spans="1:16" x14ac:dyDescent="0.2">
      <c r="A123" s="77">
        <v>3</v>
      </c>
      <c r="B123" s="78">
        <v>38</v>
      </c>
      <c r="C123" s="79"/>
      <c r="D123" s="80" t="s">
        <v>156</v>
      </c>
      <c r="E123" s="81">
        <f>SUM(E122:E122)</f>
        <v>41700</v>
      </c>
      <c r="F123" s="82">
        <f>SUM(F122:F122)</f>
        <v>43700</v>
      </c>
      <c r="G123" s="83">
        <f>SUM(G122:G122)</f>
        <v>43450</v>
      </c>
      <c r="H123" s="84">
        <f>IF(F123&lt;=0,0,G123/F123*100)</f>
        <v>99.427917620137293</v>
      </c>
      <c r="I123" s="81">
        <f>SUM(I122:I122)</f>
        <v>0</v>
      </c>
      <c r="J123" s="82">
        <f>SUM(J122:J122)</f>
        <v>0</v>
      </c>
      <c r="K123" s="83">
        <f>SUM(K122:K122)</f>
        <v>0</v>
      </c>
      <c r="L123" s="84"/>
      <c r="M123" s="82">
        <f>SUM(M122:M122)</f>
        <v>41700</v>
      </c>
      <c r="N123" s="82">
        <f>SUM(N122:N122)</f>
        <v>43700</v>
      </c>
      <c r="O123" s="83">
        <f>SUM(O122:O122)</f>
        <v>43450</v>
      </c>
      <c r="P123" s="84">
        <f>+O123/N123*100</f>
        <v>99.427917620137293</v>
      </c>
    </row>
    <row r="124" spans="1:16" x14ac:dyDescent="0.2">
      <c r="A124" s="73"/>
      <c r="B124" s="115"/>
      <c r="C124" s="66"/>
      <c r="D124" s="67"/>
      <c r="E124" s="116"/>
      <c r="F124" s="117"/>
      <c r="G124" s="118"/>
      <c r="H124" s="119">
        <f t="shared" si="45"/>
        <v>0</v>
      </c>
      <c r="I124" s="116"/>
      <c r="J124" s="117"/>
      <c r="K124" s="118"/>
      <c r="L124" s="119"/>
      <c r="M124" s="120"/>
      <c r="N124" s="121"/>
      <c r="O124" s="122"/>
      <c r="P124" s="119"/>
    </row>
    <row r="125" spans="1:16" x14ac:dyDescent="0.2">
      <c r="A125" s="73" t="s">
        <v>66</v>
      </c>
      <c r="B125" s="66">
        <v>39</v>
      </c>
      <c r="C125" s="66">
        <v>3900</v>
      </c>
      <c r="D125" s="148" t="s">
        <v>213</v>
      </c>
      <c r="E125" s="74">
        <v>8603</v>
      </c>
      <c r="F125" s="75">
        <v>8671</v>
      </c>
      <c r="G125" s="76">
        <v>8657</v>
      </c>
      <c r="H125" s="72">
        <f>IF(F125&lt;=0,0,G125/F125*100)</f>
        <v>99.838542267327881</v>
      </c>
      <c r="I125" s="74"/>
      <c r="J125" s="75"/>
      <c r="K125" s="76"/>
      <c r="L125" s="72"/>
      <c r="M125" s="68">
        <f>+E125+I125</f>
        <v>8603</v>
      </c>
      <c r="N125" s="69">
        <f>+F125+J125</f>
        <v>8671</v>
      </c>
      <c r="O125" s="27">
        <f>+G125+K125</f>
        <v>8657</v>
      </c>
      <c r="P125" s="72">
        <f>+O125/N125*100</f>
        <v>99.838542267327881</v>
      </c>
    </row>
    <row r="126" spans="1:16" x14ac:dyDescent="0.2">
      <c r="A126" s="77">
        <v>3</v>
      </c>
      <c r="B126" s="78">
        <v>39</v>
      </c>
      <c r="C126" s="79"/>
      <c r="D126" s="80" t="s">
        <v>165</v>
      </c>
      <c r="E126" s="81">
        <f>SUM(E125:E125)</f>
        <v>8603</v>
      </c>
      <c r="F126" s="82">
        <f>SUM(F125:F125)</f>
        <v>8671</v>
      </c>
      <c r="G126" s="83">
        <f>SUM(G125:G125)</f>
        <v>8657</v>
      </c>
      <c r="H126" s="84">
        <f>IF(F126&lt;=0,0,G126/F126*100)</f>
        <v>99.838542267327881</v>
      </c>
      <c r="I126" s="81">
        <f>SUM(I125:I125)</f>
        <v>0</v>
      </c>
      <c r="J126" s="82">
        <f>SUM(J125:J125)</f>
        <v>0</v>
      </c>
      <c r="K126" s="83">
        <f>SUM(K125:K125)</f>
        <v>0</v>
      </c>
      <c r="L126" s="84"/>
      <c r="M126" s="82">
        <f>SUM(M125:M125)</f>
        <v>8603</v>
      </c>
      <c r="N126" s="82">
        <f>SUM(N125:N125)</f>
        <v>8671</v>
      </c>
      <c r="O126" s="83">
        <f>SUM(O125:O125)</f>
        <v>8657</v>
      </c>
      <c r="P126" s="84">
        <f>+O126/N126*100</f>
        <v>99.838542267327881</v>
      </c>
    </row>
    <row r="127" spans="1:16" ht="13.5" thickBot="1" x14ac:dyDescent="0.25">
      <c r="A127" s="133"/>
      <c r="B127" s="134"/>
      <c r="C127" s="97"/>
      <c r="D127" s="135"/>
      <c r="E127" s="99"/>
      <c r="F127" s="100"/>
      <c r="G127" s="101"/>
      <c r="H127" s="102"/>
      <c r="I127" s="99"/>
      <c r="J127" s="100"/>
      <c r="K127" s="101"/>
      <c r="L127" s="102"/>
      <c r="M127" s="103"/>
      <c r="N127" s="104"/>
      <c r="O127" s="105"/>
      <c r="P127" s="102"/>
    </row>
    <row r="128" spans="1:16" ht="14.25" thickTop="1" thickBot="1" x14ac:dyDescent="0.25">
      <c r="A128" s="96">
        <v>3</v>
      </c>
      <c r="B128" s="97"/>
      <c r="C128" s="97"/>
      <c r="D128" s="98" t="s">
        <v>45</v>
      </c>
      <c r="E128" s="99">
        <f>+E120+E103+E91+E82+E76+E56+E51+E123+E126</f>
        <v>3173105</v>
      </c>
      <c r="F128" s="100">
        <f>+F120+F103+F91+F82+F76+F56+F51+F123+F126</f>
        <v>3583601</v>
      </c>
      <c r="G128" s="101">
        <f>+G120+G103+G91+G82+G76+G56+G51+G123+G126</f>
        <v>3039626</v>
      </c>
      <c r="H128" s="102">
        <f t="shared" si="45"/>
        <v>84.820436203695664</v>
      </c>
      <c r="I128" s="99">
        <f>+I120+I103+I91+I82+I76+I56+I51+I123+I126</f>
        <v>1678116</v>
      </c>
      <c r="J128" s="100">
        <f>+J120+J103+J91+J82+J76+J56+J51+J123+J126</f>
        <v>2487924</v>
      </c>
      <c r="K128" s="101">
        <f>+K120+K103+K91+K82+K76+K56+K51+K123+K126</f>
        <v>1493888</v>
      </c>
      <c r="L128" s="102">
        <f>+K128/J128*100</f>
        <v>60.045564092793832</v>
      </c>
      <c r="M128" s="99">
        <f>+M120+M103+M91+M82+M76+M56+M51+M123+M126</f>
        <v>4851221</v>
      </c>
      <c r="N128" s="100">
        <f>+N120+N103+N91+N82+N76+N56+N51+N123+N126</f>
        <v>6071525</v>
      </c>
      <c r="O128" s="101">
        <f>+O120+O103+O91+O82+O76+O56+O51+O123+O126</f>
        <v>4533514</v>
      </c>
      <c r="P128" s="102">
        <f>+O128/N128*100</f>
        <v>74.668456442162395</v>
      </c>
    </row>
    <row r="129" spans="1:16" ht="13.5" thickTop="1" x14ac:dyDescent="0.2">
      <c r="A129" s="106"/>
      <c r="B129" s="65"/>
      <c r="C129" s="65"/>
      <c r="D129" s="107"/>
      <c r="E129" s="108"/>
      <c r="F129" s="109"/>
      <c r="G129" s="110"/>
      <c r="H129" s="111">
        <f t="shared" si="45"/>
        <v>0</v>
      </c>
      <c r="I129" s="108"/>
      <c r="J129" s="109"/>
      <c r="K129" s="110"/>
      <c r="L129" s="111"/>
      <c r="M129" s="112"/>
      <c r="N129" s="113"/>
      <c r="O129" s="114"/>
      <c r="P129" s="111"/>
    </row>
    <row r="130" spans="1:16" x14ac:dyDescent="0.2">
      <c r="A130" s="73">
        <v>4</v>
      </c>
      <c r="B130" s="66">
        <v>42</v>
      </c>
      <c r="C130" s="66">
        <v>4227</v>
      </c>
      <c r="D130" s="148" t="s">
        <v>183</v>
      </c>
      <c r="E130" s="74">
        <v>5</v>
      </c>
      <c r="F130" s="75"/>
      <c r="G130" s="76"/>
      <c r="H130" s="72">
        <f>IF(F130&lt;=0,0,G130/F130*100)</f>
        <v>0</v>
      </c>
      <c r="I130" s="74"/>
      <c r="J130" s="75"/>
      <c r="K130" s="76"/>
      <c r="L130" s="72"/>
      <c r="M130" s="68">
        <f>+E130+I130</f>
        <v>5</v>
      </c>
      <c r="N130" s="69">
        <f>+F130+J130</f>
        <v>0</v>
      </c>
      <c r="O130" s="70">
        <f>+G130+K130</f>
        <v>0</v>
      </c>
      <c r="P130" s="71"/>
    </row>
    <row r="131" spans="1:16" x14ac:dyDescent="0.2">
      <c r="A131" s="77">
        <v>4</v>
      </c>
      <c r="B131" s="78">
        <v>42</v>
      </c>
      <c r="C131" s="79"/>
      <c r="D131" s="80" t="s">
        <v>184</v>
      </c>
      <c r="E131" s="81">
        <f>SUM(E130:E130)</f>
        <v>5</v>
      </c>
      <c r="F131" s="82">
        <f>SUM(F130:F130)</f>
        <v>0</v>
      </c>
      <c r="G131" s="83">
        <f>SUM(G130:G130)</f>
        <v>0</v>
      </c>
      <c r="H131" s="84">
        <f>IF(F131&lt;=0,0,G131/F131*100)</f>
        <v>0</v>
      </c>
      <c r="I131" s="81">
        <f>SUM(I130:I130)</f>
        <v>0</v>
      </c>
      <c r="J131" s="82">
        <f>SUM(J130:J130)</f>
        <v>0</v>
      </c>
      <c r="K131" s="83">
        <f>SUM(K130:K130)</f>
        <v>0</v>
      </c>
      <c r="L131" s="84"/>
      <c r="M131" s="82">
        <f>SUM(M130:M130)</f>
        <v>5</v>
      </c>
      <c r="N131" s="82">
        <f>SUM(N130:N130)</f>
        <v>0</v>
      </c>
      <c r="O131" s="83">
        <f>SUM(O130:O130)</f>
        <v>0</v>
      </c>
      <c r="P131" s="84"/>
    </row>
    <row r="132" spans="1:16" x14ac:dyDescent="0.2">
      <c r="A132" s="106"/>
      <c r="B132" s="65"/>
      <c r="C132" s="65"/>
      <c r="D132" s="107"/>
      <c r="E132" s="108"/>
      <c r="F132" s="109"/>
      <c r="G132" s="110"/>
      <c r="H132" s="111"/>
      <c r="I132" s="108"/>
      <c r="J132" s="109"/>
      <c r="K132" s="110"/>
      <c r="L132" s="111"/>
      <c r="M132" s="112"/>
      <c r="N132" s="113"/>
      <c r="O132" s="114"/>
      <c r="P132" s="111"/>
    </row>
    <row r="133" spans="1:16" x14ac:dyDescent="0.2">
      <c r="A133" s="73" t="s">
        <v>73</v>
      </c>
      <c r="B133" s="66" t="s">
        <v>74</v>
      </c>
      <c r="C133" s="66">
        <v>4311</v>
      </c>
      <c r="D133" s="67" t="s">
        <v>197</v>
      </c>
      <c r="E133" s="74"/>
      <c r="F133" s="75">
        <v>5</v>
      </c>
      <c r="G133" s="76">
        <v>5</v>
      </c>
      <c r="H133" s="72">
        <f t="shared" ref="H133:H206" si="70">IF(F133&lt;=0,0,G133/F133*100)</f>
        <v>100</v>
      </c>
      <c r="I133" s="74"/>
      <c r="J133" s="75"/>
      <c r="K133" s="76"/>
      <c r="L133" s="72"/>
      <c r="M133" s="68">
        <f>+E133+I133</f>
        <v>0</v>
      </c>
      <c r="N133" s="69">
        <f>+F133+J133</f>
        <v>5</v>
      </c>
      <c r="O133" s="70">
        <f>+G133+K133</f>
        <v>5</v>
      </c>
      <c r="P133" s="71">
        <f t="shared" ref="P133" si="71">+O133/N133*100</f>
        <v>100</v>
      </c>
    </row>
    <row r="134" spans="1:16" x14ac:dyDescent="0.2">
      <c r="A134" s="73" t="s">
        <v>73</v>
      </c>
      <c r="B134" s="66" t="s">
        <v>74</v>
      </c>
      <c r="C134" s="66">
        <v>4312</v>
      </c>
      <c r="D134" s="67" t="s">
        <v>176</v>
      </c>
      <c r="E134" s="74"/>
      <c r="F134" s="75">
        <v>3827</v>
      </c>
      <c r="G134" s="76">
        <v>3827</v>
      </c>
      <c r="H134" s="72">
        <f t="shared" ref="H134" si="72">IF(F134&lt;=0,0,G134/F134*100)</f>
        <v>100</v>
      </c>
      <c r="I134" s="74"/>
      <c r="J134" s="75"/>
      <c r="K134" s="76"/>
      <c r="L134" s="72"/>
      <c r="M134" s="68">
        <f t="shared" ref="M134:O134" si="73">+E134+I134</f>
        <v>0</v>
      </c>
      <c r="N134" s="69">
        <f t="shared" si="73"/>
        <v>3827</v>
      </c>
      <c r="O134" s="27">
        <f t="shared" si="73"/>
        <v>3827</v>
      </c>
      <c r="P134" s="72">
        <f t="shared" ref="P134" si="74">+O134/N134*100</f>
        <v>100</v>
      </c>
    </row>
    <row r="135" spans="1:16" x14ac:dyDescent="0.2">
      <c r="A135" s="73" t="s">
        <v>73</v>
      </c>
      <c r="B135" s="66" t="s">
        <v>74</v>
      </c>
      <c r="C135" s="66">
        <v>4324</v>
      </c>
      <c r="D135" s="67" t="s">
        <v>148</v>
      </c>
      <c r="E135" s="74">
        <v>5047</v>
      </c>
      <c r="F135" s="75">
        <v>44455</v>
      </c>
      <c r="G135" s="76">
        <v>41970</v>
      </c>
      <c r="H135" s="72">
        <f t="shared" si="70"/>
        <v>94.41007760656845</v>
      </c>
      <c r="I135" s="74"/>
      <c r="J135" s="75"/>
      <c r="K135" s="76"/>
      <c r="L135" s="72"/>
      <c r="M135" s="68">
        <f t="shared" ref="M135:M157" si="75">+E135+I135</f>
        <v>5047</v>
      </c>
      <c r="N135" s="69">
        <f t="shared" ref="N135:N157" si="76">+F135+J135</f>
        <v>44455</v>
      </c>
      <c r="O135" s="70">
        <f t="shared" ref="O135:O157" si="77">+G135+K135</f>
        <v>41970</v>
      </c>
      <c r="P135" s="72">
        <f t="shared" ref="P135:P146" si="78">+O135/N135*100</f>
        <v>94.41007760656845</v>
      </c>
    </row>
    <row r="136" spans="1:16" x14ac:dyDescent="0.2">
      <c r="A136" s="73" t="s">
        <v>73</v>
      </c>
      <c r="B136" s="66" t="s">
        <v>74</v>
      </c>
      <c r="C136" s="66">
        <v>4329</v>
      </c>
      <c r="D136" s="67" t="s">
        <v>138</v>
      </c>
      <c r="E136" s="74">
        <v>127</v>
      </c>
      <c r="F136" s="75">
        <v>247</v>
      </c>
      <c r="G136" s="76">
        <v>238</v>
      </c>
      <c r="H136" s="72">
        <f t="shared" si="70"/>
        <v>96.356275303643727</v>
      </c>
      <c r="I136" s="74"/>
      <c r="J136" s="75"/>
      <c r="K136" s="76"/>
      <c r="L136" s="72"/>
      <c r="M136" s="68">
        <f t="shared" si="75"/>
        <v>127</v>
      </c>
      <c r="N136" s="69">
        <f t="shared" si="76"/>
        <v>247</v>
      </c>
      <c r="O136" s="70">
        <f t="shared" si="77"/>
        <v>238</v>
      </c>
      <c r="P136" s="72">
        <f t="shared" si="78"/>
        <v>96.356275303643727</v>
      </c>
    </row>
    <row r="137" spans="1:16" x14ac:dyDescent="0.2">
      <c r="A137" s="73" t="s">
        <v>73</v>
      </c>
      <c r="B137" s="66" t="s">
        <v>74</v>
      </c>
      <c r="C137" s="66">
        <v>4333</v>
      </c>
      <c r="D137" s="32" t="s">
        <v>177</v>
      </c>
      <c r="E137" s="74"/>
      <c r="F137" s="75">
        <v>5</v>
      </c>
      <c r="G137" s="76">
        <v>5</v>
      </c>
      <c r="H137" s="72">
        <f t="shared" si="70"/>
        <v>100</v>
      </c>
      <c r="I137" s="74"/>
      <c r="J137" s="75"/>
      <c r="K137" s="76"/>
      <c r="L137" s="72"/>
      <c r="M137" s="68">
        <f>+E137+I137</f>
        <v>0</v>
      </c>
      <c r="N137" s="69">
        <f>+F137+J137</f>
        <v>5</v>
      </c>
      <c r="O137" s="70">
        <f>+G137+K137</f>
        <v>5</v>
      </c>
      <c r="P137" s="71">
        <f t="shared" si="78"/>
        <v>100</v>
      </c>
    </row>
    <row r="138" spans="1:16" x14ac:dyDescent="0.2">
      <c r="A138" s="73" t="s">
        <v>73</v>
      </c>
      <c r="B138" s="66" t="s">
        <v>74</v>
      </c>
      <c r="C138" s="66">
        <v>4339</v>
      </c>
      <c r="D138" s="32" t="s">
        <v>182</v>
      </c>
      <c r="E138" s="74">
        <v>28</v>
      </c>
      <c r="F138" s="75">
        <v>142</v>
      </c>
      <c r="G138" s="76">
        <v>122</v>
      </c>
      <c r="H138" s="72">
        <f t="shared" si="70"/>
        <v>85.91549295774648</v>
      </c>
      <c r="I138" s="74"/>
      <c r="J138" s="75"/>
      <c r="K138" s="76"/>
      <c r="L138" s="72"/>
      <c r="M138" s="68">
        <f t="shared" si="75"/>
        <v>28</v>
      </c>
      <c r="N138" s="69">
        <f t="shared" si="76"/>
        <v>142</v>
      </c>
      <c r="O138" s="70">
        <f t="shared" si="77"/>
        <v>122</v>
      </c>
      <c r="P138" s="72">
        <f t="shared" si="78"/>
        <v>85.91549295774648</v>
      </c>
    </row>
    <row r="139" spans="1:16" x14ac:dyDescent="0.2">
      <c r="A139" s="73" t="s">
        <v>73</v>
      </c>
      <c r="B139" s="66" t="s">
        <v>74</v>
      </c>
      <c r="C139" s="66">
        <v>4341</v>
      </c>
      <c r="D139" s="67" t="s">
        <v>214</v>
      </c>
      <c r="E139" s="74">
        <v>6412</v>
      </c>
      <c r="F139" s="75">
        <v>6588</v>
      </c>
      <c r="G139" s="76">
        <v>5191</v>
      </c>
      <c r="H139" s="72">
        <f t="shared" si="70"/>
        <v>78.794778384942319</v>
      </c>
      <c r="I139" s="74">
        <v>398</v>
      </c>
      <c r="J139" s="75">
        <v>398</v>
      </c>
      <c r="K139" s="76">
        <v>390</v>
      </c>
      <c r="L139" s="72">
        <f>+K139/J139*100</f>
        <v>97.989949748743726</v>
      </c>
      <c r="M139" s="68">
        <f t="shared" si="75"/>
        <v>6810</v>
      </c>
      <c r="N139" s="69">
        <f t="shared" si="76"/>
        <v>6986</v>
      </c>
      <c r="O139" s="70">
        <f t="shared" si="77"/>
        <v>5581</v>
      </c>
      <c r="P139" s="72">
        <f t="shared" si="78"/>
        <v>79.888348124821078</v>
      </c>
    </row>
    <row r="140" spans="1:16" x14ac:dyDescent="0.2">
      <c r="A140" s="73" t="s">
        <v>73</v>
      </c>
      <c r="B140" s="66" t="s">
        <v>74</v>
      </c>
      <c r="C140" s="66">
        <v>4342</v>
      </c>
      <c r="D140" s="67" t="s">
        <v>139</v>
      </c>
      <c r="E140" s="74">
        <v>6750</v>
      </c>
      <c r="F140" s="75">
        <v>10646</v>
      </c>
      <c r="G140" s="76">
        <v>10646</v>
      </c>
      <c r="H140" s="72">
        <f t="shared" si="70"/>
        <v>100</v>
      </c>
      <c r="I140" s="74"/>
      <c r="J140" s="75"/>
      <c r="K140" s="76"/>
      <c r="L140" s="72"/>
      <c r="M140" s="68">
        <f t="shared" si="75"/>
        <v>6750</v>
      </c>
      <c r="N140" s="69">
        <f t="shared" si="76"/>
        <v>10646</v>
      </c>
      <c r="O140" s="70">
        <f t="shared" si="77"/>
        <v>10646</v>
      </c>
      <c r="P140" s="72">
        <f t="shared" si="78"/>
        <v>100</v>
      </c>
    </row>
    <row r="141" spans="1:16" x14ac:dyDescent="0.2">
      <c r="A141" s="73" t="s">
        <v>73</v>
      </c>
      <c r="B141" s="66" t="s">
        <v>74</v>
      </c>
      <c r="C141" s="66">
        <v>4344</v>
      </c>
      <c r="D141" s="32" t="s">
        <v>158</v>
      </c>
      <c r="E141" s="74">
        <v>0</v>
      </c>
      <c r="F141" s="75">
        <v>4549</v>
      </c>
      <c r="G141" s="76">
        <v>4549</v>
      </c>
      <c r="H141" s="72">
        <f t="shared" si="70"/>
        <v>100</v>
      </c>
      <c r="I141" s="74"/>
      <c r="J141" s="75"/>
      <c r="K141" s="76"/>
      <c r="L141" s="72"/>
      <c r="M141" s="68">
        <f>+E141+I141</f>
        <v>0</v>
      </c>
      <c r="N141" s="69">
        <f>+F141+J141</f>
        <v>4549</v>
      </c>
      <c r="O141" s="27">
        <f>+G141+K141</f>
        <v>4549</v>
      </c>
      <c r="P141" s="72">
        <f t="shared" si="78"/>
        <v>100</v>
      </c>
    </row>
    <row r="142" spans="1:16" x14ac:dyDescent="0.2">
      <c r="A142" s="73" t="s">
        <v>73</v>
      </c>
      <c r="B142" s="66" t="s">
        <v>74</v>
      </c>
      <c r="C142" s="66">
        <v>4349</v>
      </c>
      <c r="D142" s="67" t="s">
        <v>140</v>
      </c>
      <c r="E142" s="74">
        <v>256</v>
      </c>
      <c r="F142" s="75">
        <v>502</v>
      </c>
      <c r="G142" s="76">
        <v>484</v>
      </c>
      <c r="H142" s="72">
        <f t="shared" si="70"/>
        <v>96.414342629482078</v>
      </c>
      <c r="I142" s="74"/>
      <c r="J142" s="75"/>
      <c r="K142" s="76"/>
      <c r="L142" s="72"/>
      <c r="M142" s="68">
        <f t="shared" si="75"/>
        <v>256</v>
      </c>
      <c r="N142" s="69">
        <f t="shared" si="76"/>
        <v>502</v>
      </c>
      <c r="O142" s="70">
        <f t="shared" si="77"/>
        <v>484</v>
      </c>
      <c r="P142" s="72">
        <f t="shared" si="78"/>
        <v>96.414342629482078</v>
      </c>
    </row>
    <row r="143" spans="1:16" x14ac:dyDescent="0.2">
      <c r="A143" s="73" t="s">
        <v>73</v>
      </c>
      <c r="B143" s="66" t="s">
        <v>74</v>
      </c>
      <c r="C143" s="66">
        <v>4350</v>
      </c>
      <c r="D143" s="67" t="s">
        <v>181</v>
      </c>
      <c r="E143" s="74">
        <v>167112</v>
      </c>
      <c r="F143" s="75">
        <v>237774</v>
      </c>
      <c r="G143" s="76">
        <v>233253</v>
      </c>
      <c r="H143" s="72">
        <f t="shared" si="70"/>
        <v>98.098614650886972</v>
      </c>
      <c r="I143" s="74">
        <v>6960</v>
      </c>
      <c r="J143" s="75">
        <v>30520</v>
      </c>
      <c r="K143" s="76">
        <v>27876</v>
      </c>
      <c r="L143" s="72">
        <f>+K143/J143*100</f>
        <v>91.336828309305375</v>
      </c>
      <c r="M143" s="68">
        <f t="shared" si="75"/>
        <v>174072</v>
      </c>
      <c r="N143" s="69">
        <f t="shared" si="76"/>
        <v>268294</v>
      </c>
      <c r="O143" s="70">
        <f t="shared" si="77"/>
        <v>261129</v>
      </c>
      <c r="P143" s="72">
        <f t="shared" si="78"/>
        <v>97.329422201018289</v>
      </c>
    </row>
    <row r="144" spans="1:16" x14ac:dyDescent="0.2">
      <c r="A144" s="73" t="s">
        <v>73</v>
      </c>
      <c r="B144" s="66" t="s">
        <v>74</v>
      </c>
      <c r="C144" s="66">
        <v>4351</v>
      </c>
      <c r="D144" s="67" t="s">
        <v>141</v>
      </c>
      <c r="E144" s="74">
        <v>101443</v>
      </c>
      <c r="F144" s="75">
        <v>115445</v>
      </c>
      <c r="G144" s="76">
        <v>105379</v>
      </c>
      <c r="H144" s="72">
        <f t="shared" si="70"/>
        <v>91.280696435532064</v>
      </c>
      <c r="I144" s="74">
        <v>53230</v>
      </c>
      <c r="J144" s="75">
        <v>25801</v>
      </c>
      <c r="K144" s="76">
        <v>23534</v>
      </c>
      <c r="L144" s="72">
        <f>+K144/J144*100</f>
        <v>91.213518855858297</v>
      </c>
      <c r="M144" s="68">
        <f t="shared" si="75"/>
        <v>154673</v>
      </c>
      <c r="N144" s="69">
        <f t="shared" si="76"/>
        <v>141246</v>
      </c>
      <c r="O144" s="70">
        <f t="shared" si="77"/>
        <v>128913</v>
      </c>
      <c r="P144" s="72">
        <f t="shared" si="78"/>
        <v>91.268425300539477</v>
      </c>
    </row>
    <row r="145" spans="1:16" x14ac:dyDescent="0.2">
      <c r="A145" s="73" t="s">
        <v>73</v>
      </c>
      <c r="B145" s="66" t="s">
        <v>74</v>
      </c>
      <c r="C145" s="66">
        <v>4352</v>
      </c>
      <c r="D145" s="67" t="s">
        <v>162</v>
      </c>
      <c r="E145" s="74"/>
      <c r="F145" s="75"/>
      <c r="G145" s="76"/>
      <c r="H145" s="72">
        <f t="shared" si="70"/>
        <v>0</v>
      </c>
      <c r="I145" s="74">
        <v>9000</v>
      </c>
      <c r="J145" s="75">
        <v>1</v>
      </c>
      <c r="K145" s="76">
        <v>1</v>
      </c>
      <c r="L145" s="72">
        <f>+K145/J145*100</f>
        <v>100</v>
      </c>
      <c r="M145" s="68">
        <f t="shared" si="75"/>
        <v>9000</v>
      </c>
      <c r="N145" s="69">
        <f t="shared" si="76"/>
        <v>1</v>
      </c>
      <c r="O145" s="70">
        <f t="shared" si="77"/>
        <v>1</v>
      </c>
      <c r="P145" s="72">
        <f t="shared" si="78"/>
        <v>100</v>
      </c>
    </row>
    <row r="146" spans="1:16" x14ac:dyDescent="0.2">
      <c r="A146" s="73" t="s">
        <v>73</v>
      </c>
      <c r="B146" s="66" t="s">
        <v>74</v>
      </c>
      <c r="C146" s="66">
        <v>4353</v>
      </c>
      <c r="D146" s="67" t="s">
        <v>149</v>
      </c>
      <c r="E146" s="74"/>
      <c r="F146" s="75">
        <v>100</v>
      </c>
      <c r="G146" s="76">
        <v>100</v>
      </c>
      <c r="H146" s="72">
        <f t="shared" si="70"/>
        <v>100</v>
      </c>
      <c r="I146" s="74"/>
      <c r="J146" s="75"/>
      <c r="K146" s="76"/>
      <c r="L146" s="72"/>
      <c r="M146" s="68">
        <f>+E146+I146</f>
        <v>0</v>
      </c>
      <c r="N146" s="69">
        <f>+F146+J146</f>
        <v>100</v>
      </c>
      <c r="O146" s="70">
        <f>+G146+K146</f>
        <v>100</v>
      </c>
      <c r="P146" s="71">
        <f t="shared" si="78"/>
        <v>100</v>
      </c>
    </row>
    <row r="147" spans="1:16" x14ac:dyDescent="0.2">
      <c r="A147" s="73" t="s">
        <v>73</v>
      </c>
      <c r="B147" s="66" t="s">
        <v>74</v>
      </c>
      <c r="C147" s="66">
        <v>4354</v>
      </c>
      <c r="D147" s="67" t="s">
        <v>142</v>
      </c>
      <c r="E147" s="74">
        <v>550</v>
      </c>
      <c r="F147" s="75">
        <v>4090</v>
      </c>
      <c r="G147" s="76">
        <v>4090</v>
      </c>
      <c r="H147" s="72">
        <f t="shared" si="70"/>
        <v>100</v>
      </c>
      <c r="I147" s="74"/>
      <c r="J147" s="75"/>
      <c r="K147" s="76"/>
      <c r="L147" s="72"/>
      <c r="M147" s="68">
        <f t="shared" si="75"/>
        <v>550</v>
      </c>
      <c r="N147" s="69">
        <f t="shared" si="76"/>
        <v>4090</v>
      </c>
      <c r="O147" s="70">
        <f t="shared" si="77"/>
        <v>4090</v>
      </c>
      <c r="P147" s="72">
        <f t="shared" ref="P147:P161" si="79">+O147/N147*100</f>
        <v>100</v>
      </c>
    </row>
    <row r="148" spans="1:16" x14ac:dyDescent="0.2">
      <c r="A148" s="73" t="s">
        <v>73</v>
      </c>
      <c r="B148" s="66" t="s">
        <v>74</v>
      </c>
      <c r="C148" s="66">
        <v>4355</v>
      </c>
      <c r="D148" s="67" t="s">
        <v>198</v>
      </c>
      <c r="E148" s="74"/>
      <c r="F148" s="75">
        <v>697</v>
      </c>
      <c r="G148" s="76">
        <v>697</v>
      </c>
      <c r="H148" s="72">
        <f t="shared" si="70"/>
        <v>100</v>
      </c>
      <c r="I148" s="74"/>
      <c r="J148" s="75"/>
      <c r="K148" s="76"/>
      <c r="L148" s="72"/>
      <c r="M148" s="68">
        <f>+E148+I148</f>
        <v>0</v>
      </c>
      <c r="N148" s="69">
        <f>+F148+J148</f>
        <v>697</v>
      </c>
      <c r="O148" s="27">
        <f>+G148+K148</f>
        <v>697</v>
      </c>
      <c r="P148" s="72">
        <f t="shared" si="79"/>
        <v>100</v>
      </c>
    </row>
    <row r="149" spans="1:16" x14ac:dyDescent="0.2">
      <c r="A149" s="73" t="s">
        <v>73</v>
      </c>
      <c r="B149" s="66" t="s">
        <v>74</v>
      </c>
      <c r="C149" s="66">
        <v>4356</v>
      </c>
      <c r="D149" s="67" t="s">
        <v>143</v>
      </c>
      <c r="E149" s="74">
        <v>1346</v>
      </c>
      <c r="F149" s="75">
        <v>12632</v>
      </c>
      <c r="G149" s="76">
        <v>12350</v>
      </c>
      <c r="H149" s="72">
        <f t="shared" si="70"/>
        <v>97.7675744141862</v>
      </c>
      <c r="I149" s="74"/>
      <c r="J149" s="75">
        <v>155</v>
      </c>
      <c r="K149" s="76">
        <v>154</v>
      </c>
      <c r="L149" s="72">
        <f>+K149/J149*100</f>
        <v>99.354838709677423</v>
      </c>
      <c r="M149" s="68">
        <f t="shared" si="75"/>
        <v>1346</v>
      </c>
      <c r="N149" s="69">
        <f t="shared" si="76"/>
        <v>12787</v>
      </c>
      <c r="O149" s="70">
        <f t="shared" si="77"/>
        <v>12504</v>
      </c>
      <c r="P149" s="72">
        <f t="shared" si="79"/>
        <v>97.786814733713939</v>
      </c>
    </row>
    <row r="150" spans="1:16" x14ac:dyDescent="0.2">
      <c r="A150" s="73" t="s">
        <v>73</v>
      </c>
      <c r="B150" s="66" t="s">
        <v>74</v>
      </c>
      <c r="C150" s="66">
        <v>4357</v>
      </c>
      <c r="D150" s="67" t="s">
        <v>215</v>
      </c>
      <c r="E150" s="74">
        <v>30946</v>
      </c>
      <c r="F150" s="75">
        <v>75179</v>
      </c>
      <c r="G150" s="76">
        <v>74977</v>
      </c>
      <c r="H150" s="72">
        <f t="shared" si="70"/>
        <v>99.731307945037841</v>
      </c>
      <c r="I150" s="74">
        <v>21150</v>
      </c>
      <c r="J150" s="75">
        <v>48590</v>
      </c>
      <c r="K150" s="76">
        <v>45722</v>
      </c>
      <c r="L150" s="72">
        <f>+K150/J150*100</f>
        <v>94.097550936406677</v>
      </c>
      <c r="M150" s="68">
        <f t="shared" si="75"/>
        <v>52096</v>
      </c>
      <c r="N150" s="69">
        <f t="shared" si="76"/>
        <v>123769</v>
      </c>
      <c r="O150" s="70">
        <f t="shared" si="77"/>
        <v>120699</v>
      </c>
      <c r="P150" s="72">
        <f t="shared" si="79"/>
        <v>97.519572752466289</v>
      </c>
    </row>
    <row r="151" spans="1:16" x14ac:dyDescent="0.2">
      <c r="A151" s="73" t="s">
        <v>73</v>
      </c>
      <c r="B151" s="66" t="s">
        <v>74</v>
      </c>
      <c r="C151" s="66">
        <v>4359</v>
      </c>
      <c r="D151" s="67" t="s">
        <v>144</v>
      </c>
      <c r="E151" s="74">
        <v>77143</v>
      </c>
      <c r="F151" s="75">
        <v>16919</v>
      </c>
      <c r="G151" s="76">
        <v>16044</v>
      </c>
      <c r="H151" s="72">
        <f t="shared" si="70"/>
        <v>94.828299544890356</v>
      </c>
      <c r="I151" s="74">
        <v>109</v>
      </c>
      <c r="J151" s="75">
        <v>161</v>
      </c>
      <c r="K151" s="76">
        <v>158</v>
      </c>
      <c r="L151" s="72">
        <f>+K151/J151*100</f>
        <v>98.136645962732914</v>
      </c>
      <c r="M151" s="68">
        <f t="shared" si="75"/>
        <v>77252</v>
      </c>
      <c r="N151" s="69">
        <f t="shared" si="76"/>
        <v>17080</v>
      </c>
      <c r="O151" s="70">
        <f t="shared" si="77"/>
        <v>16202</v>
      </c>
      <c r="P151" s="72">
        <f t="shared" si="79"/>
        <v>94.859484777517565</v>
      </c>
    </row>
    <row r="152" spans="1:16" x14ac:dyDescent="0.2">
      <c r="A152" s="73" t="s">
        <v>73</v>
      </c>
      <c r="B152" s="66" t="s">
        <v>74</v>
      </c>
      <c r="C152" s="66">
        <v>4371</v>
      </c>
      <c r="D152" s="67" t="s">
        <v>150</v>
      </c>
      <c r="E152" s="74"/>
      <c r="F152" s="75">
        <v>5299</v>
      </c>
      <c r="G152" s="76">
        <v>5298</v>
      </c>
      <c r="H152" s="72">
        <f t="shared" si="70"/>
        <v>99.981128514814117</v>
      </c>
      <c r="I152" s="74"/>
      <c r="J152" s="75"/>
      <c r="K152" s="76"/>
      <c r="L152" s="72"/>
      <c r="M152" s="68">
        <f t="shared" ref="M152:O154" si="80">+E152+I152</f>
        <v>0</v>
      </c>
      <c r="N152" s="69">
        <f t="shared" si="80"/>
        <v>5299</v>
      </c>
      <c r="O152" s="27">
        <f t="shared" si="80"/>
        <v>5298</v>
      </c>
      <c r="P152" s="72">
        <f t="shared" si="79"/>
        <v>99.981128514814117</v>
      </c>
    </row>
    <row r="153" spans="1:16" x14ac:dyDescent="0.2">
      <c r="A153" s="73" t="s">
        <v>73</v>
      </c>
      <c r="B153" s="66" t="s">
        <v>74</v>
      </c>
      <c r="C153" s="66">
        <v>4372</v>
      </c>
      <c r="D153" s="67" t="s">
        <v>145</v>
      </c>
      <c r="E153" s="74"/>
      <c r="F153" s="75">
        <v>1216</v>
      </c>
      <c r="G153" s="76">
        <v>1216</v>
      </c>
      <c r="H153" s="72">
        <f t="shared" si="70"/>
        <v>100</v>
      </c>
      <c r="I153" s="74"/>
      <c r="J153" s="75"/>
      <c r="K153" s="76"/>
      <c r="L153" s="72"/>
      <c r="M153" s="68">
        <f t="shared" si="80"/>
        <v>0</v>
      </c>
      <c r="N153" s="69">
        <f t="shared" si="80"/>
        <v>1216</v>
      </c>
      <c r="O153" s="27">
        <f t="shared" si="80"/>
        <v>1216</v>
      </c>
      <c r="P153" s="72">
        <f t="shared" si="79"/>
        <v>100</v>
      </c>
    </row>
    <row r="154" spans="1:16" x14ac:dyDescent="0.2">
      <c r="A154" s="73" t="s">
        <v>73</v>
      </c>
      <c r="B154" s="66" t="s">
        <v>74</v>
      </c>
      <c r="C154" s="66">
        <v>4373</v>
      </c>
      <c r="D154" s="67" t="s">
        <v>199</v>
      </c>
      <c r="E154" s="74"/>
      <c r="F154" s="75">
        <v>170</v>
      </c>
      <c r="G154" s="76">
        <v>170</v>
      </c>
      <c r="H154" s="72">
        <f t="shared" si="70"/>
        <v>100</v>
      </c>
      <c r="I154" s="74"/>
      <c r="J154" s="75"/>
      <c r="K154" s="76"/>
      <c r="L154" s="72"/>
      <c r="M154" s="68">
        <f t="shared" si="80"/>
        <v>0</v>
      </c>
      <c r="N154" s="69">
        <f t="shared" si="80"/>
        <v>170</v>
      </c>
      <c r="O154" s="27">
        <f t="shared" si="80"/>
        <v>170</v>
      </c>
      <c r="P154" s="72">
        <f t="shared" si="79"/>
        <v>100</v>
      </c>
    </row>
    <row r="155" spans="1:16" x14ac:dyDescent="0.2">
      <c r="A155" s="73" t="s">
        <v>73</v>
      </c>
      <c r="B155" s="66" t="s">
        <v>74</v>
      </c>
      <c r="C155" s="66">
        <v>4374</v>
      </c>
      <c r="D155" s="67" t="s">
        <v>191</v>
      </c>
      <c r="E155" s="74">
        <v>77199</v>
      </c>
      <c r="F155" s="75">
        <v>84188</v>
      </c>
      <c r="G155" s="76">
        <v>83133</v>
      </c>
      <c r="H155" s="72">
        <f t="shared" si="70"/>
        <v>98.746852282985699</v>
      </c>
      <c r="I155" s="74">
        <v>600</v>
      </c>
      <c r="J155" s="75">
        <v>2900</v>
      </c>
      <c r="K155" s="76">
        <v>2809</v>
      </c>
      <c r="L155" s="72">
        <f>+K155/J155*100</f>
        <v>96.862068965517238</v>
      </c>
      <c r="M155" s="68">
        <f t="shared" si="75"/>
        <v>77799</v>
      </c>
      <c r="N155" s="69">
        <f t="shared" si="76"/>
        <v>87088</v>
      </c>
      <c r="O155" s="70">
        <f t="shared" si="77"/>
        <v>85942</v>
      </c>
      <c r="P155" s="72">
        <f t="shared" si="79"/>
        <v>98.684089656439468</v>
      </c>
    </row>
    <row r="156" spans="1:16" x14ac:dyDescent="0.2">
      <c r="A156" s="73" t="s">
        <v>73</v>
      </c>
      <c r="B156" s="66" t="s">
        <v>74</v>
      </c>
      <c r="C156" s="66">
        <v>4375</v>
      </c>
      <c r="D156" s="67" t="s">
        <v>151</v>
      </c>
      <c r="E156" s="74">
        <v>15</v>
      </c>
      <c r="F156" s="75">
        <v>4607</v>
      </c>
      <c r="G156" s="76">
        <v>4606</v>
      </c>
      <c r="H156" s="72">
        <f t="shared" si="70"/>
        <v>99.978293900586067</v>
      </c>
      <c r="I156" s="74"/>
      <c r="J156" s="75"/>
      <c r="K156" s="76"/>
      <c r="L156" s="72"/>
      <c r="M156" s="68">
        <f t="shared" si="75"/>
        <v>15</v>
      </c>
      <c r="N156" s="69">
        <f t="shared" si="76"/>
        <v>4607</v>
      </c>
      <c r="O156" s="70">
        <f t="shared" si="77"/>
        <v>4606</v>
      </c>
      <c r="P156" s="72">
        <f t="shared" si="79"/>
        <v>99.978293900586067</v>
      </c>
    </row>
    <row r="157" spans="1:16" x14ac:dyDescent="0.2">
      <c r="A157" s="73" t="s">
        <v>73</v>
      </c>
      <c r="B157" s="66" t="s">
        <v>74</v>
      </c>
      <c r="C157" s="66">
        <v>4376</v>
      </c>
      <c r="D157" s="67" t="s">
        <v>146</v>
      </c>
      <c r="E157" s="74">
        <v>500</v>
      </c>
      <c r="F157" s="75">
        <v>1768</v>
      </c>
      <c r="G157" s="76">
        <v>1768</v>
      </c>
      <c r="H157" s="72">
        <f t="shared" si="70"/>
        <v>100</v>
      </c>
      <c r="I157" s="74"/>
      <c r="J157" s="75"/>
      <c r="K157" s="76"/>
      <c r="L157" s="72"/>
      <c r="M157" s="68">
        <f t="shared" si="75"/>
        <v>500</v>
      </c>
      <c r="N157" s="69">
        <f t="shared" si="76"/>
        <v>1768</v>
      </c>
      <c r="O157" s="70">
        <f t="shared" si="77"/>
        <v>1768</v>
      </c>
      <c r="P157" s="72">
        <f t="shared" si="79"/>
        <v>100</v>
      </c>
    </row>
    <row r="158" spans="1:16" x14ac:dyDescent="0.2">
      <c r="A158" s="73" t="s">
        <v>73</v>
      </c>
      <c r="B158" s="66" t="s">
        <v>74</v>
      </c>
      <c r="C158" s="66">
        <v>4377</v>
      </c>
      <c r="D158" s="67" t="s">
        <v>200</v>
      </c>
      <c r="E158" s="74"/>
      <c r="F158" s="75">
        <v>495</v>
      </c>
      <c r="G158" s="76">
        <v>495</v>
      </c>
      <c r="H158" s="72">
        <f t="shared" si="70"/>
        <v>100</v>
      </c>
      <c r="I158" s="74"/>
      <c r="J158" s="75"/>
      <c r="K158" s="76"/>
      <c r="L158" s="72"/>
      <c r="M158" s="68">
        <f t="shared" ref="M158:O159" si="81">+E158+I158</f>
        <v>0</v>
      </c>
      <c r="N158" s="69">
        <f t="shared" si="81"/>
        <v>495</v>
      </c>
      <c r="O158" s="27">
        <f t="shared" si="81"/>
        <v>495</v>
      </c>
      <c r="P158" s="72">
        <f t="shared" si="79"/>
        <v>100</v>
      </c>
    </row>
    <row r="159" spans="1:16" x14ac:dyDescent="0.2">
      <c r="A159" s="73" t="s">
        <v>73</v>
      </c>
      <c r="B159" s="66" t="s">
        <v>74</v>
      </c>
      <c r="C159" s="66">
        <v>4378</v>
      </c>
      <c r="D159" s="67" t="s">
        <v>152</v>
      </c>
      <c r="E159" s="74"/>
      <c r="F159" s="75">
        <v>3601</v>
      </c>
      <c r="G159" s="76">
        <v>3601</v>
      </c>
      <c r="H159" s="72">
        <f t="shared" si="70"/>
        <v>100</v>
      </c>
      <c r="I159" s="74"/>
      <c r="J159" s="75"/>
      <c r="K159" s="76"/>
      <c r="L159" s="72"/>
      <c r="M159" s="68">
        <f t="shared" si="81"/>
        <v>0</v>
      </c>
      <c r="N159" s="69">
        <f t="shared" si="81"/>
        <v>3601</v>
      </c>
      <c r="O159" s="27">
        <f t="shared" si="81"/>
        <v>3601</v>
      </c>
      <c r="P159" s="72">
        <f t="shared" si="79"/>
        <v>100</v>
      </c>
    </row>
    <row r="160" spans="1:16" x14ac:dyDescent="0.2">
      <c r="A160" s="73" t="s">
        <v>73</v>
      </c>
      <c r="B160" s="66" t="s">
        <v>74</v>
      </c>
      <c r="C160" s="66">
        <v>4379</v>
      </c>
      <c r="D160" s="67" t="s">
        <v>153</v>
      </c>
      <c r="E160" s="74">
        <v>1579</v>
      </c>
      <c r="F160" s="75">
        <v>4704</v>
      </c>
      <c r="G160" s="76">
        <v>4577</v>
      </c>
      <c r="H160" s="72">
        <f t="shared" si="70"/>
        <v>97.300170068027214</v>
      </c>
      <c r="I160" s="74"/>
      <c r="J160" s="75"/>
      <c r="K160" s="76"/>
      <c r="L160" s="72"/>
      <c r="M160" s="25">
        <f t="shared" ref="M160" si="82">+E160+I160</f>
        <v>1579</v>
      </c>
      <c r="N160" s="26">
        <f t="shared" ref="N160:N161" si="83">+F160+J160</f>
        <v>4704</v>
      </c>
      <c r="O160" s="27">
        <f t="shared" ref="O160:O161" si="84">+G160+K160</f>
        <v>4577</v>
      </c>
      <c r="P160" s="72">
        <f t="shared" si="79"/>
        <v>97.300170068027214</v>
      </c>
    </row>
    <row r="161" spans="1:16" x14ac:dyDescent="0.2">
      <c r="A161" s="73" t="s">
        <v>73</v>
      </c>
      <c r="B161" s="66" t="s">
        <v>74</v>
      </c>
      <c r="C161" s="66">
        <v>4399</v>
      </c>
      <c r="D161" s="67" t="s">
        <v>154</v>
      </c>
      <c r="E161" s="74">
        <v>5</v>
      </c>
      <c r="F161" s="75">
        <v>7046</v>
      </c>
      <c r="G161" s="76">
        <v>1212</v>
      </c>
      <c r="H161" s="72">
        <f t="shared" si="70"/>
        <v>17.20124893556628</v>
      </c>
      <c r="I161" s="74"/>
      <c r="J161" s="75"/>
      <c r="K161" s="76"/>
      <c r="L161" s="72"/>
      <c r="M161" s="68">
        <f>+E161+I161</f>
        <v>5</v>
      </c>
      <c r="N161" s="69">
        <f t="shared" si="83"/>
        <v>7046</v>
      </c>
      <c r="O161" s="27">
        <f t="shared" si="84"/>
        <v>1212</v>
      </c>
      <c r="P161" s="72">
        <f t="shared" si="79"/>
        <v>17.20124893556628</v>
      </c>
    </row>
    <row r="162" spans="1:16" x14ac:dyDescent="0.2">
      <c r="A162" s="77">
        <v>4</v>
      </c>
      <c r="B162" s="78">
        <v>43</v>
      </c>
      <c r="C162" s="79"/>
      <c r="D162" s="149" t="s">
        <v>89</v>
      </c>
      <c r="E162" s="81">
        <f>SUM(E133:E161)</f>
        <v>476458</v>
      </c>
      <c r="F162" s="82">
        <f>SUM(F133:F161)</f>
        <v>646896</v>
      </c>
      <c r="G162" s="83">
        <f>SUM(G133:G161)</f>
        <v>620003</v>
      </c>
      <c r="H162" s="84">
        <f t="shared" si="70"/>
        <v>95.842762978902329</v>
      </c>
      <c r="I162" s="81">
        <f>SUM(I133:I160)</f>
        <v>91447</v>
      </c>
      <c r="J162" s="82">
        <f>SUM(J133:J160)</f>
        <v>108526</v>
      </c>
      <c r="K162" s="83">
        <f>SUM(K133:K160)</f>
        <v>100644</v>
      </c>
      <c r="L162" s="84">
        <f>IF(J162&lt;=0,0,K162/J162*100)</f>
        <v>92.737224259624412</v>
      </c>
      <c r="M162" s="81">
        <f>SUM(M133:M161)</f>
        <v>567905</v>
      </c>
      <c r="N162" s="82">
        <f>SUM(N133:N161)</f>
        <v>755422</v>
      </c>
      <c r="O162" s="83">
        <f>SUM(O133:O161)</f>
        <v>720647</v>
      </c>
      <c r="P162" s="84">
        <f>+O162/N162*100</f>
        <v>95.396612754195658</v>
      </c>
    </row>
    <row r="163" spans="1:16" ht="13.5" thickBot="1" x14ac:dyDescent="0.25">
      <c r="A163" s="85"/>
      <c r="B163" s="86"/>
      <c r="C163" s="87"/>
      <c r="D163" s="88"/>
      <c r="E163" s="89"/>
      <c r="F163" s="90"/>
      <c r="G163" s="91"/>
      <c r="H163" s="92">
        <f t="shared" si="70"/>
        <v>0</v>
      </c>
      <c r="I163" s="89"/>
      <c r="J163" s="90"/>
      <c r="K163" s="91"/>
      <c r="L163" s="92"/>
      <c r="M163" s="93"/>
      <c r="N163" s="94"/>
      <c r="O163" s="95"/>
      <c r="P163" s="92"/>
    </row>
    <row r="164" spans="1:16" ht="14.25" thickTop="1" thickBot="1" x14ac:dyDescent="0.25">
      <c r="A164" s="96">
        <v>4</v>
      </c>
      <c r="B164" s="97"/>
      <c r="C164" s="97"/>
      <c r="D164" s="98" t="s">
        <v>46</v>
      </c>
      <c r="E164" s="99">
        <f>E131+E162</f>
        <v>476463</v>
      </c>
      <c r="F164" s="100">
        <f>F131+F162</f>
        <v>646896</v>
      </c>
      <c r="G164" s="101">
        <f>G131+G162</f>
        <v>620003</v>
      </c>
      <c r="H164" s="102">
        <f t="shared" si="70"/>
        <v>95.842762978902329</v>
      </c>
      <c r="I164" s="99">
        <f>I131+I162</f>
        <v>91447</v>
      </c>
      <c r="J164" s="100">
        <f>J131+J162</f>
        <v>108526</v>
      </c>
      <c r="K164" s="101">
        <f>K131+K162</f>
        <v>100644</v>
      </c>
      <c r="L164" s="102">
        <f>+K164/J164*100</f>
        <v>92.737224259624412</v>
      </c>
      <c r="M164" s="99">
        <f>M131+M162</f>
        <v>567910</v>
      </c>
      <c r="N164" s="100">
        <f>N131+N162</f>
        <v>755422</v>
      </c>
      <c r="O164" s="101">
        <f>O131+O162</f>
        <v>720647</v>
      </c>
      <c r="P164" s="150">
        <f>+O164/N164*100</f>
        <v>95.396612754195658</v>
      </c>
    </row>
    <row r="165" spans="1:16" ht="13.5" thickTop="1" x14ac:dyDescent="0.2">
      <c r="A165" s="151"/>
      <c r="B165" s="152"/>
      <c r="C165" s="152"/>
      <c r="D165" s="35"/>
      <c r="E165" s="36"/>
      <c r="F165" s="37"/>
      <c r="G165" s="38"/>
      <c r="H165" s="39">
        <f t="shared" si="70"/>
        <v>0</v>
      </c>
      <c r="I165" s="36"/>
      <c r="J165" s="37"/>
      <c r="K165" s="38"/>
      <c r="L165" s="39"/>
      <c r="M165" s="40"/>
      <c r="N165" s="41"/>
      <c r="O165" s="42"/>
      <c r="P165" s="43"/>
    </row>
    <row r="166" spans="1:16" x14ac:dyDescent="0.2">
      <c r="A166" s="73" t="s">
        <v>75</v>
      </c>
      <c r="B166" s="66" t="s">
        <v>76</v>
      </c>
      <c r="C166" s="66">
        <v>5212</v>
      </c>
      <c r="D166" s="67" t="s">
        <v>99</v>
      </c>
      <c r="E166" s="74">
        <v>1953</v>
      </c>
      <c r="F166" s="75">
        <v>1330</v>
      </c>
      <c r="G166" s="76">
        <v>395</v>
      </c>
      <c r="H166" s="72">
        <f t="shared" si="70"/>
        <v>29.699248120300751</v>
      </c>
      <c r="I166" s="74"/>
      <c r="J166" s="75"/>
      <c r="K166" s="76"/>
      <c r="L166" s="72"/>
      <c r="M166" s="25">
        <f t="shared" ref="M166:O169" si="85">+E166+I166</f>
        <v>1953</v>
      </c>
      <c r="N166" s="75">
        <f t="shared" si="85"/>
        <v>1330</v>
      </c>
      <c r="O166" s="75">
        <f t="shared" si="85"/>
        <v>395</v>
      </c>
      <c r="P166" s="72">
        <f>+O166/N166*100</f>
        <v>29.699248120300751</v>
      </c>
    </row>
    <row r="167" spans="1:16" x14ac:dyDescent="0.2">
      <c r="A167" s="73">
        <v>5</v>
      </c>
      <c r="B167" s="66">
        <v>52</v>
      </c>
      <c r="C167" s="66">
        <v>5269</v>
      </c>
      <c r="D167" s="67" t="s">
        <v>216</v>
      </c>
      <c r="E167" s="74">
        <v>210</v>
      </c>
      <c r="F167" s="75">
        <v>210</v>
      </c>
      <c r="G167" s="76"/>
      <c r="H167" s="72">
        <f>IF(F167&lt;=0,0,G167/F167*100)</f>
        <v>0</v>
      </c>
      <c r="I167" s="74"/>
      <c r="J167" s="75"/>
      <c r="K167" s="76"/>
      <c r="L167" s="72"/>
      <c r="M167" s="68">
        <f t="shared" si="85"/>
        <v>210</v>
      </c>
      <c r="N167" s="69">
        <f t="shared" si="85"/>
        <v>210</v>
      </c>
      <c r="O167" s="70">
        <f t="shared" si="85"/>
        <v>0</v>
      </c>
      <c r="P167" s="72">
        <f t="shared" ref="P167" si="86">+O167/N167*100</f>
        <v>0</v>
      </c>
    </row>
    <row r="168" spans="1:16" x14ac:dyDescent="0.2">
      <c r="A168" s="73">
        <v>5</v>
      </c>
      <c r="B168" s="66">
        <v>52</v>
      </c>
      <c r="C168" s="66">
        <v>5272</v>
      </c>
      <c r="D168" s="67" t="s">
        <v>180</v>
      </c>
      <c r="E168" s="74">
        <v>5</v>
      </c>
      <c r="F168" s="75">
        <v>5</v>
      </c>
      <c r="G168" s="76"/>
      <c r="H168" s="72"/>
      <c r="I168" s="74"/>
      <c r="J168" s="75"/>
      <c r="K168" s="76"/>
      <c r="L168" s="72"/>
      <c r="M168" s="68">
        <f t="shared" si="85"/>
        <v>5</v>
      </c>
      <c r="N168" s="69">
        <f t="shared" si="85"/>
        <v>5</v>
      </c>
      <c r="O168" s="70">
        <f t="shared" si="85"/>
        <v>0</v>
      </c>
      <c r="P168" s="72">
        <f t="shared" ref="P168" si="87">+O168/N168*100</f>
        <v>0</v>
      </c>
    </row>
    <row r="169" spans="1:16" x14ac:dyDescent="0.2">
      <c r="A169" s="73">
        <v>5</v>
      </c>
      <c r="B169" s="66">
        <v>52</v>
      </c>
      <c r="C169" s="66">
        <v>5273</v>
      </c>
      <c r="D169" s="67" t="s">
        <v>173</v>
      </c>
      <c r="E169" s="74">
        <v>690</v>
      </c>
      <c r="F169" s="75">
        <v>400</v>
      </c>
      <c r="G169" s="76"/>
      <c r="H169" s="72">
        <f t="shared" si="70"/>
        <v>0</v>
      </c>
      <c r="I169" s="74"/>
      <c r="J169" s="75"/>
      <c r="K169" s="76"/>
      <c r="L169" s="72"/>
      <c r="M169" s="68">
        <f t="shared" si="85"/>
        <v>690</v>
      </c>
      <c r="N169" s="69">
        <f t="shared" si="85"/>
        <v>400</v>
      </c>
      <c r="O169" s="70">
        <f t="shared" si="85"/>
        <v>0</v>
      </c>
      <c r="P169" s="72">
        <f>+O169/N169*100</f>
        <v>0</v>
      </c>
    </row>
    <row r="170" spans="1:16" x14ac:dyDescent="0.2">
      <c r="A170" s="77">
        <v>5</v>
      </c>
      <c r="B170" s="78">
        <v>52</v>
      </c>
      <c r="C170" s="79"/>
      <c r="D170" s="80" t="s">
        <v>100</v>
      </c>
      <c r="E170" s="153">
        <f>SUM(E166:E169)</f>
        <v>2858</v>
      </c>
      <c r="F170" s="82">
        <f>SUM(F166:F169)</f>
        <v>1945</v>
      </c>
      <c r="G170" s="82">
        <f>SUM(G166:G169)</f>
        <v>395</v>
      </c>
      <c r="H170" s="84">
        <f t="shared" si="70"/>
        <v>20.308483290488432</v>
      </c>
      <c r="I170" s="153">
        <f>SUM(I166:I169)</f>
        <v>0</v>
      </c>
      <c r="J170" s="82">
        <f>SUM(J166:J169)</f>
        <v>0</v>
      </c>
      <c r="K170" s="154">
        <f>SUM(K166:K169)</f>
        <v>0</v>
      </c>
      <c r="L170" s="84">
        <f>IF(J170&lt;=0,0,K170/J170*100)</f>
        <v>0</v>
      </c>
      <c r="M170" s="153">
        <f>SUM(M166:M169)</f>
        <v>2858</v>
      </c>
      <c r="N170" s="82">
        <f>SUM(N166:N169)</f>
        <v>1945</v>
      </c>
      <c r="O170" s="154">
        <f>SUM(O166:O169)</f>
        <v>395</v>
      </c>
      <c r="P170" s="84">
        <f>+O170/N170*100</f>
        <v>20.308483290488432</v>
      </c>
    </row>
    <row r="171" spans="1:16" x14ac:dyDescent="0.2">
      <c r="A171" s="73"/>
      <c r="B171" s="115"/>
      <c r="C171" s="66"/>
      <c r="D171" s="67"/>
      <c r="E171" s="116"/>
      <c r="F171" s="117"/>
      <c r="G171" s="118"/>
      <c r="H171" s="119">
        <f t="shared" si="70"/>
        <v>0</v>
      </c>
      <c r="I171" s="116"/>
      <c r="J171" s="117"/>
      <c r="K171" s="118"/>
      <c r="L171" s="119"/>
      <c r="M171" s="120"/>
      <c r="N171" s="121"/>
      <c r="O171" s="122"/>
      <c r="P171" s="119"/>
    </row>
    <row r="172" spans="1:16" x14ac:dyDescent="0.2">
      <c r="A172" s="73" t="s">
        <v>75</v>
      </c>
      <c r="B172" s="66" t="s">
        <v>77</v>
      </c>
      <c r="C172" s="66">
        <v>5311</v>
      </c>
      <c r="D172" s="67" t="s">
        <v>47</v>
      </c>
      <c r="E172" s="74">
        <v>350964</v>
      </c>
      <c r="F172" s="75">
        <v>356202</v>
      </c>
      <c r="G172" s="76">
        <v>346905</v>
      </c>
      <c r="H172" s="72">
        <f t="shared" si="70"/>
        <v>97.389964121481626</v>
      </c>
      <c r="I172" s="74">
        <v>25796</v>
      </c>
      <c r="J172" s="75">
        <v>19057</v>
      </c>
      <c r="K172" s="76">
        <v>18927</v>
      </c>
      <c r="L172" s="72">
        <f>+K172/J172*100</f>
        <v>99.317835965786855</v>
      </c>
      <c r="M172" s="25">
        <f t="shared" ref="M172:O174" si="88">+E172+I172</f>
        <v>376760</v>
      </c>
      <c r="N172" s="26">
        <f t="shared" si="88"/>
        <v>375259</v>
      </c>
      <c r="O172" s="27">
        <f t="shared" si="88"/>
        <v>365832</v>
      </c>
      <c r="P172" s="72">
        <f>+O172/N172*100</f>
        <v>97.487868378906313</v>
      </c>
    </row>
    <row r="173" spans="1:16" x14ac:dyDescent="0.2">
      <c r="A173" s="73" t="s">
        <v>75</v>
      </c>
      <c r="B173" s="66" t="s">
        <v>77</v>
      </c>
      <c r="C173" s="66">
        <v>5319</v>
      </c>
      <c r="D173" s="67" t="s">
        <v>155</v>
      </c>
      <c r="E173" s="74">
        <v>3579</v>
      </c>
      <c r="F173" s="75">
        <v>5240</v>
      </c>
      <c r="G173" s="76">
        <v>4764</v>
      </c>
      <c r="H173" s="72">
        <f>IF(F173&lt;=0,0,G173/F173*100)</f>
        <v>90.916030534351151</v>
      </c>
      <c r="I173" s="74"/>
      <c r="J173" s="75">
        <v>120</v>
      </c>
      <c r="K173" s="76">
        <v>120</v>
      </c>
      <c r="L173" s="72">
        <f>+K173/J173*100</f>
        <v>100</v>
      </c>
      <c r="M173" s="68">
        <f t="shared" si="88"/>
        <v>3579</v>
      </c>
      <c r="N173" s="69">
        <f t="shared" si="88"/>
        <v>5360</v>
      </c>
      <c r="O173" s="70">
        <f t="shared" si="88"/>
        <v>4884</v>
      </c>
      <c r="P173" s="72">
        <f>+O173/N173*100</f>
        <v>91.119402985074629</v>
      </c>
    </row>
    <row r="174" spans="1:16" x14ac:dyDescent="0.2">
      <c r="A174" s="73" t="s">
        <v>75</v>
      </c>
      <c r="B174" s="66" t="s">
        <v>77</v>
      </c>
      <c r="C174" s="66">
        <v>5399</v>
      </c>
      <c r="D174" s="67" t="s">
        <v>163</v>
      </c>
      <c r="E174" s="74">
        <v>15</v>
      </c>
      <c r="F174" s="75">
        <v>50</v>
      </c>
      <c r="G174" s="76">
        <v>50</v>
      </c>
      <c r="H174" s="72">
        <f t="shared" si="70"/>
        <v>100</v>
      </c>
      <c r="I174" s="74"/>
      <c r="J174" s="75"/>
      <c r="K174" s="76"/>
      <c r="L174" s="72"/>
      <c r="M174" s="25">
        <f t="shared" si="88"/>
        <v>15</v>
      </c>
      <c r="N174" s="26">
        <f t="shared" si="88"/>
        <v>50</v>
      </c>
      <c r="O174" s="27">
        <f t="shared" si="88"/>
        <v>50</v>
      </c>
      <c r="P174" s="72">
        <f t="shared" ref="P174" si="89">+O174/N174*100</f>
        <v>100</v>
      </c>
    </row>
    <row r="175" spans="1:16" x14ac:dyDescent="0.2">
      <c r="A175" s="77">
        <v>5</v>
      </c>
      <c r="B175" s="78">
        <v>53</v>
      </c>
      <c r="C175" s="79"/>
      <c r="D175" s="80" t="s">
        <v>48</v>
      </c>
      <c r="E175" s="81">
        <f>SUM(E172:E174)</f>
        <v>354558</v>
      </c>
      <c r="F175" s="82">
        <f>SUM(F172:F174)</f>
        <v>361492</v>
      </c>
      <c r="G175" s="83">
        <f>SUM(G172:G174)</f>
        <v>351719</v>
      </c>
      <c r="H175" s="84">
        <f t="shared" si="70"/>
        <v>97.296482356456025</v>
      </c>
      <c r="I175" s="81">
        <f>SUM(I172:I174)</f>
        <v>25796</v>
      </c>
      <c r="J175" s="82">
        <f>SUM(J172:J174)</f>
        <v>19177</v>
      </c>
      <c r="K175" s="83">
        <f>SUM(K172:K174)</f>
        <v>19047</v>
      </c>
      <c r="L175" s="84">
        <f>IF(J175&lt;=0,0,K175/J175*100)</f>
        <v>99.32210460447412</v>
      </c>
      <c r="M175" s="81">
        <f>SUM(M172:M174)</f>
        <v>380354</v>
      </c>
      <c r="N175" s="82">
        <f>SUM(N172:N174)</f>
        <v>380669</v>
      </c>
      <c r="O175" s="83">
        <f>SUM(O172:O174)</f>
        <v>370766</v>
      </c>
      <c r="P175" s="84">
        <f>+O175/N175*100</f>
        <v>97.39852732951725</v>
      </c>
    </row>
    <row r="176" spans="1:16" x14ac:dyDescent="0.2">
      <c r="A176" s="73"/>
      <c r="B176" s="115"/>
      <c r="C176" s="66"/>
      <c r="D176" s="67"/>
      <c r="E176" s="116"/>
      <c r="F176" s="117"/>
      <c r="G176" s="118"/>
      <c r="H176" s="119">
        <f t="shared" si="70"/>
        <v>0</v>
      </c>
      <c r="I176" s="116"/>
      <c r="J176" s="117"/>
      <c r="K176" s="118"/>
      <c r="L176" s="119"/>
      <c r="M176" s="120"/>
      <c r="N176" s="121"/>
      <c r="O176" s="122"/>
      <c r="P176" s="119"/>
    </row>
    <row r="177" spans="1:16" x14ac:dyDescent="0.2">
      <c r="A177" s="73" t="s">
        <v>75</v>
      </c>
      <c r="B177" s="66" t="s">
        <v>78</v>
      </c>
      <c r="C177" s="66">
        <v>5511</v>
      </c>
      <c r="D177" s="67" t="s">
        <v>174</v>
      </c>
      <c r="E177" s="74">
        <v>3215</v>
      </c>
      <c r="F177" s="75">
        <v>3365</v>
      </c>
      <c r="G177" s="76">
        <v>3315</v>
      </c>
      <c r="H177" s="72">
        <f t="shared" si="70"/>
        <v>98.514115898959886</v>
      </c>
      <c r="I177" s="74"/>
      <c r="J177" s="75">
        <v>7000</v>
      </c>
      <c r="K177" s="27">
        <v>7000</v>
      </c>
      <c r="L177" s="72">
        <f>+K177/J177*100</f>
        <v>100</v>
      </c>
      <c r="M177" s="68">
        <f t="shared" ref="M177:O179" si="90">+E177+I177</f>
        <v>3215</v>
      </c>
      <c r="N177" s="69">
        <f t="shared" si="90"/>
        <v>10365</v>
      </c>
      <c r="O177" s="70">
        <f t="shared" si="90"/>
        <v>10315</v>
      </c>
      <c r="P177" s="72">
        <f>+O177/N177*100</f>
        <v>99.517607332368556</v>
      </c>
    </row>
    <row r="178" spans="1:16" x14ac:dyDescent="0.2">
      <c r="A178" s="73" t="s">
        <v>75</v>
      </c>
      <c r="B178" s="66" t="s">
        <v>78</v>
      </c>
      <c r="C178" s="66">
        <v>5512</v>
      </c>
      <c r="D178" s="67" t="s">
        <v>49</v>
      </c>
      <c r="E178" s="74">
        <v>7631</v>
      </c>
      <c r="F178" s="75">
        <v>8772</v>
      </c>
      <c r="G178" s="76">
        <v>7118</v>
      </c>
      <c r="H178" s="72">
        <f>IF(F178&lt;=0,0,G178/F178*100)</f>
        <v>81.144550843593251</v>
      </c>
      <c r="I178" s="74">
        <v>6560</v>
      </c>
      <c r="J178" s="75">
        <v>18848</v>
      </c>
      <c r="K178" s="27">
        <v>7249</v>
      </c>
      <c r="L178" s="72">
        <f>+K178/J178*100</f>
        <v>38.460314091680814</v>
      </c>
      <c r="M178" s="68">
        <f t="shared" si="90"/>
        <v>14191</v>
      </c>
      <c r="N178" s="69">
        <f t="shared" si="90"/>
        <v>27620</v>
      </c>
      <c r="O178" s="70">
        <f t="shared" si="90"/>
        <v>14367</v>
      </c>
      <c r="P178" s="72">
        <f>+O178/N178*100</f>
        <v>52.016654598117306</v>
      </c>
    </row>
    <row r="179" spans="1:16" x14ac:dyDescent="0.2">
      <c r="A179" s="73" t="s">
        <v>75</v>
      </c>
      <c r="B179" s="66" t="s">
        <v>78</v>
      </c>
      <c r="C179" s="66">
        <v>5519</v>
      </c>
      <c r="D179" s="67" t="s">
        <v>101</v>
      </c>
      <c r="E179" s="74">
        <v>345</v>
      </c>
      <c r="F179" s="75">
        <v>413</v>
      </c>
      <c r="G179" s="76">
        <v>323</v>
      </c>
      <c r="H179" s="72">
        <f>IF(F179&lt;=0,0,G179/F179*100)</f>
        <v>78.208232445520579</v>
      </c>
      <c r="I179" s="74"/>
      <c r="J179" s="75"/>
      <c r="K179" s="76"/>
      <c r="L179" s="72"/>
      <c r="M179" s="25">
        <f t="shared" si="90"/>
        <v>345</v>
      </c>
      <c r="N179" s="26">
        <f t="shared" si="90"/>
        <v>413</v>
      </c>
      <c r="O179" s="27">
        <f t="shared" si="90"/>
        <v>323</v>
      </c>
      <c r="P179" s="72">
        <f>+O179/N179*100</f>
        <v>78.208232445520579</v>
      </c>
    </row>
    <row r="180" spans="1:16" x14ac:dyDescent="0.2">
      <c r="A180" s="77">
        <v>5</v>
      </c>
      <c r="B180" s="78">
        <v>55</v>
      </c>
      <c r="C180" s="79"/>
      <c r="D180" s="80" t="s">
        <v>57</v>
      </c>
      <c r="E180" s="153">
        <f>SUM(E177:E179)</f>
        <v>11191</v>
      </c>
      <c r="F180" s="82">
        <f>SUM(F177:F179)</f>
        <v>12550</v>
      </c>
      <c r="G180" s="154">
        <f>SUM(G177:G179)</f>
        <v>10756</v>
      </c>
      <c r="H180" s="84">
        <f t="shared" si="70"/>
        <v>85.705179282868528</v>
      </c>
      <c r="I180" s="153">
        <f>SUM(I177:I179)</f>
        <v>6560</v>
      </c>
      <c r="J180" s="82">
        <f>SUM(J177:J179)</f>
        <v>25848</v>
      </c>
      <c r="K180" s="154">
        <f>SUM(K177:K179)</f>
        <v>14249</v>
      </c>
      <c r="L180" s="84">
        <f>IF(J180&lt;=0,0,K180/J180*100)</f>
        <v>55.12612194367069</v>
      </c>
      <c r="M180" s="153">
        <f>SUM(M177:M179)</f>
        <v>17751</v>
      </c>
      <c r="N180" s="82">
        <f>SUM(N177:N179)</f>
        <v>38398</v>
      </c>
      <c r="O180" s="154">
        <f>SUM(O177:O179)</f>
        <v>25005</v>
      </c>
      <c r="P180" s="84">
        <f>+O180/N180*100</f>
        <v>65.120579196833177</v>
      </c>
    </row>
    <row r="181" spans="1:16" ht="13.5" thickBot="1" x14ac:dyDescent="0.25">
      <c r="A181" s="85"/>
      <c r="B181" s="86"/>
      <c r="C181" s="87"/>
      <c r="D181" s="88"/>
      <c r="E181" s="89"/>
      <c r="F181" s="90"/>
      <c r="G181" s="91"/>
      <c r="H181" s="92">
        <f t="shared" si="70"/>
        <v>0</v>
      </c>
      <c r="I181" s="89"/>
      <c r="J181" s="90"/>
      <c r="K181" s="91"/>
      <c r="L181" s="92"/>
      <c r="M181" s="93"/>
      <c r="N181" s="94"/>
      <c r="O181" s="95"/>
      <c r="P181" s="92"/>
    </row>
    <row r="182" spans="1:16" ht="14.25" thickTop="1" thickBot="1" x14ac:dyDescent="0.25">
      <c r="A182" s="136">
        <v>5</v>
      </c>
      <c r="B182" s="137"/>
      <c r="C182" s="137"/>
      <c r="D182" s="138" t="s">
        <v>50</v>
      </c>
      <c r="E182" s="139">
        <f>+E170+E175+E180</f>
        <v>368607</v>
      </c>
      <c r="F182" s="140">
        <f>+F170+F175+F180</f>
        <v>375987</v>
      </c>
      <c r="G182" s="141">
        <f>+G170+G175+G180</f>
        <v>362870</v>
      </c>
      <c r="H182" s="142">
        <f t="shared" si="70"/>
        <v>96.511315550803616</v>
      </c>
      <c r="I182" s="139">
        <f>+I170+I175+I180</f>
        <v>32356</v>
      </c>
      <c r="J182" s="140">
        <f>+J170+J175+J180</f>
        <v>45025</v>
      </c>
      <c r="K182" s="141">
        <f>+K170+K175+K180</f>
        <v>33296</v>
      </c>
      <c r="L182" s="142">
        <f>+K182/J182*100</f>
        <v>73.950027762354239</v>
      </c>
      <c r="M182" s="155">
        <f>+M170+M175+M180</f>
        <v>400963</v>
      </c>
      <c r="N182" s="156">
        <f>+N170+N175+N180</f>
        <v>421012</v>
      </c>
      <c r="O182" s="157">
        <f>+O170+O175+O180</f>
        <v>396166</v>
      </c>
      <c r="P182" s="158">
        <f>+O182/N182*100</f>
        <v>94.098505505781304</v>
      </c>
    </row>
    <row r="183" spans="1:16" ht="13.5" thickTop="1" x14ac:dyDescent="0.2">
      <c r="A183" s="159"/>
      <c r="B183" s="152"/>
      <c r="C183" s="152"/>
      <c r="D183" s="160"/>
      <c r="E183" s="36"/>
      <c r="F183" s="37"/>
      <c r="G183" s="38"/>
      <c r="H183" s="39">
        <f t="shared" si="70"/>
        <v>0</v>
      </c>
      <c r="I183" s="36"/>
      <c r="J183" s="37"/>
      <c r="K183" s="38"/>
      <c r="L183" s="39"/>
      <c r="M183" s="40"/>
      <c r="N183" s="41"/>
      <c r="O183" s="42"/>
      <c r="P183" s="43"/>
    </row>
    <row r="184" spans="1:16" x14ac:dyDescent="0.2">
      <c r="A184" s="73" t="s">
        <v>79</v>
      </c>
      <c r="B184" s="66" t="s">
        <v>80</v>
      </c>
      <c r="C184" s="66">
        <v>6112</v>
      </c>
      <c r="D184" s="67" t="s">
        <v>91</v>
      </c>
      <c r="E184" s="74">
        <v>110235</v>
      </c>
      <c r="F184" s="75">
        <v>113940</v>
      </c>
      <c r="G184" s="76">
        <v>103859</v>
      </c>
      <c r="H184" s="72">
        <f t="shared" si="70"/>
        <v>91.152360891697384</v>
      </c>
      <c r="I184" s="74"/>
      <c r="J184" s="75"/>
      <c r="K184" s="76"/>
      <c r="L184" s="72"/>
      <c r="M184" s="74">
        <f t="shared" ref="M184:O185" si="91">+E184+I184</f>
        <v>110235</v>
      </c>
      <c r="N184" s="75">
        <f t="shared" si="91"/>
        <v>113940</v>
      </c>
      <c r="O184" s="75">
        <f t="shared" si="91"/>
        <v>103859</v>
      </c>
      <c r="P184" s="72">
        <f>+O184/N184*100</f>
        <v>91.152360891697384</v>
      </c>
    </row>
    <row r="185" spans="1:16" x14ac:dyDescent="0.2">
      <c r="A185" s="73">
        <v>6</v>
      </c>
      <c r="B185" s="66">
        <v>61</v>
      </c>
      <c r="C185" s="66">
        <v>6171</v>
      </c>
      <c r="D185" s="67" t="s">
        <v>86</v>
      </c>
      <c r="E185" s="25">
        <v>1431098</v>
      </c>
      <c r="F185" s="26">
        <v>1469933</v>
      </c>
      <c r="G185" s="27">
        <v>1371126</v>
      </c>
      <c r="H185" s="72">
        <f>IF(F185&lt;=0,0,G185/F185*100)</f>
        <v>93.278129003158654</v>
      </c>
      <c r="I185" s="74">
        <v>173942</v>
      </c>
      <c r="J185" s="75">
        <v>168235</v>
      </c>
      <c r="K185" s="76">
        <v>77799</v>
      </c>
      <c r="L185" s="72">
        <f>+K185/J185*100</f>
        <v>46.244241685737215</v>
      </c>
      <c r="M185" s="25">
        <f t="shared" si="91"/>
        <v>1605040</v>
      </c>
      <c r="N185" s="26">
        <f t="shared" si="91"/>
        <v>1638168</v>
      </c>
      <c r="O185" s="27">
        <f t="shared" si="91"/>
        <v>1448925</v>
      </c>
      <c r="P185" s="72">
        <f>+O185/N185*100</f>
        <v>88.447888128690096</v>
      </c>
    </row>
    <row r="186" spans="1:16" x14ac:dyDescent="0.2">
      <c r="A186" s="77">
        <v>6</v>
      </c>
      <c r="B186" s="78">
        <v>61</v>
      </c>
      <c r="C186" s="79"/>
      <c r="D186" s="80" t="s">
        <v>95</v>
      </c>
      <c r="E186" s="81">
        <f>SUM(E184:E185)</f>
        <v>1541333</v>
      </c>
      <c r="F186" s="82">
        <f>SUM(F184:F185)</f>
        <v>1583873</v>
      </c>
      <c r="G186" s="83">
        <f>SUM(G184:G185)</f>
        <v>1474985</v>
      </c>
      <c r="H186" s="84">
        <f t="shared" si="70"/>
        <v>93.125206377026444</v>
      </c>
      <c r="I186" s="81">
        <f>SUM(I184:I185)</f>
        <v>173942</v>
      </c>
      <c r="J186" s="82">
        <f>SUM(J184:J185)</f>
        <v>168235</v>
      </c>
      <c r="K186" s="83">
        <f>SUM(K184:K185)</f>
        <v>77799</v>
      </c>
      <c r="L186" s="84">
        <f>IF(J186&lt;=0,0,K186/J186*100)</f>
        <v>46.244241685737215</v>
      </c>
      <c r="M186" s="81">
        <f>SUM(M184:M185)</f>
        <v>1715275</v>
      </c>
      <c r="N186" s="82">
        <f>SUM(N184:N185)</f>
        <v>1752108</v>
      </c>
      <c r="O186" s="83">
        <f>SUM(O184:O185)</f>
        <v>1552784</v>
      </c>
      <c r="P186" s="84">
        <f>+O186/N186*100</f>
        <v>88.623760635759893</v>
      </c>
    </row>
    <row r="187" spans="1:16" x14ac:dyDescent="0.2">
      <c r="A187" s="73"/>
      <c r="B187" s="115"/>
      <c r="C187" s="66"/>
      <c r="D187" s="67"/>
      <c r="E187" s="116"/>
      <c r="F187" s="117"/>
      <c r="G187" s="118"/>
      <c r="H187" s="119">
        <f t="shared" si="70"/>
        <v>0</v>
      </c>
      <c r="I187" s="116"/>
      <c r="J187" s="117"/>
      <c r="K187" s="118"/>
      <c r="L187" s="119"/>
      <c r="M187" s="120"/>
      <c r="N187" s="121"/>
      <c r="O187" s="122"/>
      <c r="P187" s="119"/>
    </row>
    <row r="188" spans="1:16" x14ac:dyDescent="0.2">
      <c r="A188" s="73" t="s">
        <v>79</v>
      </c>
      <c r="B188" s="66" t="s">
        <v>81</v>
      </c>
      <c r="C188" s="66">
        <v>6211</v>
      </c>
      <c r="D188" s="67" t="s">
        <v>51</v>
      </c>
      <c r="E188" s="74">
        <v>6062</v>
      </c>
      <c r="F188" s="75">
        <v>6062</v>
      </c>
      <c r="G188" s="76">
        <v>4956</v>
      </c>
      <c r="H188" s="72">
        <f t="shared" si="70"/>
        <v>81.755196304849889</v>
      </c>
      <c r="I188" s="74">
        <v>2000</v>
      </c>
      <c r="J188" s="75">
        <v>1500</v>
      </c>
      <c r="K188" s="76">
        <v>1133</v>
      </c>
      <c r="L188" s="72">
        <f>+K188/J188*100</f>
        <v>75.533333333333331</v>
      </c>
      <c r="M188" s="25">
        <f t="shared" ref="M188:O188" si="92">+E188+I188</f>
        <v>8062</v>
      </c>
      <c r="N188" s="26">
        <f t="shared" si="92"/>
        <v>7562</v>
      </c>
      <c r="O188" s="27">
        <f t="shared" si="92"/>
        <v>6089</v>
      </c>
      <c r="P188" s="72">
        <f>+O188/N188*100</f>
        <v>80.521026183549324</v>
      </c>
    </row>
    <row r="189" spans="1:16" x14ac:dyDescent="0.2">
      <c r="A189" s="73" t="s">
        <v>79</v>
      </c>
      <c r="B189" s="66" t="s">
        <v>81</v>
      </c>
      <c r="C189" s="66">
        <v>6221</v>
      </c>
      <c r="D189" s="67" t="s">
        <v>119</v>
      </c>
      <c r="E189" s="74">
        <v>9</v>
      </c>
      <c r="F189" s="75">
        <v>9</v>
      </c>
      <c r="G189" s="76">
        <v>6</v>
      </c>
      <c r="H189" s="72">
        <f t="shared" si="70"/>
        <v>66.666666666666657</v>
      </c>
      <c r="I189" s="74"/>
      <c r="J189" s="75"/>
      <c r="K189" s="76"/>
      <c r="L189" s="72"/>
      <c r="M189" s="68">
        <f>+E189+I189</f>
        <v>9</v>
      </c>
      <c r="N189" s="69">
        <f>+F189+J189</f>
        <v>9</v>
      </c>
      <c r="O189" s="27">
        <f>+G189+K189</f>
        <v>6</v>
      </c>
      <c r="P189" s="72">
        <f>+O189/N189*100</f>
        <v>66.666666666666657</v>
      </c>
    </row>
    <row r="190" spans="1:16" x14ac:dyDescent="0.2">
      <c r="A190" s="73" t="s">
        <v>79</v>
      </c>
      <c r="B190" s="66" t="s">
        <v>81</v>
      </c>
      <c r="C190" s="66">
        <v>6223</v>
      </c>
      <c r="D190" s="67" t="s">
        <v>164</v>
      </c>
      <c r="E190" s="74">
        <v>8480</v>
      </c>
      <c r="F190" s="75">
        <v>11704</v>
      </c>
      <c r="G190" s="76">
        <v>8267</v>
      </c>
      <c r="H190" s="72">
        <f t="shared" ref="H190" si="93">IF(F190&lt;=0,0,G190/F190*100)</f>
        <v>70.633971291866033</v>
      </c>
      <c r="I190" s="74"/>
      <c r="J190" s="75"/>
      <c r="K190" s="76"/>
      <c r="L190" s="72"/>
      <c r="M190" s="25">
        <f t="shared" ref="M190" si="94">+E190+I190</f>
        <v>8480</v>
      </c>
      <c r="N190" s="26">
        <f t="shared" ref="N190" si="95">+F190+J190</f>
        <v>11704</v>
      </c>
      <c r="O190" s="27">
        <f t="shared" ref="O190" si="96">+G190+K190</f>
        <v>8267</v>
      </c>
      <c r="P190" s="72">
        <f>+O190/N190*100</f>
        <v>70.633971291866033</v>
      </c>
    </row>
    <row r="191" spans="1:16" x14ac:dyDescent="0.2">
      <c r="A191" s="73" t="s">
        <v>79</v>
      </c>
      <c r="B191" s="66" t="s">
        <v>81</v>
      </c>
      <c r="C191" s="66">
        <v>6229</v>
      </c>
      <c r="D191" s="67" t="s">
        <v>201</v>
      </c>
      <c r="E191" s="74"/>
      <c r="F191" s="75">
        <v>300</v>
      </c>
      <c r="G191" s="76">
        <v>300</v>
      </c>
      <c r="H191" s="72">
        <f t="shared" si="70"/>
        <v>100</v>
      </c>
      <c r="I191" s="74"/>
      <c r="J191" s="75"/>
      <c r="K191" s="76"/>
      <c r="L191" s="72"/>
      <c r="M191" s="68">
        <f>+E191+I191</f>
        <v>0</v>
      </c>
      <c r="N191" s="69">
        <f>+F191+J191</f>
        <v>300</v>
      </c>
      <c r="O191" s="27">
        <f>+G191+K191</f>
        <v>300</v>
      </c>
      <c r="P191" s="72">
        <f>+O191/N191*100</f>
        <v>100</v>
      </c>
    </row>
    <row r="192" spans="1:16" x14ac:dyDescent="0.2">
      <c r="A192" s="77">
        <v>6</v>
      </c>
      <c r="B192" s="78">
        <v>62</v>
      </c>
      <c r="C192" s="79"/>
      <c r="D192" s="80" t="s">
        <v>52</v>
      </c>
      <c r="E192" s="81">
        <f>SUM(E188:E191)</f>
        <v>14551</v>
      </c>
      <c r="F192" s="82">
        <f>SUM(F188:F191)</f>
        <v>18075</v>
      </c>
      <c r="G192" s="83">
        <f>SUM(G188:G191)</f>
        <v>13529</v>
      </c>
      <c r="H192" s="84">
        <f t="shared" si="70"/>
        <v>74.849239280774555</v>
      </c>
      <c r="I192" s="81">
        <f>SUM(I188:I191)</f>
        <v>2000</v>
      </c>
      <c r="J192" s="82">
        <f>SUM(J188:J191)</f>
        <v>1500</v>
      </c>
      <c r="K192" s="83">
        <f>SUM(K188:K191)</f>
        <v>1133</v>
      </c>
      <c r="L192" s="84">
        <f>IF(J192&lt;=0,0,K192/J192*100)</f>
        <v>75.533333333333331</v>
      </c>
      <c r="M192" s="81">
        <f>SUM(M188:M191)</f>
        <v>16551</v>
      </c>
      <c r="N192" s="82">
        <f>SUM(N188:N191)</f>
        <v>19575</v>
      </c>
      <c r="O192" s="83">
        <f>SUM(O188:O191)</f>
        <v>14662</v>
      </c>
      <c r="P192" s="84">
        <f>+O192/N192*100</f>
        <v>74.901660280970631</v>
      </c>
    </row>
    <row r="193" spans="1:16" x14ac:dyDescent="0.2">
      <c r="A193" s="73"/>
      <c r="B193" s="115"/>
      <c r="C193" s="66"/>
      <c r="D193" s="67"/>
      <c r="E193" s="116"/>
      <c r="F193" s="117"/>
      <c r="G193" s="118"/>
      <c r="H193" s="119">
        <f t="shared" si="70"/>
        <v>0</v>
      </c>
      <c r="I193" s="116"/>
      <c r="J193" s="117"/>
      <c r="K193" s="118"/>
      <c r="L193" s="119"/>
      <c r="M193" s="120"/>
      <c r="N193" s="121"/>
      <c r="O193" s="122"/>
      <c r="P193" s="119"/>
    </row>
    <row r="194" spans="1:16" x14ac:dyDescent="0.2">
      <c r="A194" s="73" t="s">
        <v>79</v>
      </c>
      <c r="B194" s="66" t="s">
        <v>82</v>
      </c>
      <c r="C194" s="66">
        <v>6310</v>
      </c>
      <c r="D194" s="67" t="s">
        <v>53</v>
      </c>
      <c r="E194" s="74">
        <v>226853</v>
      </c>
      <c r="F194" s="75">
        <v>229505</v>
      </c>
      <c r="G194" s="76">
        <v>69543</v>
      </c>
      <c r="H194" s="72">
        <f t="shared" si="70"/>
        <v>30.301300625258708</v>
      </c>
      <c r="I194" s="74"/>
      <c r="J194" s="75"/>
      <c r="K194" s="76"/>
      <c r="L194" s="72"/>
      <c r="M194" s="25">
        <f t="shared" ref="M194:O197" si="97">+E194+I194</f>
        <v>226853</v>
      </c>
      <c r="N194" s="69">
        <f t="shared" si="97"/>
        <v>229505</v>
      </c>
      <c r="O194" s="70">
        <f t="shared" si="97"/>
        <v>69543</v>
      </c>
      <c r="P194" s="72">
        <f>+O194/N194*100</f>
        <v>30.301300625258708</v>
      </c>
    </row>
    <row r="195" spans="1:16" x14ac:dyDescent="0.2">
      <c r="A195" s="73" t="s">
        <v>79</v>
      </c>
      <c r="B195" s="66" t="s">
        <v>82</v>
      </c>
      <c r="C195" s="66">
        <v>6320</v>
      </c>
      <c r="D195" s="67" t="s">
        <v>117</v>
      </c>
      <c r="E195" s="74">
        <v>1430</v>
      </c>
      <c r="F195" s="75">
        <v>1430</v>
      </c>
      <c r="G195" s="76">
        <v>1255</v>
      </c>
      <c r="H195" s="72">
        <f t="shared" si="70"/>
        <v>87.76223776223776</v>
      </c>
      <c r="I195" s="74"/>
      <c r="J195" s="75"/>
      <c r="K195" s="76"/>
      <c r="L195" s="72"/>
      <c r="M195" s="25">
        <f t="shared" si="97"/>
        <v>1430</v>
      </c>
      <c r="N195" s="26">
        <f t="shared" si="97"/>
        <v>1430</v>
      </c>
      <c r="O195" s="27">
        <f t="shared" si="97"/>
        <v>1255</v>
      </c>
      <c r="P195" s="72">
        <f>+O195/N195*100</f>
        <v>87.76223776223776</v>
      </c>
    </row>
    <row r="196" spans="1:16" x14ac:dyDescent="0.2">
      <c r="A196" s="73" t="s">
        <v>79</v>
      </c>
      <c r="B196" s="66" t="s">
        <v>82</v>
      </c>
      <c r="C196" s="66">
        <v>6330</v>
      </c>
      <c r="D196" s="67" t="s">
        <v>193</v>
      </c>
      <c r="E196" s="74">
        <v>48405</v>
      </c>
      <c r="F196" s="75">
        <f>1709131-1639304</f>
        <v>69827</v>
      </c>
      <c r="G196" s="76">
        <v>21150</v>
      </c>
      <c r="H196" s="72">
        <f t="shared" si="70"/>
        <v>30.289143168115483</v>
      </c>
      <c r="I196" s="74"/>
      <c r="J196" s="75"/>
      <c r="K196" s="76"/>
      <c r="L196" s="72"/>
      <c r="M196" s="25">
        <f t="shared" ref="M196" si="98">+E196+I196</f>
        <v>48405</v>
      </c>
      <c r="N196" s="26">
        <f t="shared" ref="N196" si="99">+F196+J196</f>
        <v>69827</v>
      </c>
      <c r="O196" s="27">
        <f t="shared" ref="O196" si="100">+G196+K196</f>
        <v>21150</v>
      </c>
      <c r="P196" s="72">
        <f>+O196/N196*100</f>
        <v>30.289143168115483</v>
      </c>
    </row>
    <row r="197" spans="1:16" x14ac:dyDescent="0.2">
      <c r="A197" s="73" t="s">
        <v>79</v>
      </c>
      <c r="B197" s="66" t="s">
        <v>82</v>
      </c>
      <c r="C197" s="66">
        <v>6399</v>
      </c>
      <c r="D197" s="67" t="s">
        <v>113</v>
      </c>
      <c r="E197" s="74">
        <v>363159</v>
      </c>
      <c r="F197" s="75">
        <v>194698</v>
      </c>
      <c r="G197" s="76">
        <v>197199</v>
      </c>
      <c r="H197" s="72">
        <f t="shared" si="70"/>
        <v>101.28455351364678</v>
      </c>
      <c r="I197" s="74"/>
      <c r="J197" s="75">
        <v>25</v>
      </c>
      <c r="K197" s="76">
        <v>25</v>
      </c>
      <c r="L197" s="72">
        <f>+K197/J197*100</f>
        <v>100</v>
      </c>
      <c r="M197" s="68">
        <f t="shared" si="97"/>
        <v>363159</v>
      </c>
      <c r="N197" s="69">
        <f t="shared" si="97"/>
        <v>194723</v>
      </c>
      <c r="O197" s="70">
        <f t="shared" si="97"/>
        <v>197224</v>
      </c>
      <c r="P197" s="72">
        <f>+O197/N197*100</f>
        <v>101.28438859302702</v>
      </c>
    </row>
    <row r="198" spans="1:16" x14ac:dyDescent="0.2">
      <c r="A198" s="77">
        <v>6</v>
      </c>
      <c r="B198" s="78">
        <v>63</v>
      </c>
      <c r="C198" s="79"/>
      <c r="D198" s="80" t="s">
        <v>54</v>
      </c>
      <c r="E198" s="81">
        <f>SUM(E194:E197)</f>
        <v>639847</v>
      </c>
      <c r="F198" s="82">
        <f>SUM(F194:F197)</f>
        <v>495460</v>
      </c>
      <c r="G198" s="83">
        <f>SUM(G194:G197)</f>
        <v>289147</v>
      </c>
      <c r="H198" s="84">
        <f t="shared" si="70"/>
        <v>58.359302466394865</v>
      </c>
      <c r="I198" s="81">
        <f>SUM(I194:I197)</f>
        <v>0</v>
      </c>
      <c r="J198" s="82">
        <f>SUM(J194:J197)</f>
        <v>25</v>
      </c>
      <c r="K198" s="83">
        <f>SUM(K194:K197)</f>
        <v>25</v>
      </c>
      <c r="L198" s="84">
        <f>IF(J198&lt;=0,0,K198/J198*100)</f>
        <v>100</v>
      </c>
      <c r="M198" s="81">
        <f>SUM(M194:M197)</f>
        <v>639847</v>
      </c>
      <c r="N198" s="82">
        <f>SUM(N194:N197)</f>
        <v>495485</v>
      </c>
      <c r="O198" s="83">
        <f>SUM(O194:O197)</f>
        <v>289172</v>
      </c>
      <c r="P198" s="84">
        <f>+O198/N198*100</f>
        <v>58.361403473364483</v>
      </c>
    </row>
    <row r="199" spans="1:16" x14ac:dyDescent="0.2">
      <c r="A199" s="73"/>
      <c r="B199" s="115"/>
      <c r="C199" s="66"/>
      <c r="D199" s="67"/>
      <c r="E199" s="116"/>
      <c r="F199" s="117"/>
      <c r="G199" s="118"/>
      <c r="H199" s="119">
        <f t="shared" si="70"/>
        <v>0</v>
      </c>
      <c r="I199" s="116"/>
      <c r="J199" s="117"/>
      <c r="K199" s="118"/>
      <c r="L199" s="119"/>
      <c r="M199" s="120"/>
      <c r="N199" s="121"/>
      <c r="O199" s="122"/>
      <c r="P199" s="119"/>
    </row>
    <row r="200" spans="1:16" x14ac:dyDescent="0.2">
      <c r="A200" s="73">
        <v>6</v>
      </c>
      <c r="B200" s="66">
        <v>64</v>
      </c>
      <c r="C200" s="66">
        <v>6402</v>
      </c>
      <c r="D200" s="67" t="s">
        <v>92</v>
      </c>
      <c r="E200" s="25">
        <v>5</v>
      </c>
      <c r="F200" s="26">
        <v>1040</v>
      </c>
      <c r="G200" s="27">
        <v>1040</v>
      </c>
      <c r="H200" s="72">
        <f t="shared" si="70"/>
        <v>100</v>
      </c>
      <c r="I200" s="116"/>
      <c r="J200" s="75"/>
      <c r="K200" s="76"/>
      <c r="L200" s="72"/>
      <c r="M200" s="68">
        <f>+E200+I200</f>
        <v>5</v>
      </c>
      <c r="N200" s="69">
        <f>+F200+J200</f>
        <v>1040</v>
      </c>
      <c r="O200" s="27">
        <f>+G200+K200</f>
        <v>1040</v>
      </c>
      <c r="P200" s="72">
        <f>+O200/N200*100</f>
        <v>100</v>
      </c>
    </row>
    <row r="201" spans="1:16" x14ac:dyDescent="0.2">
      <c r="A201" s="73" t="s">
        <v>79</v>
      </c>
      <c r="B201" s="66" t="s">
        <v>83</v>
      </c>
      <c r="C201" s="66">
        <v>6409</v>
      </c>
      <c r="D201" s="67" t="s">
        <v>114</v>
      </c>
      <c r="E201" s="25">
        <v>68610</v>
      </c>
      <c r="F201" s="26">
        <v>171449</v>
      </c>
      <c r="G201" s="27">
        <v>2447</v>
      </c>
      <c r="H201" s="72">
        <f t="shared" si="70"/>
        <v>1.4272465864484483</v>
      </c>
      <c r="I201" s="25">
        <v>1130</v>
      </c>
      <c r="J201" s="26">
        <v>5880</v>
      </c>
      <c r="K201" s="27">
        <f>71757-19080-47777-4900</f>
        <v>0</v>
      </c>
      <c r="L201" s="72">
        <f>+K201/J201*100</f>
        <v>0</v>
      </c>
      <c r="M201" s="25">
        <f t="shared" ref="M201:O201" si="101">+E201+I201</f>
        <v>69740</v>
      </c>
      <c r="N201" s="26">
        <f t="shared" si="101"/>
        <v>177329</v>
      </c>
      <c r="O201" s="27">
        <f t="shared" si="101"/>
        <v>2447</v>
      </c>
      <c r="P201" s="72">
        <f>+O201/N201*100</f>
        <v>1.3799209379176558</v>
      </c>
    </row>
    <row r="202" spans="1:16" x14ac:dyDescent="0.2">
      <c r="A202" s="77">
        <v>6</v>
      </c>
      <c r="B202" s="78">
        <v>64</v>
      </c>
      <c r="C202" s="79"/>
      <c r="D202" s="80" t="s">
        <v>55</v>
      </c>
      <c r="E202" s="81">
        <f>SUM(E200:E201)</f>
        <v>68615</v>
      </c>
      <c r="F202" s="82">
        <f>SUM(F200:F201)</f>
        <v>172489</v>
      </c>
      <c r="G202" s="83">
        <f>SUM(G200:G201)</f>
        <v>3487</v>
      </c>
      <c r="H202" s="84">
        <f t="shared" si="70"/>
        <v>2.0215781875945713</v>
      </c>
      <c r="I202" s="81">
        <f>SUM(I200:I201)</f>
        <v>1130</v>
      </c>
      <c r="J202" s="82">
        <f>SUM(J200:J201)</f>
        <v>5880</v>
      </c>
      <c r="K202" s="83">
        <f>SUM(K200:K201)</f>
        <v>0</v>
      </c>
      <c r="L202" s="84">
        <f>IF(J202&lt;=0,0,K202/J202*100)</f>
        <v>0</v>
      </c>
      <c r="M202" s="81">
        <f>SUM(M200:M201)</f>
        <v>69745</v>
      </c>
      <c r="N202" s="82">
        <f>SUM(N200:N201)</f>
        <v>178369</v>
      </c>
      <c r="O202" s="83">
        <f>SUM(O200:O201)</f>
        <v>3487</v>
      </c>
      <c r="P202" s="84">
        <f>+O202/N202*100</f>
        <v>1.9549361155806224</v>
      </c>
    </row>
    <row r="203" spans="1:16" ht="13.5" thickBot="1" x14ac:dyDescent="0.25">
      <c r="A203" s="85"/>
      <c r="B203" s="86"/>
      <c r="C203" s="87"/>
      <c r="D203" s="88"/>
      <c r="E203" s="89"/>
      <c r="F203" s="90"/>
      <c r="G203" s="91"/>
      <c r="H203" s="92">
        <f t="shared" si="70"/>
        <v>0</v>
      </c>
      <c r="I203" s="89"/>
      <c r="J203" s="90"/>
      <c r="K203" s="91"/>
      <c r="L203" s="92"/>
      <c r="M203" s="93"/>
      <c r="N203" s="94"/>
      <c r="O203" s="95"/>
      <c r="P203" s="92"/>
    </row>
    <row r="204" spans="1:16" ht="14.25" thickTop="1" thickBot="1" x14ac:dyDescent="0.25">
      <c r="A204" s="96">
        <v>6</v>
      </c>
      <c r="B204" s="97"/>
      <c r="C204" s="97"/>
      <c r="D204" s="98" t="s">
        <v>56</v>
      </c>
      <c r="E204" s="99">
        <f>+E186+E192+E198+E202</f>
        <v>2264346</v>
      </c>
      <c r="F204" s="100">
        <f>+F186+F192+F198+F202</f>
        <v>2269897</v>
      </c>
      <c r="G204" s="101">
        <f>+G186+G192+G198+G202</f>
        <v>1781148</v>
      </c>
      <c r="H204" s="102">
        <f t="shared" si="70"/>
        <v>78.468230056253645</v>
      </c>
      <c r="I204" s="99">
        <f>+I186+I192+I198+I202</f>
        <v>177072</v>
      </c>
      <c r="J204" s="100">
        <f>+J186+J192+J198+J202</f>
        <v>175640</v>
      </c>
      <c r="K204" s="101">
        <f>+K186+K192+K198+K202</f>
        <v>78957</v>
      </c>
      <c r="L204" s="102">
        <f>+K204/J204*100</f>
        <v>44.953882942382144</v>
      </c>
      <c r="M204" s="103">
        <f>+M186+M192+M198+M202</f>
        <v>2441418</v>
      </c>
      <c r="N204" s="104">
        <f>+N186+N192+N198+N202</f>
        <v>2445537</v>
      </c>
      <c r="O204" s="105">
        <f>+O186+O192+O198+O202</f>
        <v>1860105</v>
      </c>
      <c r="P204" s="150">
        <f>+O204/N204*100</f>
        <v>76.061208642519006</v>
      </c>
    </row>
    <row r="205" spans="1:16" ht="18.75" customHeight="1" thickTop="1" thickBot="1" x14ac:dyDescent="0.25">
      <c r="A205" s="151"/>
      <c r="B205" s="152"/>
      <c r="C205" s="152"/>
      <c r="D205" s="35"/>
      <c r="E205" s="36"/>
      <c r="F205" s="37"/>
      <c r="G205" s="38"/>
      <c r="H205" s="39">
        <f t="shared" si="70"/>
        <v>0</v>
      </c>
      <c r="I205" s="40"/>
      <c r="J205" s="41"/>
      <c r="K205" s="42"/>
      <c r="L205" s="43"/>
      <c r="M205" s="40"/>
      <c r="N205" s="41"/>
      <c r="O205" s="42"/>
      <c r="P205" s="43"/>
    </row>
    <row r="206" spans="1:16" ht="13.5" thickBot="1" x14ac:dyDescent="0.25">
      <c r="A206" s="161"/>
      <c r="B206" s="162"/>
      <c r="C206" s="162"/>
      <c r="D206" s="163" t="s">
        <v>192</v>
      </c>
      <c r="E206" s="164">
        <f>E12+E39+E128+E164+E182+E204</f>
        <v>8938563</v>
      </c>
      <c r="F206" s="165">
        <f>F12+F39+F128+F164+F182+F204</f>
        <v>9650604</v>
      </c>
      <c r="G206" s="166">
        <f>G12+G39+G128+G164+G182+G204</f>
        <v>8531312</v>
      </c>
      <c r="H206" s="167">
        <f t="shared" si="70"/>
        <v>88.401845107311416</v>
      </c>
      <c r="I206" s="168">
        <f>I12+I39+I128+I164+I182+I204</f>
        <v>3181817</v>
      </c>
      <c r="J206" s="165">
        <f>J12+J39+J128+J164+J182+J204</f>
        <v>3743058</v>
      </c>
      <c r="K206" s="169">
        <f>K12+K39+K128+K164+K182+K204</f>
        <v>2508926</v>
      </c>
      <c r="L206" s="167">
        <f>+K206/J206*100</f>
        <v>67.028777005325594</v>
      </c>
      <c r="M206" s="168">
        <f>M12+M39+M128+M164+M182+M204</f>
        <v>12120380</v>
      </c>
      <c r="N206" s="165">
        <f>N12+N39+N128+N164+N182+N204</f>
        <v>13393662</v>
      </c>
      <c r="O206" s="169">
        <f>O12+O39+O128+O164+O182+O204</f>
        <v>11040238</v>
      </c>
      <c r="P206" s="167">
        <f>+O206/N206*100</f>
        <v>82.428823424094176</v>
      </c>
    </row>
    <row r="207" spans="1:16" x14ac:dyDescent="0.2">
      <c r="E207" s="6"/>
      <c r="F207" s="6"/>
      <c r="G207" s="6"/>
      <c r="H207" s="7"/>
      <c r="I207" s="6"/>
      <c r="J207" s="7"/>
      <c r="K207" s="6"/>
      <c r="L207" s="7"/>
      <c r="M207" s="6"/>
      <c r="N207" s="6"/>
      <c r="O207" s="6"/>
      <c r="P207" s="8"/>
    </row>
    <row r="208" spans="1:16" x14ac:dyDescent="0.2">
      <c r="F208" s="3"/>
      <c r="G208" s="3"/>
      <c r="I208" s="3"/>
      <c r="J208" s="3"/>
      <c r="K208" s="3"/>
      <c r="M208" s="3"/>
      <c r="N208" s="3"/>
      <c r="O208" s="3"/>
    </row>
    <row r="209" spans="6:15" x14ac:dyDescent="0.2">
      <c r="F209" s="3"/>
      <c r="G209" s="3"/>
      <c r="J209" s="3"/>
      <c r="K209" s="3"/>
      <c r="M209" s="3"/>
      <c r="N209" s="3"/>
      <c r="O209" s="3"/>
    </row>
    <row r="210" spans="6:15" x14ac:dyDescent="0.2">
      <c r="F210" s="3"/>
      <c r="G210" s="3"/>
      <c r="J210" s="3"/>
      <c r="M210" s="3"/>
      <c r="N210" s="3"/>
      <c r="O210" s="3"/>
    </row>
    <row r="211" spans="6:15" x14ac:dyDescent="0.2">
      <c r="I211" s="3"/>
      <c r="J211" s="3"/>
      <c r="M211" s="3"/>
      <c r="N211" s="3"/>
      <c r="O211" s="3"/>
    </row>
    <row r="212" spans="6:15" x14ac:dyDescent="0.2">
      <c r="M212" s="3"/>
      <c r="N212" s="3"/>
      <c r="O212" s="3"/>
    </row>
    <row r="213" spans="6:15" x14ac:dyDescent="0.2">
      <c r="F213" s="3"/>
      <c r="M213" s="3"/>
      <c r="N213" s="3"/>
      <c r="O213" s="3"/>
    </row>
    <row r="214" spans="6:15" x14ac:dyDescent="0.2">
      <c r="I214" s="3"/>
      <c r="K214" s="3"/>
      <c r="M214" s="3"/>
      <c r="N214" s="3"/>
      <c r="O214" s="3"/>
    </row>
    <row r="215" spans="6:15" x14ac:dyDescent="0.2">
      <c r="M215" s="3"/>
      <c r="N215" s="3"/>
      <c r="O215" s="3"/>
    </row>
    <row r="216" spans="6:15" x14ac:dyDescent="0.2">
      <c r="F216" s="3"/>
      <c r="M216" s="3"/>
      <c r="N216" s="3"/>
      <c r="O216" s="3"/>
    </row>
    <row r="217" spans="6:15" x14ac:dyDescent="0.2">
      <c r="M217" s="3"/>
      <c r="N217" s="3"/>
      <c r="O217" s="3"/>
    </row>
    <row r="218" spans="6:15" x14ac:dyDescent="0.2">
      <c r="J218" s="3"/>
      <c r="M218" s="3"/>
      <c r="N218" s="3"/>
      <c r="O218" s="3"/>
    </row>
    <row r="219" spans="6:15" x14ac:dyDescent="0.2">
      <c r="K219" s="3"/>
      <c r="M219" s="3"/>
      <c r="N219" s="3"/>
      <c r="O219" s="3"/>
    </row>
    <row r="220" spans="6:15" x14ac:dyDescent="0.2">
      <c r="M220" s="3"/>
      <c r="N220" s="3"/>
      <c r="O220" s="3"/>
    </row>
    <row r="221" spans="6:15" x14ac:dyDescent="0.2">
      <c r="M221" s="3"/>
      <c r="N221" s="3"/>
      <c r="O221" s="3"/>
    </row>
    <row r="222" spans="6:15" x14ac:dyDescent="0.2">
      <c r="M222" s="3"/>
      <c r="N222" s="3"/>
      <c r="O222" s="3"/>
    </row>
    <row r="223" spans="6:15" x14ac:dyDescent="0.2">
      <c r="M223" s="3"/>
      <c r="N223" s="3"/>
      <c r="O223" s="3"/>
    </row>
    <row r="224" spans="6:15" x14ac:dyDescent="0.2">
      <c r="M224" s="3"/>
      <c r="N224" s="3"/>
      <c r="O224" s="3"/>
    </row>
    <row r="225" spans="13:15" x14ac:dyDescent="0.2">
      <c r="M225" s="3"/>
      <c r="N225" s="3"/>
      <c r="O225" s="3"/>
    </row>
    <row r="226" spans="13:15" x14ac:dyDescent="0.2">
      <c r="M226" s="3"/>
      <c r="N226" s="3"/>
      <c r="O226" s="3"/>
    </row>
    <row r="227" spans="13:15" x14ac:dyDescent="0.2">
      <c r="M227" s="3"/>
      <c r="N227" s="3"/>
      <c r="O227" s="3"/>
    </row>
    <row r="228" spans="13:15" x14ac:dyDescent="0.2">
      <c r="M228" s="3"/>
      <c r="N228" s="3"/>
      <c r="O228" s="3"/>
    </row>
    <row r="229" spans="13:15" x14ac:dyDescent="0.2">
      <c r="M229" s="3"/>
      <c r="N229" s="3"/>
      <c r="O229" s="3"/>
    </row>
    <row r="230" spans="13:15" x14ac:dyDescent="0.2">
      <c r="M230" s="3"/>
      <c r="N230" s="3"/>
      <c r="O230" s="3"/>
    </row>
    <row r="231" spans="13:15" x14ac:dyDescent="0.2">
      <c r="M231" s="3"/>
      <c r="N231" s="3"/>
      <c r="O231" s="3"/>
    </row>
    <row r="232" spans="13:15" x14ac:dyDescent="0.2">
      <c r="M232" s="3"/>
      <c r="N232" s="3"/>
      <c r="O232" s="3"/>
    </row>
    <row r="233" spans="13:15" x14ac:dyDescent="0.2">
      <c r="M233" s="3"/>
      <c r="N233" s="3"/>
      <c r="O233" s="3"/>
    </row>
    <row r="234" spans="13:15" x14ac:dyDescent="0.2">
      <c r="M234" s="3"/>
      <c r="N234" s="3"/>
      <c r="O234" s="3"/>
    </row>
    <row r="235" spans="13:15" x14ac:dyDescent="0.2">
      <c r="M235" s="3"/>
      <c r="N235" s="3"/>
      <c r="O235" s="3"/>
    </row>
    <row r="236" spans="13:15" x14ac:dyDescent="0.2">
      <c r="M236" s="3"/>
      <c r="N236" s="3"/>
      <c r="O236" s="3"/>
    </row>
    <row r="237" spans="13:15" x14ac:dyDescent="0.2">
      <c r="M237" s="3"/>
      <c r="N237" s="3"/>
      <c r="O237" s="3"/>
    </row>
    <row r="238" spans="13:15" x14ac:dyDescent="0.2">
      <c r="M238" s="3"/>
      <c r="N238" s="3"/>
      <c r="O238" s="3"/>
    </row>
    <row r="239" spans="13:15" x14ac:dyDescent="0.2">
      <c r="M239" s="3"/>
      <c r="N239" s="3"/>
      <c r="O239" s="3"/>
    </row>
    <row r="240" spans="13:15" x14ac:dyDescent="0.2">
      <c r="M240" s="3"/>
      <c r="N240" s="3"/>
      <c r="O240" s="3"/>
    </row>
    <row r="241" spans="13:15" x14ac:dyDescent="0.2">
      <c r="M241" s="3"/>
      <c r="N241" s="3"/>
      <c r="O241" s="3"/>
    </row>
    <row r="242" spans="13:15" x14ac:dyDescent="0.2">
      <c r="M242" s="3"/>
      <c r="N242" s="3"/>
      <c r="O242" s="3"/>
    </row>
    <row r="243" spans="13:15" x14ac:dyDescent="0.2">
      <c r="M243" s="3"/>
      <c r="N243" s="3"/>
      <c r="O243" s="3"/>
    </row>
    <row r="244" spans="13:15" x14ac:dyDescent="0.2">
      <c r="M244" s="3"/>
      <c r="N244" s="3"/>
      <c r="O244" s="3"/>
    </row>
    <row r="245" spans="13:15" x14ac:dyDescent="0.2">
      <c r="M245" s="3"/>
      <c r="N245" s="3"/>
      <c r="O245" s="3"/>
    </row>
    <row r="246" spans="13:15" x14ac:dyDescent="0.2">
      <c r="M246" s="3"/>
      <c r="N246" s="3"/>
      <c r="O246" s="3"/>
    </row>
    <row r="247" spans="13:15" x14ac:dyDescent="0.2">
      <c r="M247" s="3"/>
      <c r="N247" s="3"/>
      <c r="O247" s="3"/>
    </row>
    <row r="248" spans="13:15" x14ac:dyDescent="0.2">
      <c r="M248" s="3"/>
      <c r="N248" s="3"/>
      <c r="O248" s="3"/>
    </row>
    <row r="249" spans="13:15" x14ac:dyDescent="0.2">
      <c r="M249" s="3"/>
      <c r="N249" s="3"/>
      <c r="O249" s="3"/>
    </row>
    <row r="250" spans="13:15" x14ac:dyDescent="0.2">
      <c r="M250" s="3"/>
      <c r="N250" s="3"/>
      <c r="O250" s="3"/>
    </row>
    <row r="251" spans="13:15" x14ac:dyDescent="0.2">
      <c r="M251" s="3"/>
      <c r="N251" s="3"/>
      <c r="O251" s="3"/>
    </row>
    <row r="252" spans="13:15" x14ac:dyDescent="0.2">
      <c r="M252" s="3"/>
      <c r="N252" s="3"/>
      <c r="O252" s="3"/>
    </row>
    <row r="253" spans="13:15" x14ac:dyDescent="0.2">
      <c r="M253" s="3"/>
      <c r="N253" s="3"/>
      <c r="O253" s="3"/>
    </row>
    <row r="254" spans="13:15" x14ac:dyDescent="0.2">
      <c r="M254" s="3"/>
      <c r="N254" s="3"/>
      <c r="O254" s="3"/>
    </row>
    <row r="255" spans="13:15" x14ac:dyDescent="0.2">
      <c r="M255" s="3"/>
      <c r="N255" s="3"/>
      <c r="O255" s="3"/>
    </row>
    <row r="256" spans="13:15" x14ac:dyDescent="0.2">
      <c r="M256" s="3"/>
      <c r="N256" s="3"/>
      <c r="O256" s="3"/>
    </row>
    <row r="257" spans="13:15" x14ac:dyDescent="0.2">
      <c r="M257" s="3"/>
      <c r="N257" s="3"/>
      <c r="O257" s="3"/>
    </row>
    <row r="258" spans="13:15" x14ac:dyDescent="0.2">
      <c r="M258" s="3"/>
      <c r="N258" s="3"/>
      <c r="O258" s="3"/>
    </row>
    <row r="259" spans="13:15" x14ac:dyDescent="0.2">
      <c r="M259" s="3"/>
      <c r="N259" s="3"/>
      <c r="O259" s="3"/>
    </row>
    <row r="260" spans="13:15" x14ac:dyDescent="0.2">
      <c r="M260" s="3"/>
      <c r="N260" s="3"/>
      <c r="O260" s="3"/>
    </row>
    <row r="261" spans="13:15" x14ac:dyDescent="0.2">
      <c r="M261" s="3"/>
      <c r="N261" s="3"/>
      <c r="O261" s="3"/>
    </row>
    <row r="262" spans="13:15" x14ac:dyDescent="0.2">
      <c r="M262" s="3"/>
      <c r="N262" s="3"/>
      <c r="O262" s="3"/>
    </row>
    <row r="263" spans="13:15" x14ac:dyDescent="0.2">
      <c r="M263" s="3"/>
      <c r="N263" s="3"/>
      <c r="O263" s="3"/>
    </row>
    <row r="264" spans="13:15" x14ac:dyDescent="0.2">
      <c r="M264" s="3"/>
      <c r="N264" s="3"/>
      <c r="O264" s="3"/>
    </row>
    <row r="265" spans="13:15" x14ac:dyDescent="0.2">
      <c r="M265" s="3"/>
      <c r="N265" s="3"/>
      <c r="O265" s="3"/>
    </row>
    <row r="266" spans="13:15" x14ac:dyDescent="0.2">
      <c r="M266" s="3"/>
      <c r="N266" s="3"/>
      <c r="O266" s="3"/>
    </row>
    <row r="267" spans="13:15" x14ac:dyDescent="0.2">
      <c r="M267" s="3"/>
      <c r="N267" s="3"/>
      <c r="O267" s="3"/>
    </row>
    <row r="268" spans="13:15" x14ac:dyDescent="0.2">
      <c r="M268" s="3"/>
      <c r="N268" s="3"/>
      <c r="O268" s="3"/>
    </row>
    <row r="269" spans="13:15" x14ac:dyDescent="0.2">
      <c r="M269" s="3"/>
      <c r="N269" s="3"/>
      <c r="O269" s="3"/>
    </row>
    <row r="270" spans="13:15" x14ac:dyDescent="0.2">
      <c r="M270" s="3"/>
      <c r="N270" s="3"/>
      <c r="O270" s="3"/>
    </row>
    <row r="271" spans="13:15" x14ac:dyDescent="0.2">
      <c r="M271" s="3"/>
      <c r="N271" s="3"/>
      <c r="O271" s="3"/>
    </row>
    <row r="272" spans="13:15" x14ac:dyDescent="0.2">
      <c r="M272" s="3"/>
      <c r="N272" s="3"/>
      <c r="O272" s="3"/>
    </row>
    <row r="273" spans="13:15" x14ac:dyDescent="0.2">
      <c r="M273" s="3"/>
      <c r="N273" s="3"/>
      <c r="O273" s="3"/>
    </row>
    <row r="274" spans="13:15" x14ac:dyDescent="0.2">
      <c r="M274" s="3"/>
      <c r="N274" s="3"/>
      <c r="O274" s="3"/>
    </row>
    <row r="275" spans="13:15" x14ac:dyDescent="0.2">
      <c r="M275" s="3"/>
      <c r="N275" s="3"/>
      <c r="O275" s="3"/>
    </row>
    <row r="276" spans="13:15" x14ac:dyDescent="0.2">
      <c r="M276" s="3"/>
      <c r="N276" s="3"/>
      <c r="O276" s="3"/>
    </row>
    <row r="277" spans="13:15" x14ac:dyDescent="0.2">
      <c r="M277" s="3"/>
      <c r="N277" s="3"/>
      <c r="O277" s="3"/>
    </row>
    <row r="278" spans="13:15" x14ac:dyDescent="0.2">
      <c r="M278" s="3"/>
      <c r="N278" s="3"/>
      <c r="O278" s="3"/>
    </row>
    <row r="279" spans="13:15" x14ac:dyDescent="0.2">
      <c r="M279" s="3"/>
      <c r="N279" s="3"/>
      <c r="O279" s="3"/>
    </row>
    <row r="280" spans="13:15" x14ac:dyDescent="0.2">
      <c r="M280" s="3"/>
      <c r="N280" s="3"/>
      <c r="O280" s="3"/>
    </row>
    <row r="281" spans="13:15" x14ac:dyDescent="0.2">
      <c r="M281" s="3"/>
      <c r="N281" s="3"/>
      <c r="O281" s="3"/>
    </row>
    <row r="282" spans="13:15" x14ac:dyDescent="0.2">
      <c r="M282" s="3"/>
      <c r="N282" s="3"/>
      <c r="O282" s="3"/>
    </row>
    <row r="283" spans="13:15" x14ac:dyDescent="0.2">
      <c r="M283" s="3"/>
      <c r="N283" s="3"/>
      <c r="O283" s="3"/>
    </row>
    <row r="284" spans="13:15" x14ac:dyDescent="0.2">
      <c r="M284" s="3"/>
      <c r="N284" s="3"/>
      <c r="O284" s="3"/>
    </row>
    <row r="285" spans="13:15" x14ac:dyDescent="0.2">
      <c r="M285" s="3"/>
      <c r="N285" s="3"/>
      <c r="O285" s="3"/>
    </row>
    <row r="286" spans="13:15" x14ac:dyDescent="0.2">
      <c r="M286" s="3"/>
      <c r="N286" s="3"/>
      <c r="O286" s="3"/>
    </row>
    <row r="287" spans="13:15" x14ac:dyDescent="0.2">
      <c r="M287" s="3"/>
      <c r="N287" s="3"/>
      <c r="O287" s="3"/>
    </row>
    <row r="288" spans="13:15" x14ac:dyDescent="0.2">
      <c r="M288" s="3"/>
      <c r="N288" s="3"/>
      <c r="O288" s="3"/>
    </row>
    <row r="289" spans="13:15" x14ac:dyDescent="0.2">
      <c r="M289" s="3"/>
      <c r="N289" s="3"/>
      <c r="O289" s="3"/>
    </row>
    <row r="290" spans="13:15" x14ac:dyDescent="0.2">
      <c r="M290" s="3"/>
      <c r="N290" s="3"/>
      <c r="O290" s="3"/>
    </row>
    <row r="291" spans="13:15" x14ac:dyDescent="0.2">
      <c r="M291" s="3"/>
      <c r="N291" s="3"/>
      <c r="O291" s="3"/>
    </row>
    <row r="292" spans="13:15" x14ac:dyDescent="0.2">
      <c r="M292" s="3"/>
      <c r="N292" s="3"/>
      <c r="O292" s="3"/>
    </row>
    <row r="293" spans="13:15" x14ac:dyDescent="0.2">
      <c r="M293" s="3"/>
      <c r="N293" s="3"/>
      <c r="O293" s="3"/>
    </row>
    <row r="294" spans="13:15" x14ac:dyDescent="0.2">
      <c r="M294" s="3"/>
      <c r="N294" s="3"/>
      <c r="O294" s="3"/>
    </row>
    <row r="295" spans="13:15" x14ac:dyDescent="0.2">
      <c r="M295" s="3"/>
      <c r="N295" s="3"/>
      <c r="O295" s="3"/>
    </row>
    <row r="296" spans="13:15" x14ac:dyDescent="0.2">
      <c r="M296" s="3"/>
      <c r="N296" s="3"/>
      <c r="O296" s="3"/>
    </row>
    <row r="297" spans="13:15" x14ac:dyDescent="0.2">
      <c r="M297" s="3"/>
      <c r="N297" s="3"/>
      <c r="O297" s="3"/>
    </row>
    <row r="298" spans="13:15" x14ac:dyDescent="0.2">
      <c r="M298" s="3"/>
      <c r="N298" s="3"/>
      <c r="O298" s="3"/>
    </row>
    <row r="299" spans="13:15" x14ac:dyDescent="0.2">
      <c r="M299" s="3"/>
      <c r="N299" s="3"/>
      <c r="O299" s="3"/>
    </row>
    <row r="300" spans="13:15" x14ac:dyDescent="0.2">
      <c r="M300" s="3"/>
      <c r="N300" s="3"/>
      <c r="O300" s="3"/>
    </row>
    <row r="301" spans="13:15" x14ac:dyDescent="0.2">
      <c r="M301" s="3"/>
      <c r="N301" s="3"/>
      <c r="O301" s="3"/>
    </row>
    <row r="302" spans="13:15" x14ac:dyDescent="0.2">
      <c r="M302" s="3"/>
      <c r="N302" s="3"/>
      <c r="O302" s="3"/>
    </row>
    <row r="303" spans="13:15" x14ac:dyDescent="0.2">
      <c r="M303" s="3"/>
      <c r="N303" s="3"/>
      <c r="O303" s="3"/>
    </row>
    <row r="304" spans="13:15" x14ac:dyDescent="0.2">
      <c r="M304" s="3"/>
      <c r="N304" s="3"/>
      <c r="O304" s="3"/>
    </row>
    <row r="305" spans="13:15" x14ac:dyDescent="0.2">
      <c r="M305" s="3"/>
      <c r="N305" s="3"/>
      <c r="O305" s="3"/>
    </row>
    <row r="306" spans="13:15" x14ac:dyDescent="0.2">
      <c r="M306" s="3"/>
      <c r="N306" s="3"/>
      <c r="O306" s="3"/>
    </row>
    <row r="307" spans="13:15" x14ac:dyDescent="0.2">
      <c r="M307" s="3"/>
      <c r="N307" s="3"/>
      <c r="O307" s="3"/>
    </row>
    <row r="308" spans="13:15" x14ac:dyDescent="0.2">
      <c r="M308" s="3"/>
      <c r="N308" s="3"/>
      <c r="O308" s="3"/>
    </row>
    <row r="309" spans="13:15" x14ac:dyDescent="0.2">
      <c r="M309" s="3"/>
      <c r="N309" s="3"/>
      <c r="O309" s="3"/>
    </row>
    <row r="310" spans="13:15" x14ac:dyDescent="0.2">
      <c r="M310" s="3"/>
      <c r="N310" s="3"/>
      <c r="O310" s="3"/>
    </row>
    <row r="311" spans="13:15" x14ac:dyDescent="0.2">
      <c r="M311" s="3"/>
      <c r="N311" s="3"/>
      <c r="O311" s="3"/>
    </row>
    <row r="312" spans="13:15" x14ac:dyDescent="0.2">
      <c r="M312" s="3"/>
      <c r="N312" s="3"/>
      <c r="O312" s="3"/>
    </row>
    <row r="313" spans="13:15" x14ac:dyDescent="0.2">
      <c r="M313" s="3"/>
      <c r="N313" s="3"/>
      <c r="O313" s="3"/>
    </row>
    <row r="314" spans="13:15" x14ac:dyDescent="0.2">
      <c r="M314" s="3"/>
      <c r="N314" s="3"/>
      <c r="O314" s="3"/>
    </row>
    <row r="315" spans="13:15" x14ac:dyDescent="0.2">
      <c r="M315" s="3"/>
      <c r="N315" s="3"/>
      <c r="O315" s="3"/>
    </row>
    <row r="316" spans="13:15" x14ac:dyDescent="0.2">
      <c r="M316" s="3"/>
      <c r="N316" s="3"/>
      <c r="O316" s="3"/>
    </row>
    <row r="317" spans="13:15" x14ac:dyDescent="0.2">
      <c r="M317" s="3"/>
      <c r="N317" s="3"/>
      <c r="O317" s="3"/>
    </row>
    <row r="318" spans="13:15" x14ac:dyDescent="0.2">
      <c r="M318" s="3"/>
      <c r="N318" s="3"/>
      <c r="O318" s="3"/>
    </row>
    <row r="319" spans="13:15" x14ac:dyDescent="0.2">
      <c r="M319" s="3"/>
      <c r="N319" s="3"/>
      <c r="O319" s="3"/>
    </row>
    <row r="320" spans="13:15" x14ac:dyDescent="0.2">
      <c r="M320" s="3"/>
      <c r="N320" s="3"/>
      <c r="O320" s="3"/>
    </row>
    <row r="321" spans="13:15" x14ac:dyDescent="0.2">
      <c r="M321" s="3"/>
      <c r="N321" s="3"/>
      <c r="O321" s="3"/>
    </row>
    <row r="322" spans="13:15" x14ac:dyDescent="0.2">
      <c r="M322" s="3"/>
      <c r="N322" s="3"/>
      <c r="O322" s="3"/>
    </row>
    <row r="323" spans="13:15" x14ac:dyDescent="0.2">
      <c r="M323" s="3"/>
      <c r="N323" s="3"/>
      <c r="O323" s="3"/>
    </row>
    <row r="324" spans="13:15" x14ac:dyDescent="0.2">
      <c r="M324" s="3"/>
      <c r="N324" s="3"/>
      <c r="O324" s="3"/>
    </row>
    <row r="325" spans="13:15" x14ac:dyDescent="0.2">
      <c r="M325" s="3"/>
      <c r="N325" s="3"/>
      <c r="O325" s="3"/>
    </row>
    <row r="326" spans="13:15" x14ac:dyDescent="0.2">
      <c r="M326" s="3"/>
      <c r="N326" s="3"/>
      <c r="O326" s="3"/>
    </row>
    <row r="327" spans="13:15" x14ac:dyDescent="0.2">
      <c r="M327" s="3"/>
      <c r="N327" s="3"/>
      <c r="O327" s="3"/>
    </row>
    <row r="328" spans="13:15" x14ac:dyDescent="0.2">
      <c r="M328" s="3"/>
      <c r="N328" s="3"/>
      <c r="O328" s="3"/>
    </row>
    <row r="329" spans="13:15" x14ac:dyDescent="0.2">
      <c r="M329" s="3"/>
      <c r="N329" s="3"/>
      <c r="O329" s="3"/>
    </row>
    <row r="330" spans="13:15" x14ac:dyDescent="0.2">
      <c r="M330" s="3"/>
      <c r="N330" s="3"/>
      <c r="O330" s="3"/>
    </row>
    <row r="331" spans="13:15" x14ac:dyDescent="0.2">
      <c r="M331" s="3"/>
      <c r="N331" s="3"/>
      <c r="O331" s="3"/>
    </row>
    <row r="332" spans="13:15" x14ac:dyDescent="0.2">
      <c r="M332" s="3"/>
      <c r="N332" s="3"/>
      <c r="O332" s="3"/>
    </row>
    <row r="333" spans="13:15" x14ac:dyDescent="0.2">
      <c r="M333" s="3"/>
      <c r="N333" s="3"/>
      <c r="O333" s="3"/>
    </row>
    <row r="334" spans="13:15" x14ac:dyDescent="0.2">
      <c r="M334" s="3"/>
      <c r="N334" s="3"/>
      <c r="O334" s="3"/>
    </row>
    <row r="335" spans="13:15" x14ac:dyDescent="0.2">
      <c r="M335" s="3"/>
      <c r="N335" s="3"/>
      <c r="O335" s="3"/>
    </row>
    <row r="336" spans="13:15" x14ac:dyDescent="0.2">
      <c r="M336" s="3"/>
      <c r="N336" s="3"/>
      <c r="O336" s="3"/>
    </row>
    <row r="337" spans="13:15" x14ac:dyDescent="0.2">
      <c r="M337" s="3"/>
      <c r="N337" s="3"/>
      <c r="O337" s="3"/>
    </row>
    <row r="338" spans="13:15" x14ac:dyDescent="0.2">
      <c r="M338" s="3"/>
      <c r="N338" s="3"/>
      <c r="O338" s="3"/>
    </row>
    <row r="339" spans="13:15" x14ac:dyDescent="0.2">
      <c r="M339" s="3"/>
      <c r="N339" s="3"/>
      <c r="O339" s="3"/>
    </row>
    <row r="340" spans="13:15" x14ac:dyDescent="0.2">
      <c r="M340" s="3"/>
      <c r="N340" s="3"/>
      <c r="O340" s="3"/>
    </row>
    <row r="341" spans="13:15" x14ac:dyDescent="0.2">
      <c r="M341" s="3"/>
      <c r="N341" s="3"/>
      <c r="O341" s="3"/>
    </row>
    <row r="342" spans="13:15" x14ac:dyDescent="0.2">
      <c r="M342" s="3"/>
      <c r="N342" s="3"/>
      <c r="O342" s="3"/>
    </row>
    <row r="343" spans="13:15" x14ac:dyDescent="0.2">
      <c r="M343" s="3"/>
      <c r="N343" s="3"/>
      <c r="O343" s="3"/>
    </row>
    <row r="344" spans="13:15" x14ac:dyDescent="0.2">
      <c r="M344" s="3"/>
      <c r="N344" s="3"/>
      <c r="O344" s="3"/>
    </row>
    <row r="345" spans="13:15" x14ac:dyDescent="0.2">
      <c r="M345" s="3"/>
      <c r="N345" s="3"/>
      <c r="O345" s="3"/>
    </row>
    <row r="346" spans="13:15" x14ac:dyDescent="0.2">
      <c r="M346" s="3"/>
      <c r="N346" s="3"/>
      <c r="O346" s="3"/>
    </row>
    <row r="347" spans="13:15" x14ac:dyDescent="0.2">
      <c r="M347" s="3"/>
      <c r="N347" s="3"/>
      <c r="O347" s="3"/>
    </row>
    <row r="348" spans="13:15" x14ac:dyDescent="0.2">
      <c r="M348" s="3"/>
      <c r="N348" s="3"/>
      <c r="O348" s="3"/>
    </row>
  </sheetData>
  <mergeCells count="4">
    <mergeCell ref="A1:A2"/>
    <mergeCell ref="B1:B2"/>
    <mergeCell ref="C1:C2"/>
    <mergeCell ref="D1:D2"/>
  </mergeCells>
  <phoneticPr fontId="0" type="noConversion"/>
  <printOptions horizontalCentered="1"/>
  <pageMargins left="0.47244094488188981" right="0.51181102362204722" top="1.0236220472440944" bottom="0.39370078740157483" header="0.43307086614173229" footer="0.27559055118110237"/>
  <pageSetup paperSize="9" scale="71" fitToHeight="4" orientation="landscape" r:id="rId1"/>
  <headerFooter alignWithMargins="0">
    <oddHeader>&amp;C&amp;"Calibri Light,Obyčejné"&amp;16&amp;UČerpání rozpočtu běžných a kapitálových výdajů statutárního města Brna k 31. 12. 2015 (v tis. Kč)&amp;"Calibri Light,Tučné"
&amp;"Calibri Light,Obyčejné"&amp;14&amp;Urekapitulace dle skupin a oddílů</oddHeader>
  </headerFooter>
  <rowBreaks count="1" manualBreakCount="1">
    <brk id="54" max="15" man="1"/>
  </rowBreaks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27D4E3435A3B64688955AA93779053B" ma:contentTypeVersion="2" ma:contentTypeDescription="Vytvoří nový dokument" ma:contentTypeScope="" ma:versionID="f05caed5b13ec7dc0f6cd33179c2088d">
  <xsd:schema xmlns:xsd="http://www.w3.org/2001/XMLSchema" xmlns:xs="http://www.w3.org/2001/XMLSchema" xmlns:p="http://schemas.microsoft.com/office/2006/metadata/properties" xmlns:ns2="fc3156d0-6477-4e59-85db-677a3ac3ddef" xmlns:ns3="626c80ca-c64a-4e2b-8fdc-4ca129da90da" targetNamespace="http://schemas.microsoft.com/office/2006/metadata/properties" ma:root="true" ma:fieldsID="2efad211980f0112257437626d6fcd5f" ns2:_="" ns3:_="">
    <xsd:import namespace="fc3156d0-6477-4e59-85db-677a3ac3ddef"/>
    <xsd:import namespace="626c80ca-c64a-4e2b-8fdc-4ca129da90d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Rok"/>
                <xsd:element ref="ns3:Pln_x011b_n_x00ed__x0020_rozpo_x010d_tu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3156d0-6477-4e59-85db-677a3ac3dde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6c80ca-c64a-4e2b-8fdc-4ca129da90da" elementFormDefault="qualified">
    <xsd:import namespace="http://schemas.microsoft.com/office/2006/documentManagement/types"/>
    <xsd:import namespace="http://schemas.microsoft.com/office/infopath/2007/PartnerControls"/>
    <xsd:element name="Rok" ma:index="11" ma:displayName="Rok" ma:list="{4661d655-69a6-47d3-b52d-dd184a6614f4}" ma:internalName="Rok" ma:showField="Pln_x011b_n_x00ed__x002d_roky">
      <xsd:simpleType>
        <xsd:restriction base="dms:Lookup"/>
      </xsd:simpleType>
    </xsd:element>
    <xsd:element name="Pln_x011b_n_x00ed__x0020_rozpo_x010d_tu" ma:index="12" ma:displayName="Plnění rozpočtu" ma:list="{4661d655-69a6-47d3-b52d-dd184a6614f4}" ma:internalName="Pln_x011b_n_x00ed__x0020_rozpo_x010d_tu" ma:showField="Pln_x011b_n_x00ed__x002d_Q">
      <xsd:simpleType>
        <xsd:restriction base="dms:Lookup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ln_x011b_n_x00ed__x0020_rozpo_x010d_tu xmlns="626c80ca-c64a-4e2b-8fdc-4ca129da90da">4</Pln_x011b_n_x00ed__x0020_rozpo_x010d_tu>
    <Rok xmlns="626c80ca-c64a-4e2b-8fdc-4ca129da90da">17</Rok>
    <_dlc_DocId xmlns="fc3156d0-6477-4e59-85db-677a3ac3ddef">K6F56YJ4D42X-540-692</_dlc_DocId>
    <_dlc_DocIdUrl xmlns="fc3156d0-6477-4e59-85db-677a3ac3ddef">
      <Url>http://sharepoint.brno.cz/ORF/rozpocet/_layouts/15/DocIdRedir.aspx?ID=K6F56YJ4D42X-540-692</Url>
      <Description>K6F56YJ4D42X-540-692</Description>
    </_dlc_DocIdUrl>
  </documentManagement>
</p:properties>
</file>

<file path=customXml/itemProps1.xml><?xml version="1.0" encoding="utf-8"?>
<ds:datastoreItem xmlns:ds="http://schemas.openxmlformats.org/officeDocument/2006/customXml" ds:itemID="{2D34D828-63D8-4BB7-A49D-04062411042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C79061B-50E3-4C1C-AB8E-0F2564AB17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c3156d0-6477-4e59-85db-677a3ac3ddef"/>
    <ds:schemaRef ds:uri="626c80ca-c64a-4e2b-8fdc-4ca129da90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29716EE-2083-425B-A09A-1E01BEBE0B8F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AD5B9E4F-5076-4951-AF75-DF4AEB4228FC}">
  <ds:schemaRefs>
    <ds:schemaRef ds:uri="http://purl.org/dc/terms/"/>
    <ds:schemaRef ds:uri="fc3156d0-6477-4e59-85db-677a3ac3ddef"/>
    <ds:schemaRef ds:uri="http://purl.org/dc/dcmitype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626c80ca-c64a-4e2b-8fdc-4ca129da90da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4</vt:i4>
      </vt:variant>
    </vt:vector>
  </HeadingPairs>
  <TitlesOfParts>
    <vt:vector size="6" baseType="lpstr">
      <vt:lpstr>rekapitulace celkem</vt:lpstr>
      <vt:lpstr>BV a KV mB</vt:lpstr>
      <vt:lpstr>'BV a KV mB'!Názvy_tisku</vt:lpstr>
      <vt:lpstr>'rekapitulace celkem'!Názvy_tisku</vt:lpstr>
      <vt:lpstr>'BV a KV mB'!Oblast_tisku</vt:lpstr>
      <vt:lpstr>'rekapitulace celkem'!Oblast_tisku</vt:lpstr>
    </vt:vector>
  </TitlesOfParts>
  <Company>MMB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MMB</dc:creator>
  <cp:lastModifiedBy>Jiri Trnecka</cp:lastModifiedBy>
  <cp:lastPrinted>2016-01-25T08:33:42Z</cp:lastPrinted>
  <dcterms:created xsi:type="dcterms:W3CDTF">2000-07-31T08:33:51Z</dcterms:created>
  <dcterms:modified xsi:type="dcterms:W3CDTF">2016-02-08T08:57:34Z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0x010100C27D4E3435A3B64688955AA93779053B</vt:lpwstr>
  </property>
  <property fmtid="{D5CDD505-2E9C-101B-9397-08002B2CF9AE}" pid="3" name="_dlc_DocIdItemGuid">
    <vt:lpwstr>e2ef7c1b-86c4-47cc-8017-29bbbfb30b7e</vt:lpwstr>
  </property>
</Properties>
</file>