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VYMENA\BAUER\Jirka\INTERNET ZU\"/>
    </mc:Choice>
  </mc:AlternateContent>
  <bookViews>
    <workbookView xWindow="-15" yWindow="-15" windowWidth="9600" windowHeight="11640" tabRatio="663"/>
  </bookViews>
  <sheets>
    <sheet name="Daňové" sheetId="14" r:id="rId1"/>
    <sheet name="Nedaňové" sheetId="13" r:id="rId2"/>
    <sheet name="Kapitálové" sheetId="11" r:id="rId3"/>
    <sheet name="Transfery" sheetId="12" r:id="rId4"/>
    <sheet name="Běžné_výd" sheetId="8" r:id="rId5"/>
    <sheet name="BV - položky" sheetId="15" r:id="rId6"/>
    <sheet name="Kapitálové_výd" sheetId="7" r:id="rId7"/>
    <sheet name="Investice" sheetId="16" r:id="rId8"/>
  </sheets>
  <externalReferences>
    <externalReference r:id="rId9"/>
    <externalReference r:id="rId10"/>
    <externalReference r:id="rId11"/>
  </externalReferences>
  <definedNames>
    <definedName name="_xlnm._FilterDatabase" localSheetId="4" hidden="1">Běžné_výd!$A$1:$H$247</definedName>
    <definedName name="_xlnm._FilterDatabase" localSheetId="0" hidden="1">Daňové!$A$1:$G$7</definedName>
    <definedName name="_xlnm._FilterDatabase" localSheetId="7" hidden="1">Investice!$A$2:$T$422</definedName>
    <definedName name="_xlnm._FilterDatabase" localSheetId="2" hidden="1">Kapitálové!$A$1:$I$1</definedName>
    <definedName name="_xlnm._FilterDatabase" localSheetId="6" hidden="1">Kapitálové_výd!$A$1:$D$1</definedName>
    <definedName name="_xlnm._FilterDatabase" localSheetId="1" hidden="1">Nedaňové!$A$1:$K$189</definedName>
    <definedName name="_xlnm._FilterDatabase" localSheetId="3" hidden="1">Transfery!$A$1:$I$1</definedName>
    <definedName name="_xlnm._FilterDatabase">#REF!</definedName>
    <definedName name="as" hidden="1">#REF!</definedName>
    <definedName name="_xlnm.Database" localSheetId="5">#REF!</definedName>
    <definedName name="_xlnm.Database">#REF!</definedName>
    <definedName name="k" hidden="1">#REF!</definedName>
    <definedName name="nazev_orj">[1]zp_navrh_pomoc!$AA$3:$AB$84</definedName>
    <definedName name="nazvy_orj">[2]číselník!$B$3:$C$26</definedName>
    <definedName name="nazvy_po">[2]číselník!$E$3:$F$45</definedName>
    <definedName name="_xlnm.Print_Titles" localSheetId="4">Běžné_výd!$1:$1</definedName>
    <definedName name="_xlnm.Print_Titles" localSheetId="5">'BV - položky'!$2:$2</definedName>
    <definedName name="_xlnm.Print_Titles" localSheetId="0">Daňové!$1:$1</definedName>
    <definedName name="_xlnm.Print_Titles" localSheetId="7">Investice!$2:$2</definedName>
    <definedName name="_xlnm.Print_Titles" localSheetId="2">Kapitálové!$1:$1</definedName>
    <definedName name="_xlnm.Print_Titles" localSheetId="6">Kapitálové_výd!$1:$1</definedName>
    <definedName name="_xlnm.Print_Titles" localSheetId="1">Nedaňové!$1:$1</definedName>
    <definedName name="_xlnm.Print_Titles" localSheetId="3">Transfery!$1:$1</definedName>
    <definedName name="_xlnm.Print_Area" localSheetId="4">Běžné_výd!$A$1:$H$244</definedName>
    <definedName name="_xlnm.Print_Area" localSheetId="5">'BV - položky'!$A$2:$J$1091</definedName>
    <definedName name="_xlnm.Print_Area" localSheetId="0">Daňové!$A$1:$I$36</definedName>
    <definedName name="_xlnm.Print_Area" localSheetId="7">Investice!$A$2:$T$434</definedName>
    <definedName name="_xlnm.Print_Area" localSheetId="2">Kapitálové!$A$1:$K$10</definedName>
    <definedName name="_xlnm.Print_Area" localSheetId="6">Kapitálové_výd!$A$1:$H$144</definedName>
    <definedName name="_xlnm.Print_Area" localSheetId="1">Nedaňové!$A$1:$K$191</definedName>
    <definedName name="_xlnm.Print_Area" localSheetId="3">Transfery!$A$1:$K$27</definedName>
    <definedName name="oddily">[1]souhrn!$P$5:$P$26</definedName>
    <definedName name="org_zavplan">OFFSET(Investice!$D$393,0,0,COUNTA(Investice!$D$3:$D$466),1)</definedName>
    <definedName name="org_zavplan_navrh">OFFSET([1]zavplan_navrh!$D$428,0,0,COUNTA([1]zavplan_navrh!$D$4:$D$524),1)</definedName>
    <definedName name="orj_zavplan">OFFSET(Investice!$B$393,0,0,COUNTA(Investice!$B$3:$B$466),1)</definedName>
    <definedName name="orj_zavplan_navrh">OFFSET([1]zavplan_navrh!$B$428,0,0,COUNTA([1]zavplan_navrh!$B$4:$B$524),1)</definedName>
    <definedName name="p">#REF!</definedName>
    <definedName name="paragraf">Investice!$C$3:$C$422</definedName>
    <definedName name="paragraf_zavplan" localSheetId="7">OFFSET(Investice!$C$393,0,0,COUNTA(Investice!$C$3:$C$466),1)</definedName>
    <definedName name="paragraf_zavplan_navrh">OFFSET([1]zavplan_navrh!$C$428,0,0,COUNTA([1]zavplan_navrh!$C$4:$C$524),1)</definedName>
    <definedName name="pol_zavplan">OFFSET(Investice!$E$393,0,0,COUNTA(Investice!$E$3:$E$466),1)</definedName>
    <definedName name="popisky">[1]souhrn!$Q$5:$Q$26</definedName>
    <definedName name="popisradku">[3]X!$O$25:$O$31</definedName>
    <definedName name="Print_Area">#REF!</definedName>
    <definedName name="Print_Titles">#REF!</definedName>
    <definedName name="rotyp">[3]X!$N$25:$N$31</definedName>
    <definedName name="z" hidden="1">#REF!</definedName>
  </definedNames>
  <calcPr calcId="152511"/>
</workbook>
</file>

<file path=xl/calcChain.xml><?xml version="1.0" encoding="utf-8"?>
<calcChain xmlns="http://schemas.openxmlformats.org/spreadsheetml/2006/main">
  <c r="J433" i="16" l="1"/>
  <c r="K433" i="16" s="1"/>
  <c r="I433" i="16"/>
  <c r="H433" i="16"/>
  <c r="J432" i="16"/>
  <c r="I432" i="16"/>
  <c r="H432" i="16"/>
  <c r="J431" i="16"/>
  <c r="I431" i="16"/>
  <c r="H431" i="16"/>
  <c r="J430" i="16"/>
  <c r="I430" i="16"/>
  <c r="H430" i="16"/>
  <c r="A424" i="16"/>
  <c r="S423" i="16"/>
  <c r="R423" i="16"/>
  <c r="Q423" i="16"/>
  <c r="O423" i="16"/>
  <c r="N423" i="16"/>
  <c r="M423" i="16"/>
  <c r="L423" i="16"/>
  <c r="K423" i="16"/>
  <c r="J423" i="16"/>
  <c r="A423" i="16"/>
  <c r="AA422" i="16"/>
  <c r="V422" i="16"/>
  <c r="Y422" i="16" s="1"/>
  <c r="Z422" i="16" s="1"/>
  <c r="P422" i="16"/>
  <c r="A422" i="16"/>
  <c r="AA421" i="16"/>
  <c r="Z421" i="16"/>
  <c r="Y421" i="16"/>
  <c r="S421" i="16"/>
  <c r="R421" i="16"/>
  <c r="Q421" i="16"/>
  <c r="O421" i="16"/>
  <c r="N421" i="16"/>
  <c r="M421" i="16"/>
  <c r="L421" i="16"/>
  <c r="K421" i="16"/>
  <c r="J421" i="16"/>
  <c r="A421" i="16"/>
  <c r="AA420" i="16"/>
  <c r="V420" i="16"/>
  <c r="Y420" i="16" s="1"/>
  <c r="Z420" i="16" s="1"/>
  <c r="P420" i="16"/>
  <c r="A420" i="16"/>
  <c r="AA419" i="16"/>
  <c r="V419" i="16"/>
  <c r="Y419" i="16" s="1"/>
  <c r="Z419" i="16" s="1"/>
  <c r="P419" i="16"/>
  <c r="A419" i="16"/>
  <c r="AA418" i="16"/>
  <c r="V418" i="16"/>
  <c r="Y418" i="16" s="1"/>
  <c r="Z418" i="16" s="1"/>
  <c r="P418" i="16"/>
  <c r="A418" i="16"/>
  <c r="AA417" i="16"/>
  <c r="V417" i="16"/>
  <c r="Y417" i="16" s="1"/>
  <c r="Z417" i="16" s="1"/>
  <c r="P417" i="16"/>
  <c r="A417" i="16"/>
  <c r="AA416" i="16"/>
  <c r="V416" i="16"/>
  <c r="Y416" i="16" s="1"/>
  <c r="Z416" i="16" s="1"/>
  <c r="P416" i="16"/>
  <c r="A416" i="16"/>
  <c r="AA415" i="16"/>
  <c r="V415" i="16"/>
  <c r="Y415" i="16" s="1"/>
  <c r="Z415" i="16" s="1"/>
  <c r="P415" i="16"/>
  <c r="A415" i="16"/>
  <c r="AA414" i="16"/>
  <c r="V414" i="16"/>
  <c r="Y414" i="16" s="1"/>
  <c r="Z414" i="16" s="1"/>
  <c r="P414" i="16"/>
  <c r="A414" i="16"/>
  <c r="AA413" i="16"/>
  <c r="V413" i="16"/>
  <c r="Y413" i="16" s="1"/>
  <c r="Z413" i="16" s="1"/>
  <c r="P413" i="16"/>
  <c r="A413" i="16"/>
  <c r="AA412" i="16"/>
  <c r="V412" i="16"/>
  <c r="Y412" i="16" s="1"/>
  <c r="Z412" i="16" s="1"/>
  <c r="P412" i="16"/>
  <c r="A412" i="16"/>
  <c r="AA411" i="16"/>
  <c r="V411" i="16"/>
  <c r="Y411" i="16" s="1"/>
  <c r="Z411" i="16" s="1"/>
  <c r="P411" i="16"/>
  <c r="A411" i="16"/>
  <c r="AA410" i="16"/>
  <c r="V410" i="16"/>
  <c r="Y410" i="16" s="1"/>
  <c r="Z410" i="16" s="1"/>
  <c r="P410" i="16"/>
  <c r="A410" i="16"/>
  <c r="AA409" i="16"/>
  <c r="V409" i="16"/>
  <c r="Y409" i="16" s="1"/>
  <c r="Z409" i="16" s="1"/>
  <c r="P409" i="16"/>
  <c r="A409" i="16"/>
  <c r="AA408" i="16"/>
  <c r="V408" i="16"/>
  <c r="Y408" i="16" s="1"/>
  <c r="Z408" i="16" s="1"/>
  <c r="P408" i="16"/>
  <c r="A408" i="16"/>
  <c r="AA407" i="16"/>
  <c r="V407" i="16"/>
  <c r="Y407" i="16" s="1"/>
  <c r="Z407" i="16" s="1"/>
  <c r="P407" i="16"/>
  <c r="A407" i="16"/>
  <c r="AA406" i="16"/>
  <c r="V406" i="16"/>
  <c r="Y406" i="16" s="1"/>
  <c r="Z406" i="16" s="1"/>
  <c r="P406" i="16"/>
  <c r="A406" i="16"/>
  <c r="AA405" i="16"/>
  <c r="V405" i="16"/>
  <c r="Y405" i="16" s="1"/>
  <c r="Z405" i="16" s="1"/>
  <c r="P405" i="16"/>
  <c r="A405" i="16"/>
  <c r="AA404" i="16"/>
  <c r="V404" i="16"/>
  <c r="Y404" i="16" s="1"/>
  <c r="Z404" i="16" s="1"/>
  <c r="P404" i="16"/>
  <c r="A404" i="16"/>
  <c r="AA403" i="16"/>
  <c r="V403" i="16"/>
  <c r="Y403" i="16" s="1"/>
  <c r="Z403" i="16" s="1"/>
  <c r="P403" i="16"/>
  <c r="A403" i="16"/>
  <c r="AA402" i="16"/>
  <c r="V402" i="16"/>
  <c r="Y402" i="16" s="1"/>
  <c r="Z402" i="16" s="1"/>
  <c r="P402" i="16"/>
  <c r="A402" i="16"/>
  <c r="AA401" i="16"/>
  <c r="Y401" i="16"/>
  <c r="Z401" i="16" s="1"/>
  <c r="S401" i="16"/>
  <c r="R401" i="16"/>
  <c r="Q401" i="16"/>
  <c r="O401" i="16"/>
  <c r="N401" i="16"/>
  <c r="P401" i="16" s="1"/>
  <c r="M401" i="16"/>
  <c r="L401" i="16"/>
  <c r="K401" i="16"/>
  <c r="J401" i="16"/>
  <c r="A401" i="16"/>
  <c r="AA400" i="16"/>
  <c r="V400" i="16"/>
  <c r="Y400" i="16" s="1"/>
  <c r="Z400" i="16" s="1"/>
  <c r="P400" i="16"/>
  <c r="A400" i="16"/>
  <c r="AA399" i="16"/>
  <c r="Y399" i="16"/>
  <c r="Z399" i="16" s="1"/>
  <c r="S399" i="16"/>
  <c r="R399" i="16"/>
  <c r="Q399" i="16"/>
  <c r="O399" i="16"/>
  <c r="P399" i="16" s="1"/>
  <c r="N399" i="16"/>
  <c r="M399" i="16"/>
  <c r="L399" i="16"/>
  <c r="K399" i="16"/>
  <c r="J399" i="16"/>
  <c r="A399" i="16"/>
  <c r="AA398" i="16"/>
  <c r="V398" i="16"/>
  <c r="Y398" i="16" s="1"/>
  <c r="Z398" i="16" s="1"/>
  <c r="P398" i="16"/>
  <c r="A398" i="16"/>
  <c r="AA397" i="16"/>
  <c r="Y397" i="16"/>
  <c r="Z397" i="16" s="1"/>
  <c r="S397" i="16"/>
  <c r="R397" i="16"/>
  <c r="Q397" i="16"/>
  <c r="O397" i="16"/>
  <c r="N397" i="16"/>
  <c r="M397" i="16"/>
  <c r="L397" i="16"/>
  <c r="K397" i="16"/>
  <c r="J397" i="16"/>
  <c r="A397" i="16"/>
  <c r="AA396" i="16"/>
  <c r="V396" i="16"/>
  <c r="Y396" i="16" s="1"/>
  <c r="Z396" i="16" s="1"/>
  <c r="P396" i="16"/>
  <c r="A396" i="16"/>
  <c r="AA395" i="16"/>
  <c r="Z395" i="16"/>
  <c r="Y395" i="16"/>
  <c r="S395" i="16"/>
  <c r="R395" i="16"/>
  <c r="Q395" i="16"/>
  <c r="O395" i="16"/>
  <c r="N395" i="16"/>
  <c r="M395" i="16"/>
  <c r="L395" i="16"/>
  <c r="K395" i="16"/>
  <c r="J395" i="16"/>
  <c r="A395" i="16"/>
  <c r="AA394" i="16"/>
  <c r="V394" i="16"/>
  <c r="Y394" i="16" s="1"/>
  <c r="Z394" i="16" s="1"/>
  <c r="P394" i="16"/>
  <c r="A394" i="16"/>
  <c r="AA393" i="16"/>
  <c r="V393" i="16"/>
  <c r="Y393" i="16" s="1"/>
  <c r="Z393" i="16" s="1"/>
  <c r="P393" i="16"/>
  <c r="A393" i="16"/>
  <c r="AA392" i="16"/>
  <c r="V392" i="16"/>
  <c r="Y392" i="16" s="1"/>
  <c r="Z392" i="16" s="1"/>
  <c r="P392" i="16"/>
  <c r="A392" i="16"/>
  <c r="AA391" i="16"/>
  <c r="V391" i="16"/>
  <c r="Y391" i="16" s="1"/>
  <c r="Z391" i="16" s="1"/>
  <c r="P391" i="16"/>
  <c r="A391" i="16"/>
  <c r="AA390" i="16"/>
  <c r="V390" i="16"/>
  <c r="Y390" i="16" s="1"/>
  <c r="Z390" i="16" s="1"/>
  <c r="P390" i="16"/>
  <c r="A390" i="16"/>
  <c r="AA389" i="16"/>
  <c r="V389" i="16"/>
  <c r="Y389" i="16" s="1"/>
  <c r="Z389" i="16" s="1"/>
  <c r="P389" i="16"/>
  <c r="A389" i="16"/>
  <c r="AA388" i="16"/>
  <c r="V388" i="16"/>
  <c r="Y388" i="16" s="1"/>
  <c r="Z388" i="16" s="1"/>
  <c r="P388" i="16"/>
  <c r="A388" i="16"/>
  <c r="AA387" i="16"/>
  <c r="Y387" i="16"/>
  <c r="Z387" i="16" s="1"/>
  <c r="S387" i="16"/>
  <c r="R387" i="16"/>
  <c r="Q387" i="16"/>
  <c r="O387" i="16"/>
  <c r="N387" i="16"/>
  <c r="M387" i="16"/>
  <c r="L387" i="16"/>
  <c r="K387" i="16"/>
  <c r="J387" i="16"/>
  <c r="A387" i="16"/>
  <c r="AA386" i="16"/>
  <c r="V386" i="16"/>
  <c r="Y386" i="16" s="1"/>
  <c r="Z386" i="16" s="1"/>
  <c r="P386" i="16"/>
  <c r="A386" i="16"/>
  <c r="AA385" i="16"/>
  <c r="Y385" i="16"/>
  <c r="Z385" i="16" s="1"/>
  <c r="S385" i="16"/>
  <c r="R385" i="16"/>
  <c r="Q385" i="16"/>
  <c r="O385" i="16"/>
  <c r="N385" i="16"/>
  <c r="P385" i="16" s="1"/>
  <c r="M385" i="16"/>
  <c r="L385" i="16"/>
  <c r="K385" i="16"/>
  <c r="J385" i="16"/>
  <c r="A385" i="16"/>
  <c r="AA384" i="16"/>
  <c r="V384" i="16"/>
  <c r="Y384" i="16" s="1"/>
  <c r="Z384" i="16" s="1"/>
  <c r="P384" i="16"/>
  <c r="A384" i="16"/>
  <c r="AA383" i="16"/>
  <c r="V383" i="16"/>
  <c r="Y383" i="16" s="1"/>
  <c r="Z383" i="16" s="1"/>
  <c r="P383" i="16"/>
  <c r="A383" i="16"/>
  <c r="AA382" i="16"/>
  <c r="V382" i="16"/>
  <c r="Y382" i="16" s="1"/>
  <c r="Z382" i="16" s="1"/>
  <c r="P382" i="16"/>
  <c r="A382" i="16"/>
  <c r="AA381" i="16"/>
  <c r="Y381" i="16"/>
  <c r="Z381" i="16" s="1"/>
  <c r="S381" i="16"/>
  <c r="R381" i="16"/>
  <c r="Q381" i="16"/>
  <c r="O381" i="16"/>
  <c r="N381" i="16"/>
  <c r="M381" i="16"/>
  <c r="L381" i="16"/>
  <c r="K381" i="16"/>
  <c r="J381" i="16"/>
  <c r="A381" i="16"/>
  <c r="AA380" i="16"/>
  <c r="V380" i="16"/>
  <c r="Y380" i="16" s="1"/>
  <c r="Z380" i="16" s="1"/>
  <c r="P380" i="16"/>
  <c r="A380" i="16"/>
  <c r="AA379" i="16"/>
  <c r="Y379" i="16"/>
  <c r="Z379" i="16" s="1"/>
  <c r="S379" i="16"/>
  <c r="R379" i="16"/>
  <c r="Q379" i="16"/>
  <c r="O379" i="16"/>
  <c r="N379" i="16"/>
  <c r="M379" i="16"/>
  <c r="L379" i="16"/>
  <c r="K379" i="16"/>
  <c r="J379" i="16"/>
  <c r="A379" i="16"/>
  <c r="AA378" i="16"/>
  <c r="V378" i="16"/>
  <c r="Y378" i="16" s="1"/>
  <c r="Z378" i="16" s="1"/>
  <c r="P378" i="16"/>
  <c r="A378" i="16"/>
  <c r="AA377" i="16"/>
  <c r="V377" i="16"/>
  <c r="Y377" i="16" s="1"/>
  <c r="Z377" i="16" s="1"/>
  <c r="P377" i="16"/>
  <c r="A377" i="16"/>
  <c r="AA376" i="16"/>
  <c r="V376" i="16"/>
  <c r="Y376" i="16" s="1"/>
  <c r="Z376" i="16" s="1"/>
  <c r="P376" i="16"/>
  <c r="A376" i="16"/>
  <c r="AA375" i="16"/>
  <c r="Y375" i="16"/>
  <c r="Z375" i="16" s="1"/>
  <c r="S375" i="16"/>
  <c r="R375" i="16"/>
  <c r="Q375" i="16"/>
  <c r="O375" i="16"/>
  <c r="N375" i="16"/>
  <c r="M375" i="16"/>
  <c r="L375" i="16"/>
  <c r="K375" i="16"/>
  <c r="J375" i="16"/>
  <c r="A375" i="16"/>
  <c r="AA374" i="16"/>
  <c r="V374" i="16"/>
  <c r="Y374" i="16" s="1"/>
  <c r="Z374" i="16" s="1"/>
  <c r="P374" i="16"/>
  <c r="A374" i="16"/>
  <c r="AA373" i="16"/>
  <c r="V373" i="16"/>
  <c r="Y373" i="16" s="1"/>
  <c r="Z373" i="16" s="1"/>
  <c r="P373" i="16"/>
  <c r="A373" i="16"/>
  <c r="AA372" i="16"/>
  <c r="V372" i="16"/>
  <c r="Y372" i="16" s="1"/>
  <c r="Z372" i="16" s="1"/>
  <c r="P372" i="16"/>
  <c r="A372" i="16"/>
  <c r="AA371" i="16"/>
  <c r="V371" i="16"/>
  <c r="Y371" i="16" s="1"/>
  <c r="Z371" i="16" s="1"/>
  <c r="P371" i="16"/>
  <c r="A371" i="16"/>
  <c r="AA370" i="16"/>
  <c r="V370" i="16"/>
  <c r="Y370" i="16" s="1"/>
  <c r="Z370" i="16" s="1"/>
  <c r="P370" i="16"/>
  <c r="A370" i="16"/>
  <c r="AA369" i="16"/>
  <c r="V369" i="16"/>
  <c r="Y369" i="16" s="1"/>
  <c r="Z369" i="16" s="1"/>
  <c r="P369" i="16"/>
  <c r="A369" i="16"/>
  <c r="AA368" i="16"/>
  <c r="V368" i="16"/>
  <c r="Y368" i="16" s="1"/>
  <c r="Z368" i="16" s="1"/>
  <c r="P368" i="16"/>
  <c r="A368" i="16"/>
  <c r="AA367" i="16"/>
  <c r="Y367" i="16"/>
  <c r="Z367" i="16" s="1"/>
  <c r="S367" i="16"/>
  <c r="R367" i="16"/>
  <c r="Q367" i="16"/>
  <c r="O367" i="16"/>
  <c r="N367" i="16"/>
  <c r="P367" i="16" s="1"/>
  <c r="M367" i="16"/>
  <c r="L367" i="16"/>
  <c r="K367" i="16"/>
  <c r="J367" i="16"/>
  <c r="A367" i="16"/>
  <c r="AA366" i="16"/>
  <c r="V366" i="16"/>
  <c r="Y366" i="16" s="1"/>
  <c r="Z366" i="16" s="1"/>
  <c r="P366" i="16"/>
  <c r="A366" i="16"/>
  <c r="AA365" i="16"/>
  <c r="Z365" i="16"/>
  <c r="Y365" i="16"/>
  <c r="S365" i="16"/>
  <c r="R365" i="16"/>
  <c r="Q365" i="16"/>
  <c r="O365" i="16"/>
  <c r="N365" i="16"/>
  <c r="P365" i="16" s="1"/>
  <c r="M365" i="16"/>
  <c r="L365" i="16"/>
  <c r="K365" i="16"/>
  <c r="J365" i="16"/>
  <c r="A365" i="16"/>
  <c r="AA364" i="16"/>
  <c r="V364" i="16"/>
  <c r="Y364" i="16" s="1"/>
  <c r="Z364" i="16" s="1"/>
  <c r="P364" i="16"/>
  <c r="A364" i="16"/>
  <c r="AA363" i="16"/>
  <c r="V363" i="16"/>
  <c r="Y363" i="16" s="1"/>
  <c r="Z363" i="16" s="1"/>
  <c r="P363" i="16"/>
  <c r="A363" i="16"/>
  <c r="AA362" i="16"/>
  <c r="Y362" i="16"/>
  <c r="Z362" i="16" s="1"/>
  <c r="S362" i="16"/>
  <c r="R362" i="16"/>
  <c r="Q362" i="16"/>
  <c r="O362" i="16"/>
  <c r="N362" i="16"/>
  <c r="P362" i="16" s="1"/>
  <c r="M362" i="16"/>
  <c r="L362" i="16"/>
  <c r="K362" i="16"/>
  <c r="J362" i="16"/>
  <c r="A362" i="16"/>
  <c r="AA361" i="16"/>
  <c r="V361" i="16"/>
  <c r="Y361" i="16" s="1"/>
  <c r="Z361" i="16" s="1"/>
  <c r="P361" i="16"/>
  <c r="A361" i="16"/>
  <c r="AA360" i="16"/>
  <c r="V360" i="16"/>
  <c r="Y360" i="16" s="1"/>
  <c r="Z360" i="16" s="1"/>
  <c r="P360" i="16"/>
  <c r="A360" i="16"/>
  <c r="AA359" i="16"/>
  <c r="V359" i="16"/>
  <c r="Y359" i="16" s="1"/>
  <c r="Z359" i="16" s="1"/>
  <c r="P359" i="16"/>
  <c r="A359" i="16"/>
  <c r="AA358" i="16"/>
  <c r="V358" i="16"/>
  <c r="Y358" i="16" s="1"/>
  <c r="Z358" i="16" s="1"/>
  <c r="P358" i="16"/>
  <c r="A358" i="16"/>
  <c r="AA357" i="16"/>
  <c r="V357" i="16"/>
  <c r="Y357" i="16" s="1"/>
  <c r="Z357" i="16" s="1"/>
  <c r="P357" i="16"/>
  <c r="A357" i="16"/>
  <c r="AA356" i="16"/>
  <c r="V356" i="16"/>
  <c r="Y356" i="16" s="1"/>
  <c r="Z356" i="16" s="1"/>
  <c r="P356" i="16"/>
  <c r="A356" i="16"/>
  <c r="AA355" i="16"/>
  <c r="V355" i="16"/>
  <c r="Y355" i="16" s="1"/>
  <c r="Z355" i="16" s="1"/>
  <c r="P355" i="16"/>
  <c r="A355" i="16"/>
  <c r="AA354" i="16"/>
  <c r="V354" i="16"/>
  <c r="Y354" i="16" s="1"/>
  <c r="Z354" i="16" s="1"/>
  <c r="P354" i="16"/>
  <c r="A354" i="16"/>
  <c r="AA353" i="16"/>
  <c r="V353" i="16"/>
  <c r="Y353" i="16" s="1"/>
  <c r="Z353" i="16" s="1"/>
  <c r="P353" i="16"/>
  <c r="A353" i="16"/>
  <c r="AA352" i="16"/>
  <c r="V352" i="16"/>
  <c r="Y352" i="16" s="1"/>
  <c r="Z352" i="16" s="1"/>
  <c r="P352" i="16"/>
  <c r="A352" i="16"/>
  <c r="AA351" i="16"/>
  <c r="V351" i="16"/>
  <c r="Y351" i="16" s="1"/>
  <c r="Z351" i="16" s="1"/>
  <c r="P351" i="16"/>
  <c r="A351" i="16"/>
  <c r="AA350" i="16"/>
  <c r="V350" i="16"/>
  <c r="Y350" i="16" s="1"/>
  <c r="Z350" i="16" s="1"/>
  <c r="P350" i="16"/>
  <c r="A350" i="16"/>
  <c r="AA349" i="16"/>
  <c r="V349" i="16"/>
  <c r="Y349" i="16" s="1"/>
  <c r="Z349" i="16" s="1"/>
  <c r="P349" i="16"/>
  <c r="A349" i="16"/>
  <c r="AA348" i="16"/>
  <c r="V348" i="16"/>
  <c r="Y348" i="16" s="1"/>
  <c r="Z348" i="16" s="1"/>
  <c r="P348" i="16"/>
  <c r="A348" i="16"/>
  <c r="AA347" i="16"/>
  <c r="Y347" i="16"/>
  <c r="Z347" i="16" s="1"/>
  <c r="S347" i="16"/>
  <c r="R347" i="16"/>
  <c r="Q347" i="16"/>
  <c r="O347" i="16"/>
  <c r="N347" i="16"/>
  <c r="M347" i="16"/>
  <c r="L347" i="16"/>
  <c r="K347" i="16"/>
  <c r="J347" i="16"/>
  <c r="A347" i="16"/>
  <c r="AA346" i="16"/>
  <c r="V346" i="16"/>
  <c r="Y346" i="16" s="1"/>
  <c r="Z346" i="16" s="1"/>
  <c r="P346" i="16"/>
  <c r="A346" i="16"/>
  <c r="AA345" i="16"/>
  <c r="V345" i="16"/>
  <c r="Y345" i="16" s="1"/>
  <c r="Z345" i="16" s="1"/>
  <c r="P345" i="16"/>
  <c r="A345" i="16"/>
  <c r="AA344" i="16"/>
  <c r="Z344" i="16"/>
  <c r="V344" i="16"/>
  <c r="Y344" i="16" s="1"/>
  <c r="P344" i="16"/>
  <c r="A344" i="16"/>
  <c r="AA343" i="16"/>
  <c r="V343" i="16"/>
  <c r="Y343" i="16" s="1"/>
  <c r="Z343" i="16" s="1"/>
  <c r="P343" i="16"/>
  <c r="A343" i="16"/>
  <c r="AA342" i="16"/>
  <c r="V342" i="16"/>
  <c r="Y342" i="16" s="1"/>
  <c r="Z342" i="16" s="1"/>
  <c r="P342" i="16"/>
  <c r="A342" i="16"/>
  <c r="AA341" i="16"/>
  <c r="V341" i="16"/>
  <c r="Y341" i="16" s="1"/>
  <c r="Z341" i="16" s="1"/>
  <c r="P341" i="16"/>
  <c r="A341" i="16"/>
  <c r="AA340" i="16"/>
  <c r="Y340" i="16"/>
  <c r="Z340" i="16" s="1"/>
  <c r="S340" i="16"/>
  <c r="R340" i="16"/>
  <c r="Q340" i="16"/>
  <c r="O340" i="16"/>
  <c r="N340" i="16"/>
  <c r="M340" i="16"/>
  <c r="L340" i="16"/>
  <c r="K340" i="16"/>
  <c r="J340" i="16"/>
  <c r="A340" i="16"/>
  <c r="AA339" i="16"/>
  <c r="V339" i="16"/>
  <c r="Y339" i="16" s="1"/>
  <c r="Z339" i="16" s="1"/>
  <c r="P339" i="16"/>
  <c r="A339" i="16"/>
  <c r="AA338" i="16"/>
  <c r="V338" i="16"/>
  <c r="Y338" i="16" s="1"/>
  <c r="Z338" i="16" s="1"/>
  <c r="P338" i="16"/>
  <c r="A338" i="16"/>
  <c r="AA337" i="16"/>
  <c r="V337" i="16"/>
  <c r="Y337" i="16" s="1"/>
  <c r="Z337" i="16" s="1"/>
  <c r="P337" i="16"/>
  <c r="A337" i="16"/>
  <c r="AA336" i="16"/>
  <c r="Y336" i="16"/>
  <c r="Z336" i="16" s="1"/>
  <c r="S336" i="16"/>
  <c r="R336" i="16"/>
  <c r="Q336" i="16"/>
  <c r="O336" i="16"/>
  <c r="N336" i="16"/>
  <c r="M336" i="16"/>
  <c r="L336" i="16"/>
  <c r="K336" i="16"/>
  <c r="J336" i="16"/>
  <c r="A336" i="16"/>
  <c r="AA335" i="16"/>
  <c r="V335" i="16"/>
  <c r="Y335" i="16" s="1"/>
  <c r="Z335" i="16" s="1"/>
  <c r="P335" i="16"/>
  <c r="A335" i="16"/>
  <c r="AA334" i="16"/>
  <c r="V334" i="16"/>
  <c r="Y334" i="16" s="1"/>
  <c r="Z334" i="16" s="1"/>
  <c r="P334" i="16"/>
  <c r="A334" i="16"/>
  <c r="AA333" i="16"/>
  <c r="V333" i="16"/>
  <c r="Y333" i="16" s="1"/>
  <c r="Z333" i="16" s="1"/>
  <c r="P333" i="16"/>
  <c r="A333" i="16"/>
  <c r="AA332" i="16"/>
  <c r="Y332" i="16"/>
  <c r="Z332" i="16" s="1"/>
  <c r="V332" i="16"/>
  <c r="P332" i="16"/>
  <c r="A332" i="16"/>
  <c r="AA331" i="16"/>
  <c r="V331" i="16"/>
  <c r="Y331" i="16" s="1"/>
  <c r="Z331" i="16" s="1"/>
  <c r="P331" i="16"/>
  <c r="A331" i="16"/>
  <c r="AA330" i="16"/>
  <c r="V330" i="16"/>
  <c r="Y330" i="16" s="1"/>
  <c r="Z330" i="16" s="1"/>
  <c r="P330" i="16"/>
  <c r="A330" i="16"/>
  <c r="AA329" i="16"/>
  <c r="V329" i="16"/>
  <c r="Y329" i="16" s="1"/>
  <c r="Z329" i="16" s="1"/>
  <c r="P329" i="16"/>
  <c r="A329" i="16"/>
  <c r="AA328" i="16"/>
  <c r="V328" i="16"/>
  <c r="Y328" i="16" s="1"/>
  <c r="Z328" i="16" s="1"/>
  <c r="P328" i="16"/>
  <c r="A328" i="16"/>
  <c r="AA327" i="16"/>
  <c r="V327" i="16"/>
  <c r="Y327" i="16" s="1"/>
  <c r="Z327" i="16" s="1"/>
  <c r="P327" i="16"/>
  <c r="A327" i="16"/>
  <c r="AA326" i="16"/>
  <c r="V326" i="16"/>
  <c r="Y326" i="16" s="1"/>
  <c r="Z326" i="16" s="1"/>
  <c r="P326" i="16"/>
  <c r="A326" i="16"/>
  <c r="AA325" i="16"/>
  <c r="Y325" i="16"/>
  <c r="Z325" i="16" s="1"/>
  <c r="S325" i="16"/>
  <c r="R325" i="16"/>
  <c r="Q325" i="16"/>
  <c r="O325" i="16"/>
  <c r="N325" i="16"/>
  <c r="M325" i="16"/>
  <c r="L325" i="16"/>
  <c r="K325" i="16"/>
  <c r="J325" i="16"/>
  <c r="A325" i="16"/>
  <c r="AA324" i="16"/>
  <c r="V324" i="16"/>
  <c r="Y324" i="16" s="1"/>
  <c r="Z324" i="16" s="1"/>
  <c r="P324" i="16"/>
  <c r="A324" i="16"/>
  <c r="AA323" i="16"/>
  <c r="Y323" i="16"/>
  <c r="Z323" i="16" s="1"/>
  <c r="S323" i="16"/>
  <c r="R323" i="16"/>
  <c r="Q323" i="16"/>
  <c r="O323" i="16"/>
  <c r="N323" i="16"/>
  <c r="P323" i="16" s="1"/>
  <c r="M323" i="16"/>
  <c r="L323" i="16"/>
  <c r="K323" i="16"/>
  <c r="J323" i="16"/>
  <c r="A323" i="16"/>
  <c r="AA322" i="16"/>
  <c r="V322" i="16"/>
  <c r="Y322" i="16" s="1"/>
  <c r="Z322" i="16" s="1"/>
  <c r="P322" i="16"/>
  <c r="A322" i="16"/>
  <c r="AA321" i="16"/>
  <c r="V321" i="16"/>
  <c r="Y321" i="16" s="1"/>
  <c r="Z321" i="16" s="1"/>
  <c r="P321" i="16"/>
  <c r="A321" i="16"/>
  <c r="AA320" i="16"/>
  <c r="Y320" i="16"/>
  <c r="Z320" i="16" s="1"/>
  <c r="S320" i="16"/>
  <c r="R320" i="16"/>
  <c r="Q320" i="16"/>
  <c r="O320" i="16"/>
  <c r="N320" i="16"/>
  <c r="P320" i="16" s="1"/>
  <c r="M320" i="16"/>
  <c r="L320" i="16"/>
  <c r="K320" i="16"/>
  <c r="J320" i="16"/>
  <c r="A320" i="16"/>
  <c r="AA319" i="16"/>
  <c r="V319" i="16"/>
  <c r="Y319" i="16" s="1"/>
  <c r="Z319" i="16" s="1"/>
  <c r="P319" i="16"/>
  <c r="A319" i="16"/>
  <c r="AA318" i="16"/>
  <c r="V318" i="16"/>
  <c r="Y318" i="16" s="1"/>
  <c r="Z318" i="16" s="1"/>
  <c r="P318" i="16"/>
  <c r="A318" i="16"/>
  <c r="AA317" i="16"/>
  <c r="V317" i="16"/>
  <c r="Y317" i="16" s="1"/>
  <c r="Z317" i="16" s="1"/>
  <c r="P317" i="16"/>
  <c r="A317" i="16"/>
  <c r="AA316" i="16"/>
  <c r="V316" i="16"/>
  <c r="Y316" i="16" s="1"/>
  <c r="Z316" i="16" s="1"/>
  <c r="P316" i="16"/>
  <c r="A316" i="16"/>
  <c r="AA315" i="16"/>
  <c r="V315" i="16"/>
  <c r="Y315" i="16" s="1"/>
  <c r="Z315" i="16" s="1"/>
  <c r="P315" i="16"/>
  <c r="A315" i="16"/>
  <c r="AA314" i="16"/>
  <c r="V314" i="16"/>
  <c r="Y314" i="16" s="1"/>
  <c r="Z314" i="16" s="1"/>
  <c r="P314" i="16"/>
  <c r="A314" i="16"/>
  <c r="AA313" i="16"/>
  <c r="Y313" i="16"/>
  <c r="Z313" i="16" s="1"/>
  <c r="S313" i="16"/>
  <c r="R313" i="16"/>
  <c r="Q313" i="16"/>
  <c r="O313" i="16"/>
  <c r="N313" i="16"/>
  <c r="M313" i="16"/>
  <c r="L313" i="16"/>
  <c r="K313" i="16"/>
  <c r="J313" i="16"/>
  <c r="A313" i="16"/>
  <c r="AA312" i="16"/>
  <c r="V312" i="16"/>
  <c r="Y312" i="16" s="1"/>
  <c r="Z312" i="16" s="1"/>
  <c r="P312" i="16"/>
  <c r="A312" i="16"/>
  <c r="AA311" i="16"/>
  <c r="Y311" i="16"/>
  <c r="Z311" i="16" s="1"/>
  <c r="S311" i="16"/>
  <c r="R311" i="16"/>
  <c r="Q311" i="16"/>
  <c r="O311" i="16"/>
  <c r="N311" i="16"/>
  <c r="M311" i="16"/>
  <c r="L311" i="16"/>
  <c r="K311" i="16"/>
  <c r="J311" i="16"/>
  <c r="A311" i="16"/>
  <c r="AA310" i="16"/>
  <c r="V310" i="16"/>
  <c r="Y310" i="16" s="1"/>
  <c r="Z310" i="16" s="1"/>
  <c r="P310" i="16"/>
  <c r="A310" i="16"/>
  <c r="AA309" i="16"/>
  <c r="V309" i="16"/>
  <c r="Y309" i="16" s="1"/>
  <c r="Z309" i="16" s="1"/>
  <c r="P309" i="16"/>
  <c r="A309" i="16"/>
  <c r="AA308" i="16"/>
  <c r="Y308" i="16"/>
  <c r="Z308" i="16" s="1"/>
  <c r="S308" i="16"/>
  <c r="R308" i="16"/>
  <c r="Q308" i="16"/>
  <c r="O308" i="16"/>
  <c r="N308" i="16"/>
  <c r="M308" i="16"/>
  <c r="L308" i="16"/>
  <c r="K308" i="16"/>
  <c r="J308" i="16"/>
  <c r="A308" i="16"/>
  <c r="AA307" i="16"/>
  <c r="Y307" i="16"/>
  <c r="Z307" i="16" s="1"/>
  <c r="V307" i="16"/>
  <c r="P307" i="16"/>
  <c r="A307" i="16"/>
  <c r="AA306" i="16"/>
  <c r="V306" i="16"/>
  <c r="Y306" i="16" s="1"/>
  <c r="Z306" i="16" s="1"/>
  <c r="P306" i="16"/>
  <c r="A306" i="16"/>
  <c r="AA305" i="16"/>
  <c r="V305" i="16"/>
  <c r="Y305" i="16" s="1"/>
  <c r="Z305" i="16" s="1"/>
  <c r="P305" i="16"/>
  <c r="A305" i="16"/>
  <c r="AA304" i="16"/>
  <c r="V304" i="16"/>
  <c r="Y304" i="16" s="1"/>
  <c r="Z304" i="16" s="1"/>
  <c r="P304" i="16"/>
  <c r="A304" i="16"/>
  <c r="AA303" i="16"/>
  <c r="V303" i="16"/>
  <c r="Y303" i="16" s="1"/>
  <c r="Z303" i="16" s="1"/>
  <c r="P303" i="16"/>
  <c r="A303" i="16"/>
  <c r="AA302" i="16"/>
  <c r="V302" i="16"/>
  <c r="Y302" i="16" s="1"/>
  <c r="Z302" i="16" s="1"/>
  <c r="P302" i="16"/>
  <c r="A302" i="16"/>
  <c r="AA301" i="16"/>
  <c r="V301" i="16"/>
  <c r="Y301" i="16" s="1"/>
  <c r="Z301" i="16" s="1"/>
  <c r="P301" i="16"/>
  <c r="A301" i="16"/>
  <c r="AA300" i="16"/>
  <c r="V300" i="16"/>
  <c r="Y300" i="16" s="1"/>
  <c r="Z300" i="16" s="1"/>
  <c r="P300" i="16"/>
  <c r="A300" i="16"/>
  <c r="AA299" i="16"/>
  <c r="V299" i="16"/>
  <c r="Y299" i="16" s="1"/>
  <c r="Z299" i="16" s="1"/>
  <c r="P299" i="16"/>
  <c r="A299" i="16"/>
  <c r="AA298" i="16"/>
  <c r="Y298" i="16"/>
  <c r="Z298" i="16" s="1"/>
  <c r="S298" i="16"/>
  <c r="R298" i="16"/>
  <c r="Q298" i="16"/>
  <c r="O298" i="16"/>
  <c r="N298" i="16"/>
  <c r="P298" i="16" s="1"/>
  <c r="M298" i="16"/>
  <c r="L298" i="16"/>
  <c r="K298" i="16"/>
  <c r="J298" i="16"/>
  <c r="A298" i="16"/>
  <c r="AA297" i="16"/>
  <c r="V297" i="16"/>
  <c r="Y297" i="16" s="1"/>
  <c r="Z297" i="16" s="1"/>
  <c r="P297" i="16"/>
  <c r="A297" i="16"/>
  <c r="AA296" i="16"/>
  <c r="V296" i="16"/>
  <c r="Y296" i="16" s="1"/>
  <c r="Z296" i="16" s="1"/>
  <c r="P296" i="16"/>
  <c r="A296" i="16"/>
  <c r="AA295" i="16"/>
  <c r="Y295" i="16"/>
  <c r="Z295" i="16" s="1"/>
  <c r="S295" i="16"/>
  <c r="R295" i="16"/>
  <c r="Q295" i="16"/>
  <c r="O295" i="16"/>
  <c r="N295" i="16"/>
  <c r="P295" i="16" s="1"/>
  <c r="M295" i="16"/>
  <c r="L295" i="16"/>
  <c r="K295" i="16"/>
  <c r="J295" i="16"/>
  <c r="A295" i="16"/>
  <c r="AA294" i="16"/>
  <c r="V294" i="16"/>
  <c r="Y294" i="16" s="1"/>
  <c r="Z294" i="16" s="1"/>
  <c r="P294" i="16"/>
  <c r="A294" i="16"/>
  <c r="AA293" i="16"/>
  <c r="V293" i="16"/>
  <c r="Y293" i="16" s="1"/>
  <c r="Z293" i="16" s="1"/>
  <c r="P293" i="16"/>
  <c r="A293" i="16"/>
  <c r="AA292" i="16"/>
  <c r="V292" i="16"/>
  <c r="Y292" i="16" s="1"/>
  <c r="Z292" i="16" s="1"/>
  <c r="P292" i="16"/>
  <c r="A292" i="16"/>
  <c r="AA291" i="16"/>
  <c r="V291" i="16"/>
  <c r="Y291" i="16" s="1"/>
  <c r="Z291" i="16" s="1"/>
  <c r="P291" i="16"/>
  <c r="A291" i="16"/>
  <c r="AA290" i="16"/>
  <c r="V290" i="16"/>
  <c r="Y290" i="16" s="1"/>
  <c r="Z290" i="16" s="1"/>
  <c r="P290" i="16"/>
  <c r="A290" i="16"/>
  <c r="AA289" i="16"/>
  <c r="V289" i="16"/>
  <c r="Y289" i="16" s="1"/>
  <c r="Z289" i="16" s="1"/>
  <c r="P289" i="16"/>
  <c r="A289" i="16"/>
  <c r="AA288" i="16"/>
  <c r="V288" i="16"/>
  <c r="Y288" i="16" s="1"/>
  <c r="Z288" i="16" s="1"/>
  <c r="P288" i="16"/>
  <c r="A288" i="16"/>
  <c r="AA287" i="16"/>
  <c r="V287" i="16"/>
  <c r="Y287" i="16" s="1"/>
  <c r="Z287" i="16" s="1"/>
  <c r="P287" i="16"/>
  <c r="A287" i="16"/>
  <c r="AA286" i="16"/>
  <c r="V286" i="16"/>
  <c r="Y286" i="16" s="1"/>
  <c r="Z286" i="16" s="1"/>
  <c r="P286" i="16"/>
  <c r="A286" i="16"/>
  <c r="AA285" i="16"/>
  <c r="Y285" i="16"/>
  <c r="Z285" i="16" s="1"/>
  <c r="S285" i="16"/>
  <c r="R285" i="16"/>
  <c r="Q285" i="16"/>
  <c r="O285" i="16"/>
  <c r="N285" i="16"/>
  <c r="M285" i="16"/>
  <c r="L285" i="16"/>
  <c r="K285" i="16"/>
  <c r="J285" i="16"/>
  <c r="A285" i="16"/>
  <c r="AA284" i="16"/>
  <c r="V284" i="16"/>
  <c r="Y284" i="16" s="1"/>
  <c r="Z284" i="16" s="1"/>
  <c r="P284" i="16"/>
  <c r="A284" i="16"/>
  <c r="AA283" i="16"/>
  <c r="V283" i="16"/>
  <c r="Y283" i="16" s="1"/>
  <c r="Z283" i="16" s="1"/>
  <c r="P283" i="16"/>
  <c r="A283" i="16"/>
  <c r="AA282" i="16"/>
  <c r="Y282" i="16"/>
  <c r="Z282" i="16" s="1"/>
  <c r="S282" i="16"/>
  <c r="R282" i="16"/>
  <c r="Q282" i="16"/>
  <c r="O282" i="16"/>
  <c r="N282" i="16"/>
  <c r="M282" i="16"/>
  <c r="L282" i="16"/>
  <c r="K282" i="16"/>
  <c r="J282" i="16"/>
  <c r="A282" i="16"/>
  <c r="AA281" i="16"/>
  <c r="V281" i="16"/>
  <c r="Y281" i="16" s="1"/>
  <c r="Z281" i="16" s="1"/>
  <c r="P281" i="16"/>
  <c r="A281" i="16"/>
  <c r="AA280" i="16"/>
  <c r="V280" i="16"/>
  <c r="Y280" i="16" s="1"/>
  <c r="Z280" i="16" s="1"/>
  <c r="P280" i="16"/>
  <c r="A280" i="16"/>
  <c r="AA279" i="16"/>
  <c r="V279" i="16"/>
  <c r="Y279" i="16" s="1"/>
  <c r="Z279" i="16" s="1"/>
  <c r="P279" i="16"/>
  <c r="A279" i="16"/>
  <c r="AA278" i="16"/>
  <c r="Y278" i="16"/>
  <c r="Z278" i="16" s="1"/>
  <c r="S278" i="16"/>
  <c r="R278" i="16"/>
  <c r="Q278" i="16"/>
  <c r="O278" i="16"/>
  <c r="N278" i="16"/>
  <c r="M278" i="16"/>
  <c r="L278" i="16"/>
  <c r="K278" i="16"/>
  <c r="J278" i="16"/>
  <c r="A278" i="16"/>
  <c r="AA277" i="16"/>
  <c r="V277" i="16"/>
  <c r="Y277" i="16" s="1"/>
  <c r="Z277" i="16" s="1"/>
  <c r="P277" i="16"/>
  <c r="A277" i="16"/>
  <c r="AA276" i="16"/>
  <c r="V276" i="16"/>
  <c r="Y276" i="16" s="1"/>
  <c r="Z276" i="16" s="1"/>
  <c r="P276" i="16"/>
  <c r="A276" i="16"/>
  <c r="AA275" i="16"/>
  <c r="V275" i="16"/>
  <c r="Y275" i="16" s="1"/>
  <c r="Z275" i="16" s="1"/>
  <c r="P275" i="16"/>
  <c r="A275" i="16"/>
  <c r="AA274" i="16"/>
  <c r="V274" i="16"/>
  <c r="Y274" i="16" s="1"/>
  <c r="Z274" i="16" s="1"/>
  <c r="P274" i="16"/>
  <c r="A274" i="16"/>
  <c r="AA273" i="16"/>
  <c r="V273" i="16"/>
  <c r="Y273" i="16" s="1"/>
  <c r="Z273" i="16" s="1"/>
  <c r="P273" i="16"/>
  <c r="A273" i="16"/>
  <c r="AA272" i="16"/>
  <c r="V272" i="16"/>
  <c r="Y272" i="16" s="1"/>
  <c r="Z272" i="16" s="1"/>
  <c r="P272" i="16"/>
  <c r="A272" i="16"/>
  <c r="AA271" i="16"/>
  <c r="V271" i="16"/>
  <c r="Y271" i="16" s="1"/>
  <c r="Z271" i="16" s="1"/>
  <c r="P271" i="16"/>
  <c r="A271" i="16"/>
  <c r="AA270" i="16"/>
  <c r="V270" i="16"/>
  <c r="Y270" i="16" s="1"/>
  <c r="Z270" i="16" s="1"/>
  <c r="P270" i="16"/>
  <c r="A270" i="16"/>
  <c r="AA269" i="16"/>
  <c r="V269" i="16"/>
  <c r="Y269" i="16" s="1"/>
  <c r="Z269" i="16" s="1"/>
  <c r="P269" i="16"/>
  <c r="A269" i="16"/>
  <c r="AA268" i="16"/>
  <c r="V268" i="16"/>
  <c r="Y268" i="16" s="1"/>
  <c r="Z268" i="16" s="1"/>
  <c r="P268" i="16"/>
  <c r="A268" i="16"/>
  <c r="AA267" i="16"/>
  <c r="V267" i="16"/>
  <c r="Y267" i="16" s="1"/>
  <c r="Z267" i="16" s="1"/>
  <c r="P267" i="16"/>
  <c r="A267" i="16"/>
  <c r="AA266" i="16"/>
  <c r="Y266" i="16"/>
  <c r="Z266" i="16" s="1"/>
  <c r="S266" i="16"/>
  <c r="R266" i="16"/>
  <c r="Q266" i="16"/>
  <c r="O266" i="16"/>
  <c r="N266" i="16"/>
  <c r="M266" i="16"/>
  <c r="L266" i="16"/>
  <c r="K266" i="16"/>
  <c r="J266" i="16"/>
  <c r="A266" i="16"/>
  <c r="AA265" i="16"/>
  <c r="V265" i="16"/>
  <c r="Y265" i="16" s="1"/>
  <c r="Z265" i="16" s="1"/>
  <c r="P265" i="16"/>
  <c r="A265" i="16"/>
  <c r="AA264" i="16"/>
  <c r="V264" i="16"/>
  <c r="Y264" i="16" s="1"/>
  <c r="Z264" i="16" s="1"/>
  <c r="P264" i="16"/>
  <c r="A264" i="16"/>
  <c r="AA263" i="16"/>
  <c r="V263" i="16"/>
  <c r="Y263" i="16" s="1"/>
  <c r="Z263" i="16" s="1"/>
  <c r="P263" i="16"/>
  <c r="A263" i="16"/>
  <c r="AA262" i="16"/>
  <c r="V262" i="16"/>
  <c r="Y262" i="16" s="1"/>
  <c r="Z262" i="16" s="1"/>
  <c r="P262" i="16"/>
  <c r="A262" i="16"/>
  <c r="AA261" i="16"/>
  <c r="V261" i="16"/>
  <c r="Y261" i="16" s="1"/>
  <c r="Z261" i="16" s="1"/>
  <c r="P261" i="16"/>
  <c r="A261" i="16"/>
  <c r="AA260" i="16"/>
  <c r="V260" i="16"/>
  <c r="Y260" i="16" s="1"/>
  <c r="Z260" i="16" s="1"/>
  <c r="P260" i="16"/>
  <c r="A260" i="16"/>
  <c r="AA259" i="16"/>
  <c r="Y259" i="16"/>
  <c r="Z259" i="16" s="1"/>
  <c r="S259" i="16"/>
  <c r="R259" i="16"/>
  <c r="Q259" i="16"/>
  <c r="O259" i="16"/>
  <c r="N259" i="16"/>
  <c r="M259" i="16"/>
  <c r="L259" i="16"/>
  <c r="K259" i="16"/>
  <c r="J259" i="16"/>
  <c r="A259" i="16"/>
  <c r="AA258" i="16"/>
  <c r="V258" i="16"/>
  <c r="Y258" i="16" s="1"/>
  <c r="Z258" i="16" s="1"/>
  <c r="P258" i="16"/>
  <c r="A258" i="16"/>
  <c r="AA257" i="16"/>
  <c r="V257" i="16"/>
  <c r="Y257" i="16" s="1"/>
  <c r="Z257" i="16" s="1"/>
  <c r="P257" i="16"/>
  <c r="A257" i="16"/>
  <c r="AA256" i="16"/>
  <c r="Y256" i="16"/>
  <c r="Z256" i="16" s="1"/>
  <c r="S256" i="16"/>
  <c r="R256" i="16"/>
  <c r="Q256" i="16"/>
  <c r="O256" i="16"/>
  <c r="N256" i="16"/>
  <c r="M256" i="16"/>
  <c r="L256" i="16"/>
  <c r="K256" i="16"/>
  <c r="J256" i="16"/>
  <c r="A256" i="16"/>
  <c r="AA255" i="16"/>
  <c r="V255" i="16"/>
  <c r="Y255" i="16" s="1"/>
  <c r="Z255" i="16" s="1"/>
  <c r="P255" i="16"/>
  <c r="A255" i="16"/>
  <c r="AA254" i="16"/>
  <c r="Y254" i="16"/>
  <c r="Z254" i="16" s="1"/>
  <c r="S254" i="16"/>
  <c r="R254" i="16"/>
  <c r="Q254" i="16"/>
  <c r="O254" i="16"/>
  <c r="N254" i="16"/>
  <c r="M254" i="16"/>
  <c r="L254" i="16"/>
  <c r="K254" i="16"/>
  <c r="J254" i="16"/>
  <c r="A254" i="16"/>
  <c r="AA253" i="16"/>
  <c r="Y253" i="16"/>
  <c r="Z253" i="16" s="1"/>
  <c r="V253" i="16"/>
  <c r="P253" i="16"/>
  <c r="A253" i="16"/>
  <c r="AA252" i="16"/>
  <c r="V252" i="16"/>
  <c r="Y252" i="16" s="1"/>
  <c r="Z252" i="16" s="1"/>
  <c r="P252" i="16"/>
  <c r="A252" i="16"/>
  <c r="AA251" i="16"/>
  <c r="Y251" i="16"/>
  <c r="Z251" i="16" s="1"/>
  <c r="S251" i="16"/>
  <c r="R251" i="16"/>
  <c r="Q251" i="16"/>
  <c r="O251" i="16"/>
  <c r="N251" i="16"/>
  <c r="M251" i="16"/>
  <c r="L251" i="16"/>
  <c r="K251" i="16"/>
  <c r="J251" i="16"/>
  <c r="A251" i="16"/>
  <c r="AA250" i="16"/>
  <c r="V250" i="16"/>
  <c r="Y250" i="16" s="1"/>
  <c r="Z250" i="16" s="1"/>
  <c r="P250" i="16"/>
  <c r="A250" i="16"/>
  <c r="AA249" i="16"/>
  <c r="V249" i="16"/>
  <c r="Y249" i="16" s="1"/>
  <c r="Z249" i="16" s="1"/>
  <c r="P249" i="16"/>
  <c r="A249" i="16"/>
  <c r="AA248" i="16"/>
  <c r="P248" i="16"/>
  <c r="J248" i="16"/>
  <c r="V248" i="16" s="1"/>
  <c r="Y248" i="16" s="1"/>
  <c r="Z248" i="16" s="1"/>
  <c r="A248" i="16"/>
  <c r="AA247" i="16"/>
  <c r="Y247" i="16"/>
  <c r="Z247" i="16" s="1"/>
  <c r="S247" i="16"/>
  <c r="R247" i="16"/>
  <c r="Q247" i="16"/>
  <c r="O247" i="16"/>
  <c r="N247" i="16"/>
  <c r="M247" i="16"/>
  <c r="L247" i="16"/>
  <c r="K247" i="16"/>
  <c r="J247" i="16"/>
  <c r="A247" i="16"/>
  <c r="AA246" i="16"/>
  <c r="V246" i="16"/>
  <c r="Y246" i="16" s="1"/>
  <c r="Z246" i="16" s="1"/>
  <c r="P246" i="16"/>
  <c r="A246" i="16"/>
  <c r="AA245" i="16"/>
  <c r="V245" i="16"/>
  <c r="Y245" i="16" s="1"/>
  <c r="Z245" i="16" s="1"/>
  <c r="P245" i="16"/>
  <c r="A245" i="16"/>
  <c r="AA244" i="16"/>
  <c r="V244" i="16"/>
  <c r="Y244" i="16" s="1"/>
  <c r="Z244" i="16" s="1"/>
  <c r="P244" i="16"/>
  <c r="A244" i="16"/>
  <c r="AA243" i="16"/>
  <c r="V243" i="16"/>
  <c r="Y243" i="16" s="1"/>
  <c r="Z243" i="16" s="1"/>
  <c r="P243" i="16"/>
  <c r="A243" i="16"/>
  <c r="AA242" i="16"/>
  <c r="Z242" i="16"/>
  <c r="V242" i="16"/>
  <c r="Y242" i="16" s="1"/>
  <c r="P242" i="16"/>
  <c r="A242" i="16"/>
  <c r="AA241" i="16"/>
  <c r="V241" i="16"/>
  <c r="Y241" i="16" s="1"/>
  <c r="Z241" i="16" s="1"/>
  <c r="P241" i="16"/>
  <c r="A241" i="16"/>
  <c r="AA240" i="16"/>
  <c r="V240" i="16"/>
  <c r="Y240" i="16" s="1"/>
  <c r="Z240" i="16" s="1"/>
  <c r="P240" i="16"/>
  <c r="A240" i="16"/>
  <c r="AA239" i="16"/>
  <c r="Y239" i="16"/>
  <c r="Z239" i="16" s="1"/>
  <c r="S239" i="16"/>
  <c r="R239" i="16"/>
  <c r="Q239" i="16"/>
  <c r="O239" i="16"/>
  <c r="N239" i="16"/>
  <c r="M239" i="16"/>
  <c r="L239" i="16"/>
  <c r="K239" i="16"/>
  <c r="J239" i="16"/>
  <c r="A239" i="16"/>
  <c r="AA238" i="16"/>
  <c r="V238" i="16"/>
  <c r="Y238" i="16" s="1"/>
  <c r="Z238" i="16" s="1"/>
  <c r="P238" i="16"/>
  <c r="A238" i="16"/>
  <c r="AA237" i="16"/>
  <c r="V237" i="16"/>
  <c r="Y237" i="16" s="1"/>
  <c r="Z237" i="16" s="1"/>
  <c r="P237" i="16"/>
  <c r="A237" i="16"/>
  <c r="AA236" i="16"/>
  <c r="Y236" i="16"/>
  <c r="Z236" i="16" s="1"/>
  <c r="S236" i="16"/>
  <c r="R236" i="16"/>
  <c r="Q236" i="16"/>
  <c r="O236" i="16"/>
  <c r="N236" i="16"/>
  <c r="M236" i="16"/>
  <c r="L236" i="16"/>
  <c r="K236" i="16"/>
  <c r="J236" i="16"/>
  <c r="A236" i="16"/>
  <c r="AA235" i="16"/>
  <c r="V235" i="16"/>
  <c r="Y235" i="16" s="1"/>
  <c r="Z235" i="16" s="1"/>
  <c r="P235" i="16"/>
  <c r="A235" i="16"/>
  <c r="AA234" i="16"/>
  <c r="V234" i="16"/>
  <c r="Y234" i="16" s="1"/>
  <c r="Z234" i="16" s="1"/>
  <c r="P234" i="16"/>
  <c r="A234" i="16"/>
  <c r="AA233" i="16"/>
  <c r="V233" i="16"/>
  <c r="Y233" i="16" s="1"/>
  <c r="Z233" i="16" s="1"/>
  <c r="P233" i="16"/>
  <c r="A233" i="16"/>
  <c r="AA232" i="16"/>
  <c r="V232" i="16"/>
  <c r="Y232" i="16" s="1"/>
  <c r="Z232" i="16" s="1"/>
  <c r="P232" i="16"/>
  <c r="A232" i="16"/>
  <c r="AA231" i="16"/>
  <c r="Y231" i="16"/>
  <c r="Z231" i="16" s="1"/>
  <c r="S231" i="16"/>
  <c r="R231" i="16"/>
  <c r="Q231" i="16"/>
  <c r="O231" i="16"/>
  <c r="N231" i="16"/>
  <c r="P231" i="16" s="1"/>
  <c r="M231" i="16"/>
  <c r="L231" i="16"/>
  <c r="K231" i="16"/>
  <c r="J231" i="16"/>
  <c r="A231" i="16"/>
  <c r="AA230" i="16"/>
  <c r="V230" i="16"/>
  <c r="Y230" i="16" s="1"/>
  <c r="Z230" i="16" s="1"/>
  <c r="P230" i="16"/>
  <c r="A230" i="16"/>
  <c r="AA229" i="16"/>
  <c r="Y229" i="16"/>
  <c r="Z229" i="16" s="1"/>
  <c r="S229" i="16"/>
  <c r="R229" i="16"/>
  <c r="Q229" i="16"/>
  <c r="O229" i="16"/>
  <c r="N229" i="16"/>
  <c r="M229" i="16"/>
  <c r="L229" i="16"/>
  <c r="K229" i="16"/>
  <c r="J229" i="16"/>
  <c r="A229" i="16"/>
  <c r="AA228" i="16"/>
  <c r="V228" i="16"/>
  <c r="Y228" i="16" s="1"/>
  <c r="Z228" i="16" s="1"/>
  <c r="P228" i="16"/>
  <c r="A228" i="16"/>
  <c r="AA227" i="16"/>
  <c r="V227" i="16"/>
  <c r="Y227" i="16" s="1"/>
  <c r="Z227" i="16" s="1"/>
  <c r="P227" i="16"/>
  <c r="A227" i="16"/>
  <c r="AA226" i="16"/>
  <c r="V226" i="16"/>
  <c r="Y226" i="16" s="1"/>
  <c r="Z226" i="16" s="1"/>
  <c r="P226" i="16"/>
  <c r="A226" i="16"/>
  <c r="AA225" i="16"/>
  <c r="V225" i="16"/>
  <c r="Y225" i="16" s="1"/>
  <c r="Z225" i="16" s="1"/>
  <c r="P225" i="16"/>
  <c r="A225" i="16"/>
  <c r="AA224" i="16"/>
  <c r="V224" i="16"/>
  <c r="Y224" i="16" s="1"/>
  <c r="Z224" i="16" s="1"/>
  <c r="P224" i="16"/>
  <c r="A224" i="16"/>
  <c r="AA223" i="16"/>
  <c r="V223" i="16"/>
  <c r="Y223" i="16" s="1"/>
  <c r="Z223" i="16" s="1"/>
  <c r="P223" i="16"/>
  <c r="A223" i="16"/>
  <c r="AA222" i="16"/>
  <c r="V222" i="16"/>
  <c r="Y222" i="16" s="1"/>
  <c r="Z222" i="16" s="1"/>
  <c r="P222" i="16"/>
  <c r="A222" i="16"/>
  <c r="AA221" i="16"/>
  <c r="V221" i="16"/>
  <c r="Y221" i="16" s="1"/>
  <c r="Z221" i="16" s="1"/>
  <c r="P221" i="16"/>
  <c r="A221" i="16"/>
  <c r="AA220" i="16"/>
  <c r="V220" i="16"/>
  <c r="Y220" i="16" s="1"/>
  <c r="Z220" i="16" s="1"/>
  <c r="P220" i="16"/>
  <c r="A220" i="16"/>
  <c r="AA219" i="16"/>
  <c r="Y219" i="16"/>
  <c r="Z219" i="16" s="1"/>
  <c r="S219" i="16"/>
  <c r="R219" i="16"/>
  <c r="Q219" i="16"/>
  <c r="O219" i="16"/>
  <c r="N219" i="16"/>
  <c r="P219" i="16" s="1"/>
  <c r="M219" i="16"/>
  <c r="L219" i="16"/>
  <c r="K219" i="16"/>
  <c r="J219" i="16"/>
  <c r="A219" i="16"/>
  <c r="AA218" i="16"/>
  <c r="V218" i="16"/>
  <c r="Y218" i="16" s="1"/>
  <c r="Z218" i="16" s="1"/>
  <c r="P218" i="16"/>
  <c r="A218" i="16"/>
  <c r="AA217" i="16"/>
  <c r="Y217" i="16"/>
  <c r="Z217" i="16" s="1"/>
  <c r="S217" i="16"/>
  <c r="R217" i="16"/>
  <c r="Q217" i="16"/>
  <c r="O217" i="16"/>
  <c r="N217" i="16"/>
  <c r="M217" i="16"/>
  <c r="L217" i="16"/>
  <c r="K217" i="16"/>
  <c r="J217" i="16"/>
  <c r="A217" i="16"/>
  <c r="AA216" i="16"/>
  <c r="V216" i="16"/>
  <c r="Y216" i="16" s="1"/>
  <c r="Z216" i="16" s="1"/>
  <c r="P216" i="16"/>
  <c r="A216" i="16"/>
  <c r="AA215" i="16"/>
  <c r="V215" i="16"/>
  <c r="Y215" i="16" s="1"/>
  <c r="Z215" i="16" s="1"/>
  <c r="P215" i="16"/>
  <c r="A215" i="16"/>
  <c r="AA214" i="16"/>
  <c r="V214" i="16"/>
  <c r="Y214" i="16" s="1"/>
  <c r="Z214" i="16" s="1"/>
  <c r="P214" i="16"/>
  <c r="A214" i="16"/>
  <c r="AA213" i="16"/>
  <c r="V213" i="16"/>
  <c r="Y213" i="16" s="1"/>
  <c r="Z213" i="16" s="1"/>
  <c r="P213" i="16"/>
  <c r="A213" i="16"/>
  <c r="AA212" i="16"/>
  <c r="V212" i="16"/>
  <c r="Y212" i="16" s="1"/>
  <c r="Z212" i="16" s="1"/>
  <c r="P212" i="16"/>
  <c r="A212" i="16"/>
  <c r="AA211" i="16"/>
  <c r="V211" i="16"/>
  <c r="Y211" i="16" s="1"/>
  <c r="Z211" i="16" s="1"/>
  <c r="P211" i="16"/>
  <c r="A211" i="16"/>
  <c r="AA210" i="16"/>
  <c r="V210" i="16"/>
  <c r="Y210" i="16" s="1"/>
  <c r="Z210" i="16" s="1"/>
  <c r="P210" i="16"/>
  <c r="A210" i="16"/>
  <c r="AA209" i="16"/>
  <c r="V209" i="16"/>
  <c r="Y209" i="16" s="1"/>
  <c r="Z209" i="16" s="1"/>
  <c r="P209" i="16"/>
  <c r="A209" i="16"/>
  <c r="AA208" i="16"/>
  <c r="V208" i="16"/>
  <c r="Y208" i="16" s="1"/>
  <c r="Z208" i="16" s="1"/>
  <c r="P208" i="16"/>
  <c r="A208" i="16"/>
  <c r="AA207" i="16"/>
  <c r="V207" i="16"/>
  <c r="Y207" i="16" s="1"/>
  <c r="Z207" i="16" s="1"/>
  <c r="P207" i="16"/>
  <c r="A207" i="16"/>
  <c r="AA206" i="16"/>
  <c r="V206" i="16"/>
  <c r="Y206" i="16" s="1"/>
  <c r="Z206" i="16" s="1"/>
  <c r="P206" i="16"/>
  <c r="A206" i="16"/>
  <c r="AA205" i="16"/>
  <c r="V205" i="16"/>
  <c r="Y205" i="16" s="1"/>
  <c r="Z205" i="16" s="1"/>
  <c r="P205" i="16"/>
  <c r="A205" i="16"/>
  <c r="AA204" i="16"/>
  <c r="V204" i="16"/>
  <c r="Y204" i="16" s="1"/>
  <c r="Z204" i="16" s="1"/>
  <c r="P204" i="16"/>
  <c r="A204" i="16"/>
  <c r="AA203" i="16"/>
  <c r="V203" i="16"/>
  <c r="Y203" i="16" s="1"/>
  <c r="Z203" i="16" s="1"/>
  <c r="P203" i="16"/>
  <c r="A203" i="16"/>
  <c r="AA202" i="16"/>
  <c r="V202" i="16"/>
  <c r="Y202" i="16" s="1"/>
  <c r="Z202" i="16" s="1"/>
  <c r="P202" i="16"/>
  <c r="A202" i="16"/>
  <c r="AA201" i="16"/>
  <c r="V201" i="16"/>
  <c r="Y201" i="16" s="1"/>
  <c r="Z201" i="16" s="1"/>
  <c r="P201" i="16"/>
  <c r="A201" i="16"/>
  <c r="AA200" i="16"/>
  <c r="V200" i="16"/>
  <c r="Y200" i="16" s="1"/>
  <c r="Z200" i="16" s="1"/>
  <c r="P200" i="16"/>
  <c r="A200" i="16"/>
  <c r="AA199" i="16"/>
  <c r="V199" i="16"/>
  <c r="Y199" i="16" s="1"/>
  <c r="Z199" i="16" s="1"/>
  <c r="P199" i="16"/>
  <c r="A199" i="16"/>
  <c r="AA198" i="16"/>
  <c r="V198" i="16"/>
  <c r="Y198" i="16" s="1"/>
  <c r="Z198" i="16" s="1"/>
  <c r="P198" i="16"/>
  <c r="A198" i="16"/>
  <c r="AA197" i="16"/>
  <c r="Y197" i="16"/>
  <c r="Z197" i="16" s="1"/>
  <c r="S197" i="16"/>
  <c r="R197" i="16"/>
  <c r="Q197" i="16"/>
  <c r="O197" i="16"/>
  <c r="N197" i="16"/>
  <c r="M197" i="16"/>
  <c r="L197" i="16"/>
  <c r="K197" i="16"/>
  <c r="J197" i="16"/>
  <c r="A197" i="16"/>
  <c r="AA196" i="16"/>
  <c r="Z196" i="16"/>
  <c r="V196" i="16"/>
  <c r="Y196" i="16" s="1"/>
  <c r="P196" i="16"/>
  <c r="A196" i="16"/>
  <c r="AA195" i="16"/>
  <c r="V195" i="16"/>
  <c r="Y195" i="16" s="1"/>
  <c r="Z195" i="16" s="1"/>
  <c r="P195" i="16"/>
  <c r="A195" i="16"/>
  <c r="AA194" i="16"/>
  <c r="V194" i="16"/>
  <c r="Y194" i="16" s="1"/>
  <c r="Z194" i="16" s="1"/>
  <c r="P194" i="16"/>
  <c r="A194" i="16"/>
  <c r="AA193" i="16"/>
  <c r="V193" i="16"/>
  <c r="Y193" i="16" s="1"/>
  <c r="Z193" i="16" s="1"/>
  <c r="P193" i="16"/>
  <c r="A193" i="16"/>
  <c r="AA192" i="16"/>
  <c r="V192" i="16"/>
  <c r="Y192" i="16" s="1"/>
  <c r="Z192" i="16" s="1"/>
  <c r="P192" i="16"/>
  <c r="A192" i="16"/>
  <c r="AA191" i="16"/>
  <c r="V191" i="16"/>
  <c r="Y191" i="16" s="1"/>
  <c r="Z191" i="16" s="1"/>
  <c r="P191" i="16"/>
  <c r="A191" i="16"/>
  <c r="AA190" i="16"/>
  <c r="V190" i="16"/>
  <c r="Y190" i="16" s="1"/>
  <c r="Z190" i="16" s="1"/>
  <c r="P190" i="16"/>
  <c r="A190" i="16"/>
  <c r="AA189" i="16"/>
  <c r="V189" i="16"/>
  <c r="Y189" i="16" s="1"/>
  <c r="Z189" i="16" s="1"/>
  <c r="P189" i="16"/>
  <c r="A189" i="16"/>
  <c r="AA188" i="16"/>
  <c r="V188" i="16"/>
  <c r="Y188" i="16" s="1"/>
  <c r="Z188" i="16" s="1"/>
  <c r="P188" i="16"/>
  <c r="A188" i="16"/>
  <c r="AA187" i="16"/>
  <c r="Y187" i="16"/>
  <c r="Z187" i="16" s="1"/>
  <c r="S187" i="16"/>
  <c r="R187" i="16"/>
  <c r="Q187" i="16"/>
  <c r="O187" i="16"/>
  <c r="N187" i="16"/>
  <c r="M187" i="16"/>
  <c r="L187" i="16"/>
  <c r="K187" i="16"/>
  <c r="J187" i="16"/>
  <c r="A187" i="16"/>
  <c r="AA186" i="16"/>
  <c r="V186" i="16"/>
  <c r="Y186" i="16" s="1"/>
  <c r="Z186" i="16" s="1"/>
  <c r="P186" i="16"/>
  <c r="A186" i="16"/>
  <c r="AA185" i="16"/>
  <c r="Y185" i="16"/>
  <c r="Z185" i="16" s="1"/>
  <c r="S185" i="16"/>
  <c r="R185" i="16"/>
  <c r="Q185" i="16"/>
  <c r="O185" i="16"/>
  <c r="N185" i="16"/>
  <c r="M185" i="16"/>
  <c r="L185" i="16"/>
  <c r="K185" i="16"/>
  <c r="J185" i="16"/>
  <c r="A185" i="16"/>
  <c r="AA184" i="16"/>
  <c r="V184" i="16"/>
  <c r="Y184" i="16" s="1"/>
  <c r="Z184" i="16" s="1"/>
  <c r="P184" i="16"/>
  <c r="A184" i="16"/>
  <c r="AA183" i="16"/>
  <c r="Y183" i="16"/>
  <c r="Z183" i="16" s="1"/>
  <c r="S183" i="16"/>
  <c r="R183" i="16"/>
  <c r="Q183" i="16"/>
  <c r="O183" i="16"/>
  <c r="N183" i="16"/>
  <c r="M183" i="16"/>
  <c r="L183" i="16"/>
  <c r="K183" i="16"/>
  <c r="J183" i="16"/>
  <c r="A183" i="16"/>
  <c r="AA182" i="16"/>
  <c r="V182" i="16"/>
  <c r="Y182" i="16" s="1"/>
  <c r="Z182" i="16" s="1"/>
  <c r="P182" i="16"/>
  <c r="A182" i="16"/>
  <c r="AA181" i="16"/>
  <c r="V181" i="16"/>
  <c r="Y181" i="16" s="1"/>
  <c r="Z181" i="16" s="1"/>
  <c r="P181" i="16"/>
  <c r="A181" i="16"/>
  <c r="AA180" i="16"/>
  <c r="V180" i="16"/>
  <c r="Y180" i="16" s="1"/>
  <c r="Z180" i="16" s="1"/>
  <c r="P180" i="16"/>
  <c r="A180" i="16"/>
  <c r="AA179" i="16"/>
  <c r="V179" i="16"/>
  <c r="Y179" i="16" s="1"/>
  <c r="Z179" i="16" s="1"/>
  <c r="P179" i="16"/>
  <c r="A179" i="16"/>
  <c r="AA178" i="16"/>
  <c r="V178" i="16"/>
  <c r="Y178" i="16" s="1"/>
  <c r="Z178" i="16" s="1"/>
  <c r="P178" i="16"/>
  <c r="A178" i="16"/>
  <c r="AA177" i="16"/>
  <c r="Y177" i="16"/>
  <c r="Z177" i="16" s="1"/>
  <c r="S177" i="16"/>
  <c r="R177" i="16"/>
  <c r="Q177" i="16"/>
  <c r="O177" i="16"/>
  <c r="N177" i="16"/>
  <c r="M177" i="16"/>
  <c r="L177" i="16"/>
  <c r="K177" i="16"/>
  <c r="J177" i="16"/>
  <c r="A177" i="16"/>
  <c r="AA176" i="16"/>
  <c r="V176" i="16"/>
  <c r="Y176" i="16" s="1"/>
  <c r="Z176" i="16" s="1"/>
  <c r="P176" i="16"/>
  <c r="A176" i="16"/>
  <c r="AA175" i="16"/>
  <c r="V175" i="16"/>
  <c r="Y175" i="16" s="1"/>
  <c r="Z175" i="16" s="1"/>
  <c r="P175" i="16"/>
  <c r="A175" i="16"/>
  <c r="AA174" i="16"/>
  <c r="V174" i="16"/>
  <c r="Y174" i="16" s="1"/>
  <c r="Z174" i="16" s="1"/>
  <c r="P174" i="16"/>
  <c r="A174" i="16"/>
  <c r="AA173" i="16"/>
  <c r="V173" i="16"/>
  <c r="Y173" i="16" s="1"/>
  <c r="Z173" i="16" s="1"/>
  <c r="P173" i="16"/>
  <c r="A173" i="16"/>
  <c r="AA172" i="16"/>
  <c r="V172" i="16"/>
  <c r="Y172" i="16" s="1"/>
  <c r="Z172" i="16" s="1"/>
  <c r="P172" i="16"/>
  <c r="A172" i="16"/>
  <c r="AA171" i="16"/>
  <c r="V171" i="16"/>
  <c r="Y171" i="16" s="1"/>
  <c r="Z171" i="16" s="1"/>
  <c r="P171" i="16"/>
  <c r="A171" i="16"/>
  <c r="AA170" i="16"/>
  <c r="V170" i="16"/>
  <c r="Y170" i="16" s="1"/>
  <c r="Z170" i="16" s="1"/>
  <c r="P170" i="16"/>
  <c r="A170" i="16"/>
  <c r="AA169" i="16"/>
  <c r="V169" i="16"/>
  <c r="Y169" i="16" s="1"/>
  <c r="Z169" i="16" s="1"/>
  <c r="P169" i="16"/>
  <c r="A169" i="16"/>
  <c r="AA168" i="16"/>
  <c r="V168" i="16"/>
  <c r="Y168" i="16" s="1"/>
  <c r="Z168" i="16" s="1"/>
  <c r="P168" i="16"/>
  <c r="A168" i="16"/>
  <c r="AA167" i="16"/>
  <c r="V167" i="16"/>
  <c r="Y167" i="16" s="1"/>
  <c r="Z167" i="16" s="1"/>
  <c r="P167" i="16"/>
  <c r="A167" i="16"/>
  <c r="AA166" i="16"/>
  <c r="V166" i="16"/>
  <c r="Y166" i="16" s="1"/>
  <c r="Z166" i="16" s="1"/>
  <c r="P166" i="16"/>
  <c r="A166" i="16"/>
  <c r="AA165" i="16"/>
  <c r="V165" i="16"/>
  <c r="Y165" i="16" s="1"/>
  <c r="Z165" i="16" s="1"/>
  <c r="P165" i="16"/>
  <c r="A165" i="16"/>
  <c r="AA164" i="16"/>
  <c r="V164" i="16"/>
  <c r="Y164" i="16" s="1"/>
  <c r="Z164" i="16" s="1"/>
  <c r="P164" i="16"/>
  <c r="A164" i="16"/>
  <c r="AA163" i="16"/>
  <c r="V163" i="16"/>
  <c r="Y163" i="16" s="1"/>
  <c r="Z163" i="16" s="1"/>
  <c r="P163" i="16"/>
  <c r="A163" i="16"/>
  <c r="AA162" i="16"/>
  <c r="V162" i="16"/>
  <c r="Y162" i="16" s="1"/>
  <c r="Z162" i="16" s="1"/>
  <c r="P162" i="16"/>
  <c r="A162" i="16"/>
  <c r="AA161" i="16"/>
  <c r="Y161" i="16"/>
  <c r="Z161" i="16" s="1"/>
  <c r="V161" i="16"/>
  <c r="P161" i="16"/>
  <c r="A161" i="16"/>
  <c r="AA160" i="16"/>
  <c r="V160" i="16"/>
  <c r="Y160" i="16" s="1"/>
  <c r="Z160" i="16" s="1"/>
  <c r="P160" i="16"/>
  <c r="A160" i="16"/>
  <c r="AA159" i="16"/>
  <c r="V159" i="16"/>
  <c r="Y159" i="16" s="1"/>
  <c r="Z159" i="16" s="1"/>
  <c r="P159" i="16"/>
  <c r="A159" i="16"/>
  <c r="AA158" i="16"/>
  <c r="V158" i="16"/>
  <c r="Y158" i="16" s="1"/>
  <c r="Z158" i="16" s="1"/>
  <c r="P158" i="16"/>
  <c r="A158" i="16"/>
  <c r="AA157" i="16"/>
  <c r="V157" i="16"/>
  <c r="Y157" i="16" s="1"/>
  <c r="Z157" i="16" s="1"/>
  <c r="P157" i="16"/>
  <c r="A157" i="16"/>
  <c r="AA156" i="16"/>
  <c r="V156" i="16"/>
  <c r="Y156" i="16" s="1"/>
  <c r="Z156" i="16" s="1"/>
  <c r="P156" i="16"/>
  <c r="A156" i="16"/>
  <c r="AA155" i="16"/>
  <c r="V155" i="16"/>
  <c r="Y155" i="16" s="1"/>
  <c r="Z155" i="16" s="1"/>
  <c r="P155" i="16"/>
  <c r="A155" i="16"/>
  <c r="AA154" i="16"/>
  <c r="V154" i="16"/>
  <c r="Y154" i="16" s="1"/>
  <c r="Z154" i="16" s="1"/>
  <c r="P154" i="16"/>
  <c r="A154" i="16"/>
  <c r="AA153" i="16"/>
  <c r="V153" i="16"/>
  <c r="Y153" i="16" s="1"/>
  <c r="Z153" i="16" s="1"/>
  <c r="P153" i="16"/>
  <c r="A153" i="16"/>
  <c r="AA152" i="16"/>
  <c r="V152" i="16"/>
  <c r="Y152" i="16" s="1"/>
  <c r="Z152" i="16" s="1"/>
  <c r="P152" i="16"/>
  <c r="A152" i="16"/>
  <c r="AA151" i="16"/>
  <c r="V151" i="16"/>
  <c r="Y151" i="16" s="1"/>
  <c r="Z151" i="16" s="1"/>
  <c r="P151" i="16"/>
  <c r="A151" i="16"/>
  <c r="AA150" i="16"/>
  <c r="V150" i="16"/>
  <c r="Y150" i="16" s="1"/>
  <c r="Z150" i="16" s="1"/>
  <c r="P150" i="16"/>
  <c r="A150" i="16"/>
  <c r="AA149" i="16"/>
  <c r="V149" i="16"/>
  <c r="Y149" i="16" s="1"/>
  <c r="Z149" i="16" s="1"/>
  <c r="P149" i="16"/>
  <c r="A149" i="16"/>
  <c r="AA148" i="16"/>
  <c r="V148" i="16"/>
  <c r="Y148" i="16" s="1"/>
  <c r="Z148" i="16" s="1"/>
  <c r="P148" i="16"/>
  <c r="A148" i="16"/>
  <c r="AA147" i="16"/>
  <c r="V147" i="16"/>
  <c r="Y147" i="16" s="1"/>
  <c r="Z147" i="16" s="1"/>
  <c r="P147" i="16"/>
  <c r="A147" i="16"/>
  <c r="AA146" i="16"/>
  <c r="V146" i="16"/>
  <c r="Y146" i="16" s="1"/>
  <c r="Z146" i="16" s="1"/>
  <c r="P146" i="16"/>
  <c r="A146" i="16"/>
  <c r="AA145" i="16"/>
  <c r="V145" i="16"/>
  <c r="Y145" i="16" s="1"/>
  <c r="Z145" i="16" s="1"/>
  <c r="P145" i="16"/>
  <c r="A145" i="16"/>
  <c r="AA144" i="16"/>
  <c r="V144" i="16"/>
  <c r="Y144" i="16" s="1"/>
  <c r="Z144" i="16" s="1"/>
  <c r="P144" i="16"/>
  <c r="A144" i="16"/>
  <c r="AA143" i="16"/>
  <c r="V143" i="16"/>
  <c r="Y143" i="16" s="1"/>
  <c r="Z143" i="16" s="1"/>
  <c r="P143" i="16"/>
  <c r="A143" i="16"/>
  <c r="AA142" i="16"/>
  <c r="V142" i="16"/>
  <c r="Y142" i="16" s="1"/>
  <c r="Z142" i="16" s="1"/>
  <c r="P142" i="16"/>
  <c r="A142" i="16"/>
  <c r="AA141" i="16"/>
  <c r="V141" i="16"/>
  <c r="Y141" i="16" s="1"/>
  <c r="Z141" i="16" s="1"/>
  <c r="P141" i="16"/>
  <c r="A141" i="16"/>
  <c r="AA140" i="16"/>
  <c r="V140" i="16"/>
  <c r="Y140" i="16" s="1"/>
  <c r="Z140" i="16" s="1"/>
  <c r="P140" i="16"/>
  <c r="A140" i="16"/>
  <c r="AA139" i="16"/>
  <c r="V139" i="16"/>
  <c r="Y139" i="16" s="1"/>
  <c r="Z139" i="16" s="1"/>
  <c r="P139" i="16"/>
  <c r="A139" i="16"/>
  <c r="AA138" i="16"/>
  <c r="V138" i="16"/>
  <c r="Y138" i="16" s="1"/>
  <c r="Z138" i="16" s="1"/>
  <c r="P138" i="16"/>
  <c r="A138" i="16"/>
  <c r="AA137" i="16"/>
  <c r="V137" i="16"/>
  <c r="Y137" i="16" s="1"/>
  <c r="Z137" i="16" s="1"/>
  <c r="P137" i="16"/>
  <c r="A137" i="16"/>
  <c r="AA136" i="16"/>
  <c r="V136" i="16"/>
  <c r="Y136" i="16" s="1"/>
  <c r="Z136" i="16" s="1"/>
  <c r="P136" i="16"/>
  <c r="A136" i="16"/>
  <c r="AA135" i="16"/>
  <c r="Z135" i="16"/>
  <c r="V135" i="16"/>
  <c r="Y135" i="16" s="1"/>
  <c r="P135" i="16"/>
  <c r="A135" i="16"/>
  <c r="AA134" i="16"/>
  <c r="V134" i="16"/>
  <c r="Y134" i="16" s="1"/>
  <c r="Z134" i="16" s="1"/>
  <c r="P134" i="16"/>
  <c r="A134" i="16"/>
  <c r="AA133" i="16"/>
  <c r="V133" i="16"/>
  <c r="Y133" i="16" s="1"/>
  <c r="Z133" i="16" s="1"/>
  <c r="P133" i="16"/>
  <c r="A133" i="16"/>
  <c r="AA132" i="16"/>
  <c r="V132" i="16"/>
  <c r="Y132" i="16" s="1"/>
  <c r="Z132" i="16" s="1"/>
  <c r="P132" i="16"/>
  <c r="A132" i="16"/>
  <c r="AA131" i="16"/>
  <c r="V131" i="16"/>
  <c r="Y131" i="16" s="1"/>
  <c r="Z131" i="16" s="1"/>
  <c r="P131" i="16"/>
  <c r="A131" i="16"/>
  <c r="AA130" i="16"/>
  <c r="V130" i="16"/>
  <c r="Y130" i="16" s="1"/>
  <c r="Z130" i="16" s="1"/>
  <c r="P130" i="16"/>
  <c r="A130" i="16"/>
  <c r="AA129" i="16"/>
  <c r="V129" i="16"/>
  <c r="Y129" i="16" s="1"/>
  <c r="Z129" i="16" s="1"/>
  <c r="P129" i="16"/>
  <c r="A129" i="16"/>
  <c r="AA128" i="16"/>
  <c r="V128" i="16"/>
  <c r="Y128" i="16" s="1"/>
  <c r="Z128" i="16" s="1"/>
  <c r="P128" i="16"/>
  <c r="A128" i="16"/>
  <c r="AA127" i="16"/>
  <c r="V127" i="16"/>
  <c r="Y127" i="16" s="1"/>
  <c r="Z127" i="16" s="1"/>
  <c r="P127" i="16"/>
  <c r="A127" i="16"/>
  <c r="AA126" i="16"/>
  <c r="V126" i="16"/>
  <c r="Y126" i="16" s="1"/>
  <c r="Z126" i="16" s="1"/>
  <c r="P126" i="16"/>
  <c r="A126" i="16"/>
  <c r="AA125" i="16"/>
  <c r="V125" i="16"/>
  <c r="Y125" i="16" s="1"/>
  <c r="Z125" i="16" s="1"/>
  <c r="P125" i="16"/>
  <c r="A125" i="16"/>
  <c r="AA124" i="16"/>
  <c r="V124" i="16"/>
  <c r="Y124" i="16" s="1"/>
  <c r="Z124" i="16" s="1"/>
  <c r="P124" i="16"/>
  <c r="A124" i="16"/>
  <c r="AA123" i="16"/>
  <c r="V123" i="16"/>
  <c r="Y123" i="16" s="1"/>
  <c r="Z123" i="16" s="1"/>
  <c r="P123" i="16"/>
  <c r="A123" i="16"/>
  <c r="AA122" i="16"/>
  <c r="V122" i="16"/>
  <c r="Y122" i="16" s="1"/>
  <c r="Z122" i="16" s="1"/>
  <c r="P122" i="16"/>
  <c r="A122" i="16"/>
  <c r="AA121" i="16"/>
  <c r="V121" i="16"/>
  <c r="Y121" i="16" s="1"/>
  <c r="Z121" i="16" s="1"/>
  <c r="P121" i="16"/>
  <c r="A121" i="16"/>
  <c r="AA120" i="16"/>
  <c r="V120" i="16"/>
  <c r="Y120" i="16" s="1"/>
  <c r="Z120" i="16" s="1"/>
  <c r="P120" i="16"/>
  <c r="A120" i="16"/>
  <c r="AA119" i="16"/>
  <c r="V119" i="16"/>
  <c r="Y119" i="16" s="1"/>
  <c r="Z119" i="16" s="1"/>
  <c r="P119" i="16"/>
  <c r="A119" i="16"/>
  <c r="AA118" i="16"/>
  <c r="V118" i="16"/>
  <c r="Y118" i="16" s="1"/>
  <c r="Z118" i="16" s="1"/>
  <c r="P118" i="16"/>
  <c r="A118" i="16"/>
  <c r="AA117" i="16"/>
  <c r="V117" i="16"/>
  <c r="Y117" i="16" s="1"/>
  <c r="Z117" i="16" s="1"/>
  <c r="P117" i="16"/>
  <c r="A117" i="16"/>
  <c r="AA116" i="16"/>
  <c r="V116" i="16"/>
  <c r="Y116" i="16" s="1"/>
  <c r="Z116" i="16" s="1"/>
  <c r="P116" i="16"/>
  <c r="A116" i="16"/>
  <c r="AA115" i="16"/>
  <c r="V115" i="16"/>
  <c r="Y115" i="16" s="1"/>
  <c r="Z115" i="16" s="1"/>
  <c r="P115" i="16"/>
  <c r="A115" i="16"/>
  <c r="AA114" i="16"/>
  <c r="V114" i="16"/>
  <c r="Y114" i="16" s="1"/>
  <c r="Z114" i="16" s="1"/>
  <c r="P114" i="16"/>
  <c r="A114" i="16"/>
  <c r="AA113" i="16"/>
  <c r="V113" i="16"/>
  <c r="Y113" i="16" s="1"/>
  <c r="Z113" i="16" s="1"/>
  <c r="P113" i="16"/>
  <c r="A113" i="16"/>
  <c r="AA112" i="16"/>
  <c r="V112" i="16"/>
  <c r="Y112" i="16" s="1"/>
  <c r="Z112" i="16" s="1"/>
  <c r="P112" i="16"/>
  <c r="A112" i="16"/>
  <c r="AA111" i="16"/>
  <c r="V111" i="16"/>
  <c r="Y111" i="16" s="1"/>
  <c r="Z111" i="16" s="1"/>
  <c r="P111" i="16"/>
  <c r="A111" i="16"/>
  <c r="AA110" i="16"/>
  <c r="V110" i="16"/>
  <c r="Y110" i="16" s="1"/>
  <c r="Z110" i="16" s="1"/>
  <c r="P110" i="16"/>
  <c r="A110" i="16"/>
  <c r="AA109" i="16"/>
  <c r="V109" i="16"/>
  <c r="Y109" i="16" s="1"/>
  <c r="Z109" i="16" s="1"/>
  <c r="P109" i="16"/>
  <c r="A109" i="16"/>
  <c r="AA108" i="16"/>
  <c r="V108" i="16"/>
  <c r="Y108" i="16" s="1"/>
  <c r="Z108" i="16" s="1"/>
  <c r="P108" i="16"/>
  <c r="A108" i="16"/>
  <c r="AA107" i="16"/>
  <c r="V107" i="16"/>
  <c r="Y107" i="16" s="1"/>
  <c r="Z107" i="16" s="1"/>
  <c r="P107" i="16"/>
  <c r="A107" i="16"/>
  <c r="AA106" i="16"/>
  <c r="V106" i="16"/>
  <c r="Y106" i="16" s="1"/>
  <c r="Z106" i="16" s="1"/>
  <c r="P106" i="16"/>
  <c r="A106" i="16"/>
  <c r="AA105" i="16"/>
  <c r="Y105" i="16"/>
  <c r="Z105" i="16" s="1"/>
  <c r="V105" i="16"/>
  <c r="P105" i="16"/>
  <c r="A105" i="16"/>
  <c r="AA104" i="16"/>
  <c r="V104" i="16"/>
  <c r="Y104" i="16" s="1"/>
  <c r="Z104" i="16" s="1"/>
  <c r="P104" i="16"/>
  <c r="A104" i="16"/>
  <c r="AA103" i="16"/>
  <c r="V103" i="16"/>
  <c r="Y103" i="16" s="1"/>
  <c r="Z103" i="16" s="1"/>
  <c r="P103" i="16"/>
  <c r="A103" i="16"/>
  <c r="AA102" i="16"/>
  <c r="V102" i="16"/>
  <c r="Y102" i="16" s="1"/>
  <c r="Z102" i="16" s="1"/>
  <c r="P102" i="16"/>
  <c r="A102" i="16"/>
  <c r="AA101" i="16"/>
  <c r="V101" i="16"/>
  <c r="Y101" i="16" s="1"/>
  <c r="Z101" i="16" s="1"/>
  <c r="P101" i="16"/>
  <c r="A101" i="16"/>
  <c r="AA100" i="16"/>
  <c r="V100" i="16"/>
  <c r="Y100" i="16" s="1"/>
  <c r="Z100" i="16" s="1"/>
  <c r="P100" i="16"/>
  <c r="A100" i="16"/>
  <c r="AA99" i="16"/>
  <c r="V99" i="16"/>
  <c r="Y99" i="16" s="1"/>
  <c r="Z99" i="16" s="1"/>
  <c r="P99" i="16"/>
  <c r="A99" i="16"/>
  <c r="AA98" i="16"/>
  <c r="V98" i="16"/>
  <c r="Y98" i="16" s="1"/>
  <c r="Z98" i="16" s="1"/>
  <c r="P98" i="16"/>
  <c r="A98" i="16"/>
  <c r="AA97" i="16"/>
  <c r="V97" i="16"/>
  <c r="Y97" i="16" s="1"/>
  <c r="Z97" i="16" s="1"/>
  <c r="P97" i="16"/>
  <c r="A97" i="16"/>
  <c r="AA96" i="16"/>
  <c r="V96" i="16"/>
  <c r="Y96" i="16" s="1"/>
  <c r="Z96" i="16" s="1"/>
  <c r="P96" i="16"/>
  <c r="A96" i="16"/>
  <c r="AA95" i="16"/>
  <c r="V95" i="16"/>
  <c r="Y95" i="16" s="1"/>
  <c r="Z95" i="16" s="1"/>
  <c r="P95" i="16"/>
  <c r="A95" i="16"/>
  <c r="AA94" i="16"/>
  <c r="V94" i="16"/>
  <c r="Y94" i="16" s="1"/>
  <c r="Z94" i="16" s="1"/>
  <c r="P94" i="16"/>
  <c r="A94" i="16"/>
  <c r="AA93" i="16"/>
  <c r="V93" i="16"/>
  <c r="Y93" i="16" s="1"/>
  <c r="Z93" i="16" s="1"/>
  <c r="P93" i="16"/>
  <c r="A93" i="16"/>
  <c r="AA92" i="16"/>
  <c r="V92" i="16"/>
  <c r="Y92" i="16" s="1"/>
  <c r="Z92" i="16" s="1"/>
  <c r="P92" i="16"/>
  <c r="A92" i="16"/>
  <c r="AA91" i="16"/>
  <c r="V91" i="16"/>
  <c r="Y91" i="16" s="1"/>
  <c r="Z91" i="16" s="1"/>
  <c r="P91" i="16"/>
  <c r="A91" i="16"/>
  <c r="AA90" i="16"/>
  <c r="V90" i="16"/>
  <c r="Y90" i="16" s="1"/>
  <c r="Z90" i="16" s="1"/>
  <c r="P90" i="16"/>
  <c r="A90" i="16"/>
  <c r="AA89" i="16"/>
  <c r="V89" i="16"/>
  <c r="Y89" i="16" s="1"/>
  <c r="Z89" i="16" s="1"/>
  <c r="P89" i="16"/>
  <c r="A89" i="16"/>
  <c r="AA88" i="16"/>
  <c r="V88" i="16"/>
  <c r="Y88" i="16" s="1"/>
  <c r="Z88" i="16" s="1"/>
  <c r="P88" i="16"/>
  <c r="A88" i="16"/>
  <c r="AA87" i="16"/>
  <c r="V87" i="16"/>
  <c r="Y87" i="16" s="1"/>
  <c r="Z87" i="16" s="1"/>
  <c r="P87" i="16"/>
  <c r="A87" i="16"/>
  <c r="AA86" i="16"/>
  <c r="V86" i="16"/>
  <c r="Y86" i="16" s="1"/>
  <c r="Z86" i="16" s="1"/>
  <c r="P86" i="16"/>
  <c r="A86" i="16"/>
  <c r="AA85" i="16"/>
  <c r="V85" i="16"/>
  <c r="Y85" i="16" s="1"/>
  <c r="Z85" i="16" s="1"/>
  <c r="P85" i="16"/>
  <c r="A85" i="16"/>
  <c r="AA84" i="16"/>
  <c r="Y84" i="16"/>
  <c r="Z84" i="16" s="1"/>
  <c r="S84" i="16"/>
  <c r="R84" i="16"/>
  <c r="Q84" i="16"/>
  <c r="O84" i="16"/>
  <c r="N84" i="16"/>
  <c r="M84" i="16"/>
  <c r="L84" i="16"/>
  <c r="K84" i="16"/>
  <c r="J84" i="16"/>
  <c r="A84" i="16"/>
  <c r="AA83" i="16"/>
  <c r="V83" i="16"/>
  <c r="Y83" i="16" s="1"/>
  <c r="Z83" i="16" s="1"/>
  <c r="P83" i="16"/>
  <c r="A83" i="16"/>
  <c r="AA82" i="16"/>
  <c r="V82" i="16"/>
  <c r="Y82" i="16" s="1"/>
  <c r="Z82" i="16" s="1"/>
  <c r="P82" i="16"/>
  <c r="A82" i="16"/>
  <c r="AA81" i="16"/>
  <c r="V81" i="16"/>
  <c r="Y81" i="16" s="1"/>
  <c r="Z81" i="16" s="1"/>
  <c r="P81" i="16"/>
  <c r="A81" i="16"/>
  <c r="AA80" i="16"/>
  <c r="V80" i="16"/>
  <c r="Y80" i="16" s="1"/>
  <c r="Z80" i="16" s="1"/>
  <c r="P80" i="16"/>
  <c r="A80" i="16"/>
  <c r="AA79" i="16"/>
  <c r="V79" i="16"/>
  <c r="Y79" i="16" s="1"/>
  <c r="Z79" i="16" s="1"/>
  <c r="P79" i="16"/>
  <c r="A79" i="16"/>
  <c r="AA78" i="16"/>
  <c r="V78" i="16"/>
  <c r="Y78" i="16" s="1"/>
  <c r="Z78" i="16" s="1"/>
  <c r="P78" i="16"/>
  <c r="A78" i="16"/>
  <c r="AA77" i="16"/>
  <c r="V77" i="16"/>
  <c r="Y77" i="16" s="1"/>
  <c r="Z77" i="16" s="1"/>
  <c r="P77" i="16"/>
  <c r="A77" i="16"/>
  <c r="AA76" i="16"/>
  <c r="V76" i="16"/>
  <c r="Y76" i="16" s="1"/>
  <c r="Z76" i="16" s="1"/>
  <c r="P76" i="16"/>
  <c r="A76" i="16"/>
  <c r="AA75" i="16"/>
  <c r="V75" i="16"/>
  <c r="Y75" i="16" s="1"/>
  <c r="Z75" i="16" s="1"/>
  <c r="P75" i="16"/>
  <c r="A75" i="16"/>
  <c r="AA74" i="16"/>
  <c r="V74" i="16"/>
  <c r="Y74" i="16" s="1"/>
  <c r="Z74" i="16" s="1"/>
  <c r="P74" i="16"/>
  <c r="A74" i="16"/>
  <c r="AA73" i="16"/>
  <c r="V73" i="16"/>
  <c r="Y73" i="16" s="1"/>
  <c r="Z73" i="16" s="1"/>
  <c r="P73" i="16"/>
  <c r="A73" i="16"/>
  <c r="AA72" i="16"/>
  <c r="V72" i="16"/>
  <c r="Y72" i="16" s="1"/>
  <c r="Z72" i="16" s="1"/>
  <c r="P72" i="16"/>
  <c r="A72" i="16"/>
  <c r="AA71" i="16"/>
  <c r="V71" i="16"/>
  <c r="Y71" i="16" s="1"/>
  <c r="Z71" i="16" s="1"/>
  <c r="P71" i="16"/>
  <c r="A71" i="16"/>
  <c r="AA70" i="16"/>
  <c r="V70" i="16"/>
  <c r="Y70" i="16" s="1"/>
  <c r="Z70" i="16" s="1"/>
  <c r="P70" i="16"/>
  <c r="A70" i="16"/>
  <c r="AA69" i="16"/>
  <c r="V69" i="16"/>
  <c r="Y69" i="16" s="1"/>
  <c r="Z69" i="16" s="1"/>
  <c r="P69" i="16"/>
  <c r="A69" i="16"/>
  <c r="AA68" i="16"/>
  <c r="V68" i="16"/>
  <c r="Y68" i="16" s="1"/>
  <c r="Z68" i="16" s="1"/>
  <c r="P68" i="16"/>
  <c r="A68" i="16"/>
  <c r="AA67" i="16"/>
  <c r="V67" i="16"/>
  <c r="Y67" i="16" s="1"/>
  <c r="Z67" i="16" s="1"/>
  <c r="P67" i="16"/>
  <c r="A67" i="16"/>
  <c r="AA66" i="16"/>
  <c r="V66" i="16"/>
  <c r="Y66" i="16" s="1"/>
  <c r="Z66" i="16" s="1"/>
  <c r="P66" i="16"/>
  <c r="A66" i="16"/>
  <c r="AA65" i="16"/>
  <c r="Y65" i="16"/>
  <c r="Z65" i="16" s="1"/>
  <c r="S65" i="16"/>
  <c r="R65" i="16"/>
  <c r="Q65" i="16"/>
  <c r="O65" i="16"/>
  <c r="N65" i="16"/>
  <c r="M65" i="16"/>
  <c r="L65" i="16"/>
  <c r="K65" i="16"/>
  <c r="J65" i="16"/>
  <c r="A65" i="16"/>
  <c r="AA64" i="16"/>
  <c r="V64" i="16"/>
  <c r="Y64" i="16" s="1"/>
  <c r="Z64" i="16" s="1"/>
  <c r="P64" i="16"/>
  <c r="A64" i="16"/>
  <c r="AA63" i="16"/>
  <c r="Y63" i="16"/>
  <c r="Z63" i="16" s="1"/>
  <c r="S63" i="16"/>
  <c r="R63" i="16"/>
  <c r="Q63" i="16"/>
  <c r="O63" i="16"/>
  <c r="N63" i="16"/>
  <c r="P63" i="16" s="1"/>
  <c r="M63" i="16"/>
  <c r="L63" i="16"/>
  <c r="K63" i="16"/>
  <c r="J63" i="16"/>
  <c r="A63" i="16"/>
  <c r="AA62" i="16"/>
  <c r="V62" i="16"/>
  <c r="Y62" i="16" s="1"/>
  <c r="Z62" i="16" s="1"/>
  <c r="P62" i="16"/>
  <c r="A62" i="16"/>
  <c r="AA61" i="16"/>
  <c r="V61" i="16"/>
  <c r="Y61" i="16" s="1"/>
  <c r="Z61" i="16" s="1"/>
  <c r="P61" i="16"/>
  <c r="A61" i="16"/>
  <c r="AA60" i="16"/>
  <c r="V60" i="16"/>
  <c r="Y60" i="16" s="1"/>
  <c r="Z60" i="16" s="1"/>
  <c r="P60" i="16"/>
  <c r="A60" i="16"/>
  <c r="AA59" i="16"/>
  <c r="V59" i="16"/>
  <c r="Y59" i="16" s="1"/>
  <c r="Z59" i="16" s="1"/>
  <c r="P59" i="16"/>
  <c r="A59" i="16"/>
  <c r="AA58" i="16"/>
  <c r="Y58" i="16"/>
  <c r="Z58" i="16" s="1"/>
  <c r="S58" i="16"/>
  <c r="R58" i="16"/>
  <c r="Q58" i="16"/>
  <c r="O58" i="16"/>
  <c r="N58" i="16"/>
  <c r="M58" i="16"/>
  <c r="L58" i="16"/>
  <c r="K58" i="16"/>
  <c r="J58" i="16"/>
  <c r="A58" i="16"/>
  <c r="AA57" i="16"/>
  <c r="V57" i="16"/>
  <c r="Y57" i="16" s="1"/>
  <c r="Z57" i="16" s="1"/>
  <c r="P57" i="16"/>
  <c r="A57" i="16"/>
  <c r="AA56" i="16"/>
  <c r="V56" i="16"/>
  <c r="Y56" i="16" s="1"/>
  <c r="Z56" i="16" s="1"/>
  <c r="P56" i="16"/>
  <c r="A56" i="16"/>
  <c r="AA55" i="16"/>
  <c r="V55" i="16"/>
  <c r="Y55" i="16" s="1"/>
  <c r="Z55" i="16" s="1"/>
  <c r="P55" i="16"/>
  <c r="A55" i="16"/>
  <c r="AA54" i="16"/>
  <c r="V54" i="16"/>
  <c r="Y54" i="16" s="1"/>
  <c r="Z54" i="16" s="1"/>
  <c r="P54" i="16"/>
  <c r="A54" i="16"/>
  <c r="AA53" i="16"/>
  <c r="V53" i="16"/>
  <c r="Y53" i="16" s="1"/>
  <c r="Z53" i="16" s="1"/>
  <c r="P53" i="16"/>
  <c r="A53" i="16"/>
  <c r="AA52" i="16"/>
  <c r="V52" i="16"/>
  <c r="Y52" i="16" s="1"/>
  <c r="Z52" i="16" s="1"/>
  <c r="P52" i="16"/>
  <c r="A52" i="16"/>
  <c r="AA51" i="16"/>
  <c r="V51" i="16"/>
  <c r="Y51" i="16" s="1"/>
  <c r="Z51" i="16" s="1"/>
  <c r="P51" i="16"/>
  <c r="A51" i="16"/>
  <c r="AA50" i="16"/>
  <c r="V50" i="16"/>
  <c r="Y50" i="16" s="1"/>
  <c r="Z50" i="16" s="1"/>
  <c r="P50" i="16"/>
  <c r="A50" i="16"/>
  <c r="AA49" i="16"/>
  <c r="V49" i="16"/>
  <c r="Y49" i="16" s="1"/>
  <c r="Z49" i="16" s="1"/>
  <c r="P49" i="16"/>
  <c r="A49" i="16"/>
  <c r="AA48" i="16"/>
  <c r="Y48" i="16"/>
  <c r="Z48" i="16" s="1"/>
  <c r="S48" i="16"/>
  <c r="R48" i="16"/>
  <c r="Q48" i="16"/>
  <c r="O48" i="16"/>
  <c r="N48" i="16"/>
  <c r="M48" i="16"/>
  <c r="L48" i="16"/>
  <c r="K48" i="16"/>
  <c r="J48" i="16"/>
  <c r="A48" i="16"/>
  <c r="AA47" i="16"/>
  <c r="V47" i="16"/>
  <c r="Y47" i="16" s="1"/>
  <c r="Z47" i="16" s="1"/>
  <c r="P47" i="16"/>
  <c r="A47" i="16"/>
  <c r="AA46" i="16"/>
  <c r="V46" i="16"/>
  <c r="Y46" i="16" s="1"/>
  <c r="Z46" i="16" s="1"/>
  <c r="P46" i="16"/>
  <c r="A46" i="16"/>
  <c r="AA45" i="16"/>
  <c r="V45" i="16"/>
  <c r="Y45" i="16" s="1"/>
  <c r="Z45" i="16" s="1"/>
  <c r="P45" i="16"/>
  <c r="A45" i="16"/>
  <c r="AA44" i="16"/>
  <c r="V44" i="16"/>
  <c r="Y44" i="16" s="1"/>
  <c r="Z44" i="16" s="1"/>
  <c r="P44" i="16"/>
  <c r="A44" i="16"/>
  <c r="AA43" i="16"/>
  <c r="V43" i="16"/>
  <c r="Y43" i="16" s="1"/>
  <c r="Z43" i="16" s="1"/>
  <c r="P43" i="16"/>
  <c r="A43" i="16"/>
  <c r="AA42" i="16"/>
  <c r="V42" i="16"/>
  <c r="Y42" i="16" s="1"/>
  <c r="Z42" i="16" s="1"/>
  <c r="P42" i="16"/>
  <c r="A42" i="16"/>
  <c r="AA41" i="16"/>
  <c r="V41" i="16"/>
  <c r="Y41" i="16" s="1"/>
  <c r="Z41" i="16" s="1"/>
  <c r="P41" i="16"/>
  <c r="A41" i="16"/>
  <c r="AA40" i="16"/>
  <c r="V40" i="16"/>
  <c r="Y40" i="16" s="1"/>
  <c r="Z40" i="16" s="1"/>
  <c r="P40" i="16"/>
  <c r="A40" i="16"/>
  <c r="AA39" i="16"/>
  <c r="V39" i="16"/>
  <c r="Y39" i="16" s="1"/>
  <c r="Z39" i="16" s="1"/>
  <c r="P39" i="16"/>
  <c r="A39" i="16"/>
  <c r="AA38" i="16"/>
  <c r="V38" i="16"/>
  <c r="Y38" i="16" s="1"/>
  <c r="Z38" i="16" s="1"/>
  <c r="P38" i="16"/>
  <c r="A38" i="16"/>
  <c r="AA37" i="16"/>
  <c r="Y37" i="16"/>
  <c r="Z37" i="16" s="1"/>
  <c r="V37" i="16"/>
  <c r="P37" i="16"/>
  <c r="A37" i="16"/>
  <c r="AA36" i="16"/>
  <c r="V36" i="16"/>
  <c r="Y36" i="16" s="1"/>
  <c r="Z36" i="16" s="1"/>
  <c r="P36" i="16"/>
  <c r="A36" i="16"/>
  <c r="AA35" i="16"/>
  <c r="V35" i="16"/>
  <c r="Y35" i="16" s="1"/>
  <c r="Z35" i="16" s="1"/>
  <c r="P35" i="16"/>
  <c r="A35" i="16"/>
  <c r="AA34" i="16"/>
  <c r="V34" i="16"/>
  <c r="Y34" i="16" s="1"/>
  <c r="Z34" i="16" s="1"/>
  <c r="P34" i="16"/>
  <c r="A34" i="16"/>
  <c r="AA33" i="16"/>
  <c r="V33" i="16"/>
  <c r="Y33" i="16" s="1"/>
  <c r="Z33" i="16" s="1"/>
  <c r="P33" i="16"/>
  <c r="A33" i="16"/>
  <c r="AA32" i="16"/>
  <c r="V32" i="16"/>
  <c r="Y32" i="16" s="1"/>
  <c r="Z32" i="16" s="1"/>
  <c r="P32" i="16"/>
  <c r="A32" i="16"/>
  <c r="AA31" i="16"/>
  <c r="V31" i="16"/>
  <c r="Y31" i="16" s="1"/>
  <c r="Z31" i="16" s="1"/>
  <c r="P31" i="16"/>
  <c r="A31" i="16"/>
  <c r="AA30" i="16"/>
  <c r="V30" i="16"/>
  <c r="Y30" i="16" s="1"/>
  <c r="Z30" i="16" s="1"/>
  <c r="P30" i="16"/>
  <c r="A30" i="16"/>
  <c r="AA29" i="16"/>
  <c r="V29" i="16"/>
  <c r="Y29" i="16" s="1"/>
  <c r="Z29" i="16" s="1"/>
  <c r="P29" i="16"/>
  <c r="A29" i="16"/>
  <c r="AA28" i="16"/>
  <c r="V28" i="16"/>
  <c r="Y28" i="16" s="1"/>
  <c r="Z28" i="16" s="1"/>
  <c r="P28" i="16"/>
  <c r="A28" i="16"/>
  <c r="AA27" i="16"/>
  <c r="V27" i="16"/>
  <c r="Y27" i="16" s="1"/>
  <c r="Z27" i="16" s="1"/>
  <c r="P27" i="16"/>
  <c r="A27" i="16"/>
  <c r="AA26" i="16"/>
  <c r="V26" i="16"/>
  <c r="Y26" i="16" s="1"/>
  <c r="Z26" i="16" s="1"/>
  <c r="P26" i="16"/>
  <c r="A26" i="16"/>
  <c r="AA25" i="16"/>
  <c r="V25" i="16"/>
  <c r="Y25" i="16" s="1"/>
  <c r="Z25" i="16" s="1"/>
  <c r="P25" i="16"/>
  <c r="A25" i="16"/>
  <c r="AA24" i="16"/>
  <c r="V24" i="16"/>
  <c r="Y24" i="16" s="1"/>
  <c r="Z24" i="16" s="1"/>
  <c r="P24" i="16"/>
  <c r="A24" i="16"/>
  <c r="AA23" i="16"/>
  <c r="V23" i="16"/>
  <c r="Y23" i="16" s="1"/>
  <c r="Z23" i="16" s="1"/>
  <c r="P23" i="16"/>
  <c r="A23" i="16"/>
  <c r="AA22" i="16"/>
  <c r="V22" i="16"/>
  <c r="Y22" i="16" s="1"/>
  <c r="Z22" i="16" s="1"/>
  <c r="P22" i="16"/>
  <c r="A22" i="16"/>
  <c r="AA21" i="16"/>
  <c r="V21" i="16"/>
  <c r="Y21" i="16" s="1"/>
  <c r="Z21" i="16" s="1"/>
  <c r="P21" i="16"/>
  <c r="A21" i="16"/>
  <c r="AA20" i="16"/>
  <c r="V20" i="16"/>
  <c r="Y20" i="16" s="1"/>
  <c r="Z20" i="16" s="1"/>
  <c r="P20" i="16"/>
  <c r="A20" i="16"/>
  <c r="AA19" i="16"/>
  <c r="V19" i="16"/>
  <c r="Y19" i="16" s="1"/>
  <c r="Z19" i="16" s="1"/>
  <c r="P19" i="16"/>
  <c r="A19" i="16"/>
  <c r="AA18" i="16"/>
  <c r="V18" i="16"/>
  <c r="Y18" i="16" s="1"/>
  <c r="Z18" i="16" s="1"/>
  <c r="P18" i="16"/>
  <c r="A18" i="16"/>
  <c r="AA17" i="16"/>
  <c r="Y17" i="16"/>
  <c r="Z17" i="16" s="1"/>
  <c r="V17" i="16"/>
  <c r="P17" i="16"/>
  <c r="A17" i="16"/>
  <c r="AA16" i="16"/>
  <c r="V16" i="16"/>
  <c r="Y16" i="16" s="1"/>
  <c r="Z16" i="16" s="1"/>
  <c r="P16" i="16"/>
  <c r="A16" i="16"/>
  <c r="AA15" i="16"/>
  <c r="V15" i="16"/>
  <c r="Y15" i="16" s="1"/>
  <c r="Z15" i="16" s="1"/>
  <c r="P15" i="16"/>
  <c r="A15" i="16"/>
  <c r="AA14" i="16"/>
  <c r="V14" i="16"/>
  <c r="Y14" i="16" s="1"/>
  <c r="Z14" i="16" s="1"/>
  <c r="P14" i="16"/>
  <c r="A14" i="16"/>
  <c r="AA13" i="16"/>
  <c r="V13" i="16"/>
  <c r="Y13" i="16" s="1"/>
  <c r="Z13" i="16" s="1"/>
  <c r="P13" i="16"/>
  <c r="A13" i="16"/>
  <c r="AA12" i="16"/>
  <c r="V12" i="16"/>
  <c r="Y12" i="16" s="1"/>
  <c r="Z12" i="16" s="1"/>
  <c r="P12" i="16"/>
  <c r="A12" i="16"/>
  <c r="AA11" i="16"/>
  <c r="V11" i="16"/>
  <c r="Y11" i="16" s="1"/>
  <c r="Z11" i="16" s="1"/>
  <c r="P11" i="16"/>
  <c r="A11" i="16"/>
  <c r="AA10" i="16"/>
  <c r="V10" i="16"/>
  <c r="Y10" i="16" s="1"/>
  <c r="Z10" i="16" s="1"/>
  <c r="P10" i="16"/>
  <c r="A10" i="16"/>
  <c r="AA9" i="16"/>
  <c r="V9" i="16"/>
  <c r="Y9" i="16" s="1"/>
  <c r="Z9" i="16" s="1"/>
  <c r="P9" i="16"/>
  <c r="A9" i="16"/>
  <c r="AA8" i="16"/>
  <c r="V8" i="16"/>
  <c r="Y8" i="16" s="1"/>
  <c r="Z8" i="16" s="1"/>
  <c r="P8" i="16"/>
  <c r="A8" i="16"/>
  <c r="AA7" i="16"/>
  <c r="V7" i="16"/>
  <c r="Y7" i="16" s="1"/>
  <c r="Z7" i="16" s="1"/>
  <c r="P7" i="16"/>
  <c r="A7" i="16"/>
  <c r="AA6" i="16"/>
  <c r="V6" i="16"/>
  <c r="Y6" i="16" s="1"/>
  <c r="Z6" i="16" s="1"/>
  <c r="P6" i="16"/>
  <c r="A6" i="16"/>
  <c r="AA5" i="16"/>
  <c r="Y5" i="16"/>
  <c r="Z5" i="16" s="1"/>
  <c r="S5" i="16"/>
  <c r="R5" i="16"/>
  <c r="Q5" i="16"/>
  <c r="O5" i="16"/>
  <c r="N5" i="16"/>
  <c r="M5" i="16"/>
  <c r="L5" i="16"/>
  <c r="K5" i="16"/>
  <c r="J5" i="16"/>
  <c r="A5" i="16"/>
  <c r="AA4" i="16"/>
  <c r="V4" i="16"/>
  <c r="Y4" i="16" s="1"/>
  <c r="Z4" i="16" s="1"/>
  <c r="P4" i="16"/>
  <c r="A4" i="16"/>
  <c r="AA3" i="16"/>
  <c r="V3" i="16"/>
  <c r="Y3" i="16" s="1"/>
  <c r="Z3" i="16" s="1"/>
  <c r="P3" i="16"/>
  <c r="X3" i="16" s="1"/>
  <c r="X4" i="16" s="1"/>
  <c r="A3" i="16"/>
  <c r="AA1" i="16"/>
  <c r="Z1" i="16"/>
  <c r="Y1" i="16"/>
  <c r="X1" i="16"/>
  <c r="W1" i="16"/>
  <c r="V1" i="16"/>
  <c r="P84" i="16" l="1"/>
  <c r="P48" i="16"/>
  <c r="P247" i="16"/>
  <c r="P254" i="16"/>
  <c r="P256" i="16"/>
  <c r="P259" i="16"/>
  <c r="P313" i="16"/>
  <c r="P340" i="16"/>
  <c r="P65" i="16"/>
  <c r="P187" i="16"/>
  <c r="P217" i="16"/>
  <c r="P251" i="16"/>
  <c r="P266" i="16"/>
  <c r="P325" i="16"/>
  <c r="P185" i="16"/>
  <c r="P229" i="16"/>
  <c r="P397" i="16"/>
  <c r="X6" i="16"/>
  <c r="X7" i="16" s="1"/>
  <c r="X8" i="16" s="1"/>
  <c r="X9" i="16" s="1"/>
  <c r="X10" i="16" s="1"/>
  <c r="X11" i="16" s="1"/>
  <c r="X12" i="16" s="1"/>
  <c r="X13" i="16" s="1"/>
  <c r="X14" i="16" s="1"/>
  <c r="X15" i="16" s="1"/>
  <c r="P379" i="16"/>
  <c r="S424" i="16"/>
  <c r="K432" i="16"/>
  <c r="P183" i="16"/>
  <c r="K431" i="16"/>
  <c r="Q424" i="16"/>
  <c r="P58" i="16"/>
  <c r="P236" i="16"/>
  <c r="P285" i="16"/>
  <c r="P308" i="16"/>
  <c r="P278" i="16"/>
  <c r="P282" i="16"/>
  <c r="P311" i="16"/>
  <c r="P381" i="16"/>
  <c r="P395" i="16"/>
  <c r="P421" i="16"/>
  <c r="P423" i="16"/>
  <c r="K424" i="16"/>
  <c r="O424" i="16"/>
  <c r="J429" i="16" s="1"/>
  <c r="J434" i="16" s="1"/>
  <c r="M424" i="16"/>
  <c r="H429" i="16" s="1"/>
  <c r="H434" i="16" s="1"/>
  <c r="J424" i="16"/>
  <c r="N424" i="16"/>
  <c r="R424" i="16"/>
  <c r="X16" i="16"/>
  <c r="X17" i="16" s="1"/>
  <c r="X18" i="16" s="1"/>
  <c r="X19" i="16" s="1"/>
  <c r="X20" i="16" s="1"/>
  <c r="X21" i="16" s="1"/>
  <c r="X22" i="16" s="1"/>
  <c r="X23" i="16" s="1"/>
  <c r="X24" i="16" s="1"/>
  <c r="X25" i="16" s="1"/>
  <c r="X26" i="16" s="1"/>
  <c r="X27" i="16" s="1"/>
  <c r="X28" i="16" s="1"/>
  <c r="X29" i="16" s="1"/>
  <c r="X30" i="16" s="1"/>
  <c r="X31" i="16" s="1"/>
  <c r="X32" i="16" s="1"/>
  <c r="X33" i="16" s="1"/>
  <c r="X34" i="16" s="1"/>
  <c r="X35" i="16" s="1"/>
  <c r="X36" i="16" s="1"/>
  <c r="X37" i="16" s="1"/>
  <c r="X38" i="16" s="1"/>
  <c r="X39" i="16" s="1"/>
  <c r="X40" i="16" s="1"/>
  <c r="X41" i="16" s="1"/>
  <c r="X42" i="16" s="1"/>
  <c r="X43" i="16" s="1"/>
  <c r="X44" i="16" s="1"/>
  <c r="X45" i="16" s="1"/>
  <c r="X46" i="16" s="1"/>
  <c r="X47" i="16" s="1"/>
  <c r="X49" i="16" s="1"/>
  <c r="X50" i="16" s="1"/>
  <c r="X51" i="16" s="1"/>
  <c r="X52" i="16" s="1"/>
  <c r="X53" i="16" s="1"/>
  <c r="X54" i="16" s="1"/>
  <c r="X55" i="16" s="1"/>
  <c r="X56" i="16" s="1"/>
  <c r="X57" i="16" s="1"/>
  <c r="X59" i="16" s="1"/>
  <c r="X60" i="16" s="1"/>
  <c r="X61" i="16" s="1"/>
  <c r="X62" i="16" s="1"/>
  <c r="X64" i="16" s="1"/>
  <c r="X66" i="16" s="1"/>
  <c r="X67" i="16" s="1"/>
  <c r="X68" i="16" s="1"/>
  <c r="X69" i="16" s="1"/>
  <c r="X70" i="16" s="1"/>
  <c r="X71" i="16" s="1"/>
  <c r="X72" i="16" s="1"/>
  <c r="X73" i="16" s="1"/>
  <c r="X74" i="16" s="1"/>
  <c r="X75" i="16" s="1"/>
  <c r="X76" i="16" s="1"/>
  <c r="X77" i="16" s="1"/>
  <c r="X78" i="16" s="1"/>
  <c r="X79" i="16" s="1"/>
  <c r="X80" i="16" s="1"/>
  <c r="X81" i="16" s="1"/>
  <c r="X82" i="16" s="1"/>
  <c r="X83" i="16" s="1"/>
  <c r="X85" i="16" s="1"/>
  <c r="X86" i="16" s="1"/>
  <c r="X87" i="16" s="1"/>
  <c r="X88" i="16" s="1"/>
  <c r="X89" i="16" s="1"/>
  <c r="X90" i="16" s="1"/>
  <c r="X91" i="16" s="1"/>
  <c r="X92" i="16" s="1"/>
  <c r="X93" i="16" s="1"/>
  <c r="X94" i="16" s="1"/>
  <c r="X95" i="16" s="1"/>
  <c r="X96" i="16" s="1"/>
  <c r="X97" i="16" s="1"/>
  <c r="X98" i="16" s="1"/>
  <c r="X99" i="16" s="1"/>
  <c r="X100" i="16" s="1"/>
  <c r="X101" i="16" s="1"/>
  <c r="X102" i="16" s="1"/>
  <c r="X103" i="16" s="1"/>
  <c r="X104" i="16" s="1"/>
  <c r="X105" i="16" s="1"/>
  <c r="X106" i="16" s="1"/>
  <c r="X107" i="16" s="1"/>
  <c r="X108" i="16" s="1"/>
  <c r="X109" i="16" s="1"/>
  <c r="X110" i="16" s="1"/>
  <c r="X111" i="16" s="1"/>
  <c r="X112" i="16" s="1"/>
  <c r="X113" i="16" s="1"/>
  <c r="X114" i="16" s="1"/>
  <c r="X115" i="16" s="1"/>
  <c r="X116" i="16" s="1"/>
  <c r="X117" i="16" s="1"/>
  <c r="X118" i="16" s="1"/>
  <c r="X119" i="16" s="1"/>
  <c r="X120" i="16" s="1"/>
  <c r="X121" i="16" s="1"/>
  <c r="X122" i="16" s="1"/>
  <c r="X123" i="16" s="1"/>
  <c r="X124" i="16" s="1"/>
  <c r="X125" i="16" s="1"/>
  <c r="X126" i="16" s="1"/>
  <c r="X127" i="16" s="1"/>
  <c r="X128" i="16" s="1"/>
  <c r="X129" i="16" s="1"/>
  <c r="X130" i="16" s="1"/>
  <c r="X131" i="16" s="1"/>
  <c r="X132" i="16" s="1"/>
  <c r="X133" i="16" s="1"/>
  <c r="X134" i="16" s="1"/>
  <c r="X135" i="16" s="1"/>
  <c r="X136" i="16" s="1"/>
  <c r="X137" i="16" s="1"/>
  <c r="X138" i="16" s="1"/>
  <c r="X139" i="16" s="1"/>
  <c r="X140" i="16" s="1"/>
  <c r="X141" i="16" s="1"/>
  <c r="X142" i="16" s="1"/>
  <c r="X143" i="16" s="1"/>
  <c r="X144" i="16" s="1"/>
  <c r="X145" i="16" s="1"/>
  <c r="X146" i="16" s="1"/>
  <c r="X147" i="16" s="1"/>
  <c r="X148" i="16" s="1"/>
  <c r="X149" i="16" s="1"/>
  <c r="X150" i="16" s="1"/>
  <c r="X151" i="16" s="1"/>
  <c r="X152" i="16" s="1"/>
  <c r="X153" i="16" s="1"/>
  <c r="X154" i="16" s="1"/>
  <c r="X155" i="16" s="1"/>
  <c r="X156" i="16" s="1"/>
  <c r="X157" i="16" s="1"/>
  <c r="X158" i="16" s="1"/>
  <c r="X159" i="16" s="1"/>
  <c r="X160" i="16" s="1"/>
  <c r="X161" i="16" s="1"/>
  <c r="X162" i="16" s="1"/>
  <c r="X163" i="16" s="1"/>
  <c r="X164" i="16" s="1"/>
  <c r="X165" i="16" s="1"/>
  <c r="X166" i="16" s="1"/>
  <c r="X167" i="16" s="1"/>
  <c r="X168" i="16" s="1"/>
  <c r="X169" i="16" s="1"/>
  <c r="X170" i="16" s="1"/>
  <c r="X171" i="16" s="1"/>
  <c r="X172" i="16" s="1"/>
  <c r="X173" i="16" s="1"/>
  <c r="X174" i="16" s="1"/>
  <c r="X175" i="16" s="1"/>
  <c r="X176" i="16" s="1"/>
  <c r="X178" i="16" s="1"/>
  <c r="X179" i="16" s="1"/>
  <c r="X180" i="16" s="1"/>
  <c r="X181" i="16" s="1"/>
  <c r="X182" i="16" s="1"/>
  <c r="X184" i="16" s="1"/>
  <c r="X186" i="16" s="1"/>
  <c r="X188" i="16" s="1"/>
  <c r="X189" i="16" s="1"/>
  <c r="X190" i="16" s="1"/>
  <c r="X191" i="16" s="1"/>
  <c r="X192" i="16" s="1"/>
  <c r="X193" i="16" s="1"/>
  <c r="X194" i="16" s="1"/>
  <c r="X195" i="16" s="1"/>
  <c r="X196" i="16" s="1"/>
  <c r="X198" i="16" s="1"/>
  <c r="X199" i="16" s="1"/>
  <c r="X200" i="16" s="1"/>
  <c r="X201" i="16" s="1"/>
  <c r="X202" i="16" s="1"/>
  <c r="X203" i="16" s="1"/>
  <c r="X204" i="16" s="1"/>
  <c r="X205" i="16" s="1"/>
  <c r="X206" i="16" s="1"/>
  <c r="X207" i="16" s="1"/>
  <c r="X208" i="16" s="1"/>
  <c r="X209" i="16" s="1"/>
  <c r="X210" i="16" s="1"/>
  <c r="X211" i="16" s="1"/>
  <c r="X212" i="16" s="1"/>
  <c r="X213" i="16" s="1"/>
  <c r="X214" i="16" s="1"/>
  <c r="X215" i="16" s="1"/>
  <c r="X216" i="16" s="1"/>
  <c r="X218" i="16" s="1"/>
  <c r="X220" i="16" s="1"/>
  <c r="X221" i="16" s="1"/>
  <c r="X222" i="16" s="1"/>
  <c r="X223" i="16" s="1"/>
  <c r="X224" i="16" s="1"/>
  <c r="X225" i="16" s="1"/>
  <c r="X226" i="16" s="1"/>
  <c r="X227" i="16" s="1"/>
  <c r="X228" i="16" s="1"/>
  <c r="X230" i="16" s="1"/>
  <c r="X232" i="16" s="1"/>
  <c r="X233" i="16" s="1"/>
  <c r="X234" i="16" s="1"/>
  <c r="X235" i="16" s="1"/>
  <c r="X237" i="16" s="1"/>
  <c r="X238" i="16" s="1"/>
  <c r="X240" i="16" s="1"/>
  <c r="X241" i="16" s="1"/>
  <c r="X242" i="16" s="1"/>
  <c r="X243" i="16" s="1"/>
  <c r="X244" i="16" s="1"/>
  <c r="X245" i="16" s="1"/>
  <c r="X246" i="16" s="1"/>
  <c r="X248" i="16" s="1"/>
  <c r="X249" i="16" s="1"/>
  <c r="X250" i="16" s="1"/>
  <c r="X252" i="16" s="1"/>
  <c r="X253" i="16" s="1"/>
  <c r="X255" i="16" s="1"/>
  <c r="X257" i="16" s="1"/>
  <c r="X258" i="16" s="1"/>
  <c r="X260" i="16" s="1"/>
  <c r="X261" i="16" s="1"/>
  <c r="X262" i="16" s="1"/>
  <c r="X263" i="16" s="1"/>
  <c r="X264" i="16" s="1"/>
  <c r="X265" i="16" s="1"/>
  <c r="X267" i="16" s="1"/>
  <c r="X268" i="16" s="1"/>
  <c r="X269" i="16" s="1"/>
  <c r="X270" i="16" s="1"/>
  <c r="X271" i="16" s="1"/>
  <c r="X272" i="16" s="1"/>
  <c r="X273" i="16" s="1"/>
  <c r="X274" i="16" s="1"/>
  <c r="X275" i="16" s="1"/>
  <c r="X276" i="16" s="1"/>
  <c r="X277" i="16" s="1"/>
  <c r="X279" i="16" s="1"/>
  <c r="X280" i="16" s="1"/>
  <c r="X281" i="16" s="1"/>
  <c r="X283" i="16" s="1"/>
  <c r="X284" i="16" s="1"/>
  <c r="X286" i="16" s="1"/>
  <c r="X287" i="16" s="1"/>
  <c r="X288" i="16" s="1"/>
  <c r="X289" i="16" s="1"/>
  <c r="X290" i="16" s="1"/>
  <c r="X291" i="16" s="1"/>
  <c r="X292" i="16" s="1"/>
  <c r="X293" i="16" s="1"/>
  <c r="X294" i="16" s="1"/>
  <c r="X296" i="16" s="1"/>
  <c r="X297" i="16" s="1"/>
  <c r="X299" i="16" s="1"/>
  <c r="X300" i="16" s="1"/>
  <c r="X301" i="16" s="1"/>
  <c r="X302" i="16" s="1"/>
  <c r="X303" i="16" s="1"/>
  <c r="X304" i="16" s="1"/>
  <c r="X305" i="16" s="1"/>
  <c r="X306" i="16" s="1"/>
  <c r="X307" i="16" s="1"/>
  <c r="X309" i="16" s="1"/>
  <c r="X310" i="16" s="1"/>
  <c r="X312" i="16" s="1"/>
  <c r="X314" i="16" s="1"/>
  <c r="X315" i="16" s="1"/>
  <c r="X316" i="16" s="1"/>
  <c r="X317" i="16" s="1"/>
  <c r="X318" i="16" s="1"/>
  <c r="X319" i="16" s="1"/>
  <c r="X321" i="16" s="1"/>
  <c r="X322" i="16" s="1"/>
  <c r="X324" i="16" s="1"/>
  <c r="X326" i="16" s="1"/>
  <c r="X327" i="16" s="1"/>
  <c r="X328" i="16" s="1"/>
  <c r="X329" i="16" s="1"/>
  <c r="X330" i="16" s="1"/>
  <c r="X331" i="16" s="1"/>
  <c r="X332" i="16" s="1"/>
  <c r="X333" i="16" s="1"/>
  <c r="X334" i="16" s="1"/>
  <c r="X335" i="16" s="1"/>
  <c r="X337" i="16" s="1"/>
  <c r="X338" i="16" s="1"/>
  <c r="X339" i="16" s="1"/>
  <c r="X341" i="16" s="1"/>
  <c r="X342" i="16" s="1"/>
  <c r="X343" i="16" s="1"/>
  <c r="X344" i="16" s="1"/>
  <c r="X345" i="16" s="1"/>
  <c r="X346" i="16" s="1"/>
  <c r="X348" i="16" s="1"/>
  <c r="X349" i="16" s="1"/>
  <c r="X350" i="16" s="1"/>
  <c r="X351" i="16" s="1"/>
  <c r="X352" i="16" s="1"/>
  <c r="X353" i="16" s="1"/>
  <c r="X354" i="16" s="1"/>
  <c r="X355" i="16" s="1"/>
  <c r="X356" i="16" s="1"/>
  <c r="X357" i="16" s="1"/>
  <c r="X358" i="16" s="1"/>
  <c r="X359" i="16" s="1"/>
  <c r="X360" i="16" s="1"/>
  <c r="X361" i="16" s="1"/>
  <c r="X363" i="16" s="1"/>
  <c r="X364" i="16" s="1"/>
  <c r="X366" i="16" s="1"/>
  <c r="X368" i="16" s="1"/>
  <c r="X369" i="16" s="1"/>
  <c r="X370" i="16" s="1"/>
  <c r="X371" i="16" s="1"/>
  <c r="X372" i="16" s="1"/>
  <c r="X373" i="16" s="1"/>
  <c r="X374" i="16" s="1"/>
  <c r="X376" i="16" s="1"/>
  <c r="X377" i="16" s="1"/>
  <c r="X378" i="16" s="1"/>
  <c r="X380" i="16" s="1"/>
  <c r="X382" i="16" s="1"/>
  <c r="X383" i="16" s="1"/>
  <c r="X384" i="16" s="1"/>
  <c r="X386" i="16" s="1"/>
  <c r="X388" i="16" s="1"/>
  <c r="X389" i="16" s="1"/>
  <c r="X390" i="16" s="1"/>
  <c r="X391" i="16" s="1"/>
  <c r="X392" i="16" s="1"/>
  <c r="X393" i="16" s="1"/>
  <c r="X394" i="16" s="1"/>
  <c r="X396" i="16" s="1"/>
  <c r="X398" i="16" s="1"/>
  <c r="X400" i="16" s="1"/>
  <c r="X402" i="16" s="1"/>
  <c r="X403" i="16" s="1"/>
  <c r="X404" i="16" s="1"/>
  <c r="X405" i="16" s="1"/>
  <c r="X406" i="16" s="1"/>
  <c r="X407" i="16" s="1"/>
  <c r="X408" i="16" s="1"/>
  <c r="X409" i="16" s="1"/>
  <c r="X410" i="16" s="1"/>
  <c r="X411" i="16" s="1"/>
  <c r="X412" i="16" s="1"/>
  <c r="X413" i="16" s="1"/>
  <c r="X414" i="16" s="1"/>
  <c r="X415" i="16" s="1"/>
  <c r="X416" i="16" s="1"/>
  <c r="X417" i="16" s="1"/>
  <c r="X418" i="16" s="1"/>
  <c r="X419" i="16" s="1"/>
  <c r="X420" i="16" s="1"/>
  <c r="X422" i="16" s="1"/>
  <c r="L424" i="16"/>
  <c r="P5" i="16"/>
  <c r="P197" i="16"/>
  <c r="K430" i="16"/>
  <c r="P177" i="16"/>
  <c r="P239" i="16"/>
  <c r="P336" i="16"/>
  <c r="P375" i="16"/>
  <c r="P347" i="16"/>
  <c r="P387" i="16"/>
  <c r="P424" i="16" l="1"/>
  <c r="I429" i="16"/>
  <c r="I434" i="16" s="1"/>
  <c r="K434" i="16" s="1"/>
  <c r="K429" i="16" l="1"/>
  <c r="H237" i="8"/>
  <c r="G237" i="8"/>
  <c r="H236" i="8"/>
  <c r="G236" i="8"/>
  <c r="H235" i="8"/>
  <c r="G235" i="8"/>
  <c r="H234" i="8"/>
  <c r="G234" i="8"/>
  <c r="H230" i="8"/>
  <c r="G230" i="8"/>
  <c r="H229" i="8"/>
  <c r="G229" i="8"/>
  <c r="H225" i="8"/>
  <c r="G225" i="8"/>
  <c r="H224" i="8"/>
  <c r="G224" i="8"/>
  <c r="H223" i="8"/>
  <c r="G223" i="8"/>
  <c r="H222" i="8"/>
  <c r="G222" i="8"/>
  <c r="H221" i="8"/>
  <c r="G221" i="8"/>
  <c r="H220" i="8"/>
  <c r="G220" i="8"/>
  <c r="H219" i="8"/>
  <c r="G219" i="8"/>
  <c r="H218" i="8"/>
  <c r="G218" i="8"/>
  <c r="H217" i="8"/>
  <c r="G217" i="8"/>
  <c r="H216" i="8"/>
  <c r="G216" i="8"/>
  <c r="H215" i="8"/>
  <c r="G215" i="8"/>
  <c r="H211" i="8"/>
  <c r="G211" i="8"/>
  <c r="H210" i="8"/>
  <c r="G210" i="8"/>
  <c r="H209" i="8"/>
  <c r="G209" i="8"/>
  <c r="H208" i="8"/>
  <c r="G208" i="8"/>
  <c r="H207" i="8"/>
  <c r="G207" i="8"/>
  <c r="H206" i="8"/>
  <c r="G206" i="8"/>
  <c r="H205" i="8"/>
  <c r="G205" i="8"/>
  <c r="H204" i="8"/>
  <c r="G204" i="8"/>
  <c r="H203" i="8"/>
  <c r="G203" i="8"/>
  <c r="H202" i="8"/>
  <c r="G202" i="8"/>
  <c r="H201" i="8"/>
  <c r="G201" i="8"/>
  <c r="H200" i="8"/>
  <c r="G200" i="8"/>
  <c r="H199" i="8"/>
  <c r="G199" i="8"/>
  <c r="H198" i="8"/>
  <c r="G198" i="8"/>
  <c r="H197" i="8"/>
  <c r="G197" i="8"/>
  <c r="H196" i="8"/>
  <c r="G196" i="8"/>
  <c r="H195" i="8"/>
  <c r="G195" i="8"/>
  <c r="H194" i="8"/>
  <c r="G194" i="8"/>
  <c r="H193" i="8"/>
  <c r="G193" i="8"/>
  <c r="H192" i="8"/>
  <c r="G192" i="8"/>
  <c r="H191" i="8"/>
  <c r="G191" i="8"/>
  <c r="H190" i="8"/>
  <c r="G190" i="8"/>
  <c r="H189" i="8"/>
  <c r="G189" i="8"/>
  <c r="H188" i="8"/>
  <c r="G188" i="8"/>
  <c r="H187" i="8"/>
  <c r="G187" i="8"/>
  <c r="H186" i="8"/>
  <c r="G186" i="8"/>
  <c r="H173" i="8"/>
  <c r="G173" i="8"/>
  <c r="H172" i="8"/>
  <c r="G172" i="8"/>
  <c r="H171" i="8"/>
  <c r="G171" i="8"/>
  <c r="H170" i="8"/>
  <c r="G170" i="8"/>
  <c r="H169" i="8"/>
  <c r="G169" i="8"/>
  <c r="H168" i="8"/>
  <c r="G168" i="8"/>
  <c r="H167" i="8"/>
  <c r="G167" i="8"/>
  <c r="H166" i="8"/>
  <c r="G166" i="8"/>
  <c r="H162" i="8"/>
  <c r="G162" i="8"/>
  <c r="H161" i="8"/>
  <c r="G161" i="8"/>
  <c r="H160" i="8"/>
  <c r="G160" i="8"/>
  <c r="H159" i="8"/>
  <c r="G159" i="8"/>
  <c r="H158" i="8"/>
  <c r="G158" i="8"/>
  <c r="H157" i="8"/>
  <c r="G157" i="8"/>
  <c r="H156" i="8"/>
  <c r="G156" i="8"/>
  <c r="H155" i="8"/>
  <c r="G155" i="8"/>
  <c r="H147" i="8"/>
  <c r="G147" i="8"/>
  <c r="H146" i="8"/>
  <c r="G146" i="8"/>
  <c r="H145" i="8"/>
  <c r="G145" i="8"/>
  <c r="H144" i="8"/>
  <c r="G144" i="8"/>
  <c r="H140" i="8"/>
  <c r="G140" i="8"/>
  <c r="H139" i="8"/>
  <c r="G139" i="8"/>
  <c r="H138" i="8"/>
  <c r="G138" i="8"/>
  <c r="H137" i="8"/>
  <c r="G137" i="8"/>
  <c r="H136" i="8"/>
  <c r="G136" i="8"/>
  <c r="H135" i="8"/>
  <c r="G135" i="8"/>
  <c r="H134" i="8"/>
  <c r="G134" i="8"/>
  <c r="H133" i="8"/>
  <c r="G133" i="8"/>
  <c r="H132" i="8"/>
  <c r="G132" i="8"/>
  <c r="H131" i="8"/>
  <c r="G131" i="8"/>
  <c r="H130" i="8"/>
  <c r="G130" i="8"/>
  <c r="H129" i="8"/>
  <c r="G129" i="8"/>
  <c r="H128" i="8"/>
  <c r="G128" i="8"/>
  <c r="H127" i="8"/>
  <c r="G127" i="8"/>
  <c r="H126" i="8"/>
  <c r="G126" i="8"/>
  <c r="H125" i="8"/>
  <c r="G125" i="8"/>
  <c r="H124" i="8"/>
  <c r="G124" i="8"/>
  <c r="H120" i="8"/>
  <c r="G120" i="8"/>
  <c r="H119" i="8"/>
  <c r="G119" i="8"/>
  <c r="H118" i="8"/>
  <c r="G118" i="8"/>
  <c r="H117" i="8"/>
  <c r="G117" i="8"/>
  <c r="H116" i="8"/>
  <c r="G116" i="8"/>
  <c r="H115" i="8"/>
  <c r="G115" i="8"/>
  <c r="H114" i="8"/>
  <c r="G114" i="8"/>
  <c r="H113" i="8"/>
  <c r="G113" i="8"/>
  <c r="H112" i="8"/>
  <c r="G112" i="8"/>
  <c r="H111" i="8"/>
  <c r="G111" i="8"/>
  <c r="H110" i="8"/>
  <c r="G110" i="8"/>
  <c r="H109" i="8"/>
  <c r="G109" i="8"/>
  <c r="H108" i="8"/>
  <c r="G108" i="8"/>
  <c r="H107" i="8"/>
  <c r="G107" i="8"/>
  <c r="H106" i="8"/>
  <c r="G106" i="8"/>
  <c r="H105" i="8"/>
  <c r="G105" i="8"/>
  <c r="H104" i="8"/>
  <c r="G104" i="8"/>
  <c r="H103" i="8"/>
  <c r="G103" i="8"/>
  <c r="H84" i="8"/>
  <c r="G84" i="8"/>
  <c r="H83" i="8"/>
  <c r="G83" i="8"/>
  <c r="H82" i="8"/>
  <c r="G82" i="8"/>
  <c r="H81" i="8"/>
  <c r="G81" i="8"/>
  <c r="H80" i="8"/>
  <c r="G80" i="8"/>
  <c r="H79" i="8"/>
  <c r="G79" i="8"/>
  <c r="H78" i="8"/>
  <c r="G78" i="8"/>
  <c r="H77" i="8"/>
  <c r="G77" i="8"/>
  <c r="H72" i="8"/>
  <c r="G72" i="8"/>
  <c r="H71" i="8"/>
  <c r="G71" i="8"/>
  <c r="H70" i="8"/>
  <c r="G70" i="8"/>
  <c r="H69" i="8"/>
  <c r="G69" i="8"/>
  <c r="H68" i="8"/>
  <c r="G68" i="8"/>
  <c r="H67" i="8"/>
  <c r="G67" i="8"/>
  <c r="H66" i="8"/>
  <c r="G66" i="8"/>
  <c r="H65" i="8"/>
  <c r="G65" i="8"/>
  <c r="H64" i="8"/>
  <c r="G64" i="8"/>
  <c r="H63" i="8"/>
  <c r="G63" i="8"/>
  <c r="H62" i="8"/>
  <c r="G62" i="8"/>
  <c r="H61" i="8"/>
  <c r="G61" i="8"/>
  <c r="H60" i="8"/>
  <c r="G60" i="8"/>
  <c r="H59" i="8"/>
  <c r="G59" i="8"/>
  <c r="H58" i="8"/>
  <c r="G58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7" i="8"/>
  <c r="G7" i="8"/>
  <c r="H6" i="8"/>
  <c r="G6" i="8"/>
  <c r="H4" i="8"/>
  <c r="G4" i="8"/>
  <c r="H3" i="8"/>
  <c r="G3" i="8"/>
  <c r="H141" i="7"/>
  <c r="G141" i="7"/>
  <c r="H130" i="7"/>
  <c r="G130" i="7"/>
  <c r="H129" i="7"/>
  <c r="G129" i="7"/>
  <c r="H128" i="7"/>
  <c r="G128" i="7"/>
  <c r="H127" i="7"/>
  <c r="G127" i="7"/>
  <c r="H126" i="7"/>
  <c r="G126" i="7"/>
  <c r="H122" i="7"/>
  <c r="G122" i="7"/>
  <c r="H121" i="7"/>
  <c r="G121" i="7"/>
  <c r="H120" i="7"/>
  <c r="G120" i="7"/>
  <c r="H115" i="7"/>
  <c r="G115" i="7"/>
  <c r="H114" i="7"/>
  <c r="G114" i="7"/>
  <c r="H113" i="7"/>
  <c r="G113" i="7"/>
  <c r="H98" i="7"/>
  <c r="G98" i="7"/>
  <c r="H97" i="7"/>
  <c r="G97" i="7"/>
  <c r="H96" i="7"/>
  <c r="G96" i="7"/>
  <c r="H83" i="7"/>
  <c r="G83" i="7"/>
  <c r="H82" i="7"/>
  <c r="G82" i="7"/>
  <c r="H81" i="7"/>
  <c r="G81" i="7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67" i="7"/>
  <c r="G67" i="7"/>
  <c r="H66" i="7"/>
  <c r="G66" i="7"/>
  <c r="H65" i="7"/>
  <c r="G65" i="7"/>
  <c r="H64" i="7"/>
  <c r="G64" i="7"/>
  <c r="H63" i="7"/>
  <c r="G63" i="7"/>
  <c r="H62" i="7"/>
  <c r="G62" i="7"/>
  <c r="H61" i="7"/>
  <c r="G61" i="7"/>
  <c r="H60" i="7"/>
  <c r="G60" i="7"/>
  <c r="H59" i="7"/>
  <c r="G59" i="7"/>
  <c r="H58" i="7"/>
  <c r="G58" i="7"/>
  <c r="H26" i="7"/>
  <c r="G26" i="7"/>
  <c r="H25" i="7"/>
  <c r="G25" i="7"/>
  <c r="H17" i="7"/>
  <c r="G17" i="7"/>
  <c r="K183" i="13"/>
  <c r="J183" i="13"/>
  <c r="K177" i="13"/>
  <c r="J177" i="13"/>
  <c r="K171" i="13"/>
  <c r="J171" i="13"/>
  <c r="K170" i="13"/>
  <c r="J170" i="13"/>
  <c r="K169" i="13"/>
  <c r="J169" i="13"/>
  <c r="K168" i="13"/>
  <c r="J168" i="13"/>
  <c r="K167" i="13"/>
  <c r="J167" i="13"/>
  <c r="K166" i="13"/>
  <c r="J166" i="13"/>
  <c r="K165" i="13"/>
  <c r="J165" i="13"/>
  <c r="K164" i="13"/>
  <c r="J164" i="13"/>
  <c r="K163" i="13"/>
  <c r="J163" i="13"/>
  <c r="K162" i="13"/>
  <c r="J162" i="13"/>
  <c r="K161" i="13"/>
  <c r="J161" i="13"/>
  <c r="K160" i="13"/>
  <c r="J160" i="13"/>
  <c r="K159" i="13"/>
  <c r="J159" i="13"/>
  <c r="K158" i="13"/>
  <c r="J158" i="13"/>
  <c r="K157" i="13"/>
  <c r="J157" i="13"/>
  <c r="K156" i="13"/>
  <c r="J156" i="13"/>
  <c r="K155" i="13"/>
  <c r="J155" i="13"/>
  <c r="K154" i="13"/>
  <c r="J154" i="13"/>
  <c r="K153" i="13"/>
  <c r="J153" i="13"/>
  <c r="K152" i="13"/>
  <c r="J152" i="13"/>
  <c r="K151" i="13"/>
  <c r="J151" i="13"/>
  <c r="K150" i="13"/>
  <c r="J150" i="13"/>
  <c r="K149" i="13"/>
  <c r="J149" i="13"/>
  <c r="K148" i="13"/>
  <c r="J148" i="13"/>
  <c r="K147" i="13"/>
  <c r="J147" i="13"/>
  <c r="K146" i="13"/>
  <c r="J146" i="13"/>
  <c r="K145" i="13"/>
  <c r="J145" i="13"/>
  <c r="K144" i="13"/>
  <c r="J144" i="13"/>
  <c r="K143" i="13"/>
  <c r="J143" i="13"/>
  <c r="K142" i="13"/>
  <c r="J142" i="13"/>
  <c r="K141" i="13"/>
  <c r="J141" i="13"/>
  <c r="K140" i="13"/>
  <c r="J140" i="13"/>
  <c r="K139" i="13"/>
  <c r="J139" i="13"/>
  <c r="K138" i="13"/>
  <c r="J138" i="13"/>
  <c r="K137" i="13"/>
  <c r="J137" i="13"/>
  <c r="K136" i="13"/>
  <c r="J136" i="13"/>
  <c r="K135" i="13"/>
  <c r="J135" i="13"/>
  <c r="K134" i="13"/>
  <c r="J134" i="13"/>
  <c r="K133" i="13"/>
  <c r="J133" i="13"/>
  <c r="K132" i="13"/>
  <c r="J132" i="13"/>
  <c r="K131" i="13"/>
  <c r="J131" i="13"/>
  <c r="K130" i="13"/>
  <c r="J130" i="13"/>
  <c r="K129" i="13"/>
  <c r="J129" i="13"/>
  <c r="K128" i="13"/>
  <c r="J128" i="13"/>
  <c r="K127" i="13"/>
  <c r="J127" i="13"/>
  <c r="K126" i="13"/>
  <c r="J126" i="13"/>
  <c r="K125" i="13"/>
  <c r="J125" i="13"/>
  <c r="K124" i="13"/>
  <c r="J124" i="13"/>
  <c r="K123" i="13"/>
  <c r="J123" i="13"/>
  <c r="K122" i="13"/>
  <c r="J122" i="13"/>
  <c r="K121" i="13"/>
  <c r="J121" i="13"/>
  <c r="K120" i="13"/>
  <c r="J120" i="13"/>
  <c r="K119" i="13"/>
  <c r="J119" i="13"/>
  <c r="K118" i="13"/>
  <c r="J118" i="13"/>
  <c r="K117" i="13"/>
  <c r="J117" i="13"/>
  <c r="K116" i="13"/>
  <c r="J116" i="13"/>
  <c r="K115" i="13"/>
  <c r="J115" i="13"/>
  <c r="K114" i="13"/>
  <c r="J114" i="13"/>
  <c r="K105" i="13"/>
  <c r="J105" i="13"/>
  <c r="K104" i="13"/>
  <c r="J104" i="13"/>
  <c r="K103" i="13"/>
  <c r="J103" i="13"/>
  <c r="K102" i="13"/>
  <c r="J102" i="13"/>
  <c r="K101" i="13"/>
  <c r="J101" i="13"/>
  <c r="K100" i="13"/>
  <c r="J100" i="13"/>
  <c r="K99" i="13"/>
  <c r="J99" i="13"/>
  <c r="K93" i="13"/>
  <c r="J93" i="13"/>
  <c r="K92" i="13"/>
  <c r="J92" i="13"/>
  <c r="K91" i="13"/>
  <c r="J91" i="13"/>
  <c r="K90" i="13"/>
  <c r="J90" i="13"/>
  <c r="K89" i="13"/>
  <c r="J89" i="13"/>
  <c r="K88" i="13"/>
  <c r="J88" i="13"/>
  <c r="K87" i="13"/>
  <c r="J87" i="13"/>
  <c r="K86" i="13"/>
  <c r="J86" i="13"/>
  <c r="K85" i="13"/>
  <c r="J85" i="13"/>
  <c r="K84" i="13"/>
  <c r="J84" i="13"/>
  <c r="K83" i="13"/>
  <c r="J83" i="13"/>
  <c r="K82" i="13"/>
  <c r="J82" i="13"/>
  <c r="K81" i="13"/>
  <c r="J81" i="13"/>
  <c r="K80" i="13"/>
  <c r="J80" i="13"/>
  <c r="K79" i="13"/>
  <c r="J79" i="13"/>
  <c r="K78" i="13"/>
  <c r="J78" i="13"/>
  <c r="K77" i="13"/>
  <c r="J77" i="13"/>
  <c r="K76" i="13"/>
  <c r="J76" i="13"/>
  <c r="K75" i="13"/>
  <c r="J75" i="13"/>
  <c r="K74" i="13"/>
  <c r="J74" i="13"/>
  <c r="K73" i="13"/>
  <c r="J73" i="13"/>
  <c r="K72" i="13"/>
  <c r="J72" i="13"/>
  <c r="K68" i="13"/>
  <c r="J68" i="13"/>
  <c r="K67" i="13"/>
  <c r="J67" i="13"/>
  <c r="K66" i="13"/>
  <c r="J66" i="13"/>
  <c r="K65" i="13"/>
  <c r="J65" i="13"/>
  <c r="K64" i="13"/>
  <c r="J64" i="13"/>
  <c r="K60" i="13"/>
  <c r="J60" i="13"/>
  <c r="K59" i="13"/>
  <c r="J59" i="13"/>
  <c r="K58" i="13"/>
  <c r="J58" i="13"/>
  <c r="K57" i="13"/>
  <c r="J57" i="13"/>
  <c r="K56" i="13"/>
  <c r="J56" i="13"/>
  <c r="K55" i="13"/>
  <c r="J55" i="13"/>
  <c r="K54" i="13"/>
  <c r="J54" i="13"/>
  <c r="K53" i="13"/>
  <c r="J53" i="13"/>
  <c r="K52" i="13"/>
  <c r="J52" i="13"/>
  <c r="K51" i="13"/>
  <c r="J51" i="13"/>
  <c r="K50" i="13"/>
  <c r="J50" i="13"/>
  <c r="K49" i="13"/>
  <c r="J49" i="13"/>
  <c r="K48" i="13"/>
  <c r="J48" i="13"/>
  <c r="K47" i="13"/>
  <c r="J47" i="13"/>
  <c r="K46" i="13"/>
  <c r="J46" i="13"/>
  <c r="K45" i="13"/>
  <c r="J45" i="13"/>
  <c r="K44" i="13"/>
  <c r="J44" i="13"/>
  <c r="K43" i="13"/>
  <c r="J43" i="13"/>
  <c r="K42" i="13"/>
  <c r="J42" i="13"/>
  <c r="K41" i="13"/>
  <c r="J41" i="13"/>
  <c r="K40" i="13"/>
  <c r="J40" i="13"/>
  <c r="K39" i="13"/>
  <c r="J39" i="13"/>
  <c r="K38" i="13"/>
  <c r="J38" i="13"/>
  <c r="K37" i="13"/>
  <c r="J37" i="13"/>
  <c r="K36" i="13"/>
  <c r="J36" i="13"/>
  <c r="K35" i="13"/>
  <c r="J35" i="13"/>
  <c r="K34" i="13"/>
  <c r="J34" i="13"/>
  <c r="K33" i="13"/>
  <c r="J33" i="13"/>
  <c r="K29" i="13"/>
  <c r="J29" i="13"/>
  <c r="K28" i="13"/>
  <c r="J28" i="13"/>
  <c r="K27" i="13"/>
  <c r="J27" i="13"/>
  <c r="K26" i="13"/>
  <c r="J26" i="13"/>
  <c r="K25" i="13"/>
  <c r="J25" i="13"/>
  <c r="K24" i="13"/>
  <c r="J24" i="13"/>
  <c r="K23" i="13"/>
  <c r="J23" i="13"/>
  <c r="K22" i="13"/>
  <c r="J22" i="13"/>
  <c r="K21" i="13"/>
  <c r="J21" i="13"/>
  <c r="K20" i="13"/>
  <c r="J20" i="13"/>
  <c r="K19" i="13"/>
  <c r="J19" i="13"/>
  <c r="K18" i="13"/>
  <c r="J18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D114" i="13"/>
  <c r="H137" i="7"/>
  <c r="G137" i="7"/>
  <c r="H87" i="7"/>
  <c r="G87" i="7"/>
  <c r="H40" i="7"/>
  <c r="G40" i="7"/>
  <c r="H30" i="7"/>
  <c r="G30" i="7"/>
  <c r="F10" i="7"/>
  <c r="F148" i="8"/>
  <c r="E148" i="8"/>
  <c r="H148" i="8" s="1"/>
  <c r="D148" i="8"/>
  <c r="G148" i="8" s="1"/>
  <c r="D153" i="13"/>
  <c r="D169" i="13"/>
  <c r="D162" i="13"/>
  <c r="D102" i="13"/>
  <c r="D100" i="13"/>
  <c r="D87" i="13"/>
  <c r="D85" i="13"/>
  <c r="D80" i="13"/>
  <c r="D73" i="13"/>
  <c r="D83" i="13"/>
  <c r="K23" i="12"/>
  <c r="D23" i="12"/>
  <c r="D4" i="11"/>
  <c r="H90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68" i="7"/>
  <c r="H68" i="7"/>
  <c r="G69" i="7"/>
  <c r="H69" i="7"/>
  <c r="G70" i="7"/>
  <c r="H70" i="7"/>
  <c r="G71" i="7"/>
  <c r="H71" i="7"/>
  <c r="D163" i="13"/>
  <c r="D140" i="13"/>
  <c r="D129" i="13"/>
  <c r="D126" i="13"/>
  <c r="D104" i="13"/>
  <c r="D103" i="13"/>
  <c r="D92" i="13"/>
  <c r="D82" i="13"/>
  <c r="D81" i="13"/>
  <c r="D74" i="13"/>
  <c r="K17" i="12"/>
  <c r="J17" i="12"/>
  <c r="D17" i="12"/>
  <c r="K5" i="11"/>
  <c r="J5" i="11"/>
  <c r="D5" i="11"/>
  <c r="I31" i="14"/>
  <c r="H31" i="14"/>
  <c r="I3" i="14"/>
  <c r="H3" i="14"/>
  <c r="E10" i="7"/>
  <c r="K24" i="12"/>
  <c r="D24" i="12"/>
  <c r="F41" i="8"/>
  <c r="K12" i="12"/>
  <c r="K13" i="12"/>
  <c r="K15" i="12"/>
  <c r="K14" i="12"/>
  <c r="J14" i="12"/>
  <c r="F93" i="7"/>
  <c r="D148" i="13"/>
  <c r="D130" i="13"/>
  <c r="D117" i="13"/>
  <c r="D91" i="13"/>
  <c r="D86" i="13"/>
  <c r="D67" i="13"/>
  <c r="D54" i="13"/>
  <c r="D183" i="13"/>
  <c r="D177" i="13"/>
  <c r="F231" i="8"/>
  <c r="G231" i="8" s="1"/>
  <c r="E231" i="8"/>
  <c r="D231" i="8"/>
  <c r="F141" i="8"/>
  <c r="E141" i="8"/>
  <c r="H141" i="8" s="1"/>
  <c r="D141" i="8"/>
  <c r="G141" i="8" s="1"/>
  <c r="H123" i="8"/>
  <c r="G123" i="8"/>
  <c r="H88" i="7"/>
  <c r="H89" i="7"/>
  <c r="E93" i="7"/>
  <c r="D93" i="7"/>
  <c r="G93" i="7" s="1"/>
  <c r="H92" i="7"/>
  <c r="G92" i="7"/>
  <c r="H91" i="7"/>
  <c r="G91" i="7"/>
  <c r="H86" i="7"/>
  <c r="G86" i="7"/>
  <c r="H24" i="7"/>
  <c r="G24" i="7"/>
  <c r="F19" i="7"/>
  <c r="E19" i="7"/>
  <c r="H19" i="7" s="1"/>
  <c r="D19" i="7"/>
  <c r="G19" i="7" s="1"/>
  <c r="D10" i="7"/>
  <c r="H8" i="7"/>
  <c r="G8" i="7"/>
  <c r="H7" i="7"/>
  <c r="G7" i="7"/>
  <c r="F5" i="7"/>
  <c r="E5" i="7"/>
  <c r="H5" i="7" s="1"/>
  <c r="D5" i="7"/>
  <c r="H4" i="7"/>
  <c r="G4" i="7"/>
  <c r="H3" i="7"/>
  <c r="G3" i="7"/>
  <c r="K9" i="12"/>
  <c r="D9" i="12"/>
  <c r="D14" i="12"/>
  <c r="K3" i="12"/>
  <c r="K4" i="12"/>
  <c r="K5" i="12"/>
  <c r="K6" i="12"/>
  <c r="K7" i="12"/>
  <c r="K8" i="12"/>
  <c r="K10" i="12"/>
  <c r="K11" i="12"/>
  <c r="K16" i="12"/>
  <c r="K18" i="12"/>
  <c r="D8" i="12"/>
  <c r="G5" i="7"/>
  <c r="G10" i="7"/>
  <c r="H46" i="8"/>
  <c r="G46" i="8"/>
  <c r="H45" i="8"/>
  <c r="G45" i="8"/>
  <c r="H44" i="8"/>
  <c r="G44" i="8"/>
  <c r="D226" i="8"/>
  <c r="D212" i="8"/>
  <c r="G212" i="8" s="1"/>
  <c r="F90" i="8"/>
  <c r="H88" i="8"/>
  <c r="G88" i="8"/>
  <c r="H5" i="8"/>
  <c r="G5" i="8"/>
  <c r="F8" i="8"/>
  <c r="E8" i="8"/>
  <c r="D8" i="8"/>
  <c r="D244" i="8" s="1"/>
  <c r="G244" i="8" s="1"/>
  <c r="H2" i="8"/>
  <c r="G2" i="8"/>
  <c r="D151" i="13"/>
  <c r="D146" i="13"/>
  <c r="D144" i="13"/>
  <c r="D141" i="13"/>
  <c r="D119" i="13"/>
  <c r="K172" i="13"/>
  <c r="J172" i="13"/>
  <c r="D172" i="13"/>
  <c r="D166" i="13"/>
  <c r="D165" i="13"/>
  <c r="D161" i="13"/>
  <c r="D101" i="13"/>
  <c r="D90" i="13"/>
  <c r="D88" i="13"/>
  <c r="D79" i="13"/>
  <c r="D76" i="13"/>
  <c r="D53" i="13"/>
  <c r="D50" i="13"/>
  <c r="D40" i="13"/>
  <c r="D38" i="13"/>
  <c r="D19" i="13"/>
  <c r="D11" i="13"/>
  <c r="D10" i="13"/>
  <c r="D9" i="13"/>
  <c r="D8" i="13"/>
  <c r="E131" i="7"/>
  <c r="F131" i="7"/>
  <c r="D131" i="7"/>
  <c r="G131" i="7" s="1"/>
  <c r="H135" i="7"/>
  <c r="G135" i="7"/>
  <c r="E123" i="7"/>
  <c r="F123" i="7"/>
  <c r="D123" i="7"/>
  <c r="G123" i="7" s="1"/>
  <c r="H132" i="7"/>
  <c r="G132" i="7"/>
  <c r="H125" i="7"/>
  <c r="G125" i="7"/>
  <c r="E84" i="7"/>
  <c r="D84" i="7"/>
  <c r="E100" i="7"/>
  <c r="D100" i="7"/>
  <c r="G100" i="7" s="1"/>
  <c r="E27" i="7"/>
  <c r="F27" i="7"/>
  <c r="D27" i="7"/>
  <c r="G27" i="7" s="1"/>
  <c r="H23" i="7"/>
  <c r="G23" i="7"/>
  <c r="H22" i="7"/>
  <c r="G22" i="7"/>
  <c r="F31" i="7"/>
  <c r="D31" i="7"/>
  <c r="G31" i="7"/>
  <c r="H29" i="7"/>
  <c r="G29" i="7"/>
  <c r="H21" i="7"/>
  <c r="G21" i="7"/>
  <c r="D18" i="12"/>
  <c r="J18" i="12"/>
  <c r="J16" i="12"/>
  <c r="D15" i="12"/>
  <c r="D16" i="12"/>
  <c r="D7" i="12"/>
  <c r="D3" i="12"/>
  <c r="F242" i="8"/>
  <c r="E242" i="8"/>
  <c r="H242" i="8" s="1"/>
  <c r="D242" i="8"/>
  <c r="G242" i="8"/>
  <c r="H241" i="8"/>
  <c r="G241" i="8"/>
  <c r="H240" i="8"/>
  <c r="G240" i="8"/>
  <c r="E121" i="8"/>
  <c r="H121" i="8" s="1"/>
  <c r="F121" i="8"/>
  <c r="D121" i="8"/>
  <c r="F110" i="7"/>
  <c r="G110" i="7" s="1"/>
  <c r="E110" i="7"/>
  <c r="H110" i="7" s="1"/>
  <c r="D110" i="7"/>
  <c r="H109" i="7"/>
  <c r="G109" i="7"/>
  <c r="H108" i="7"/>
  <c r="G108" i="7"/>
  <c r="F35" i="7"/>
  <c r="H35" i="7" s="1"/>
  <c r="D124" i="13"/>
  <c r="D122" i="13"/>
  <c r="D65" i="13"/>
  <c r="F142" i="7"/>
  <c r="G2" i="7"/>
  <c r="H2" i="7"/>
  <c r="G12" i="7"/>
  <c r="H12" i="7"/>
  <c r="G13" i="7"/>
  <c r="H13" i="7"/>
  <c r="G15" i="7"/>
  <c r="H15" i="7"/>
  <c r="G16" i="7"/>
  <c r="H16" i="7"/>
  <c r="G18" i="7"/>
  <c r="H18" i="7"/>
  <c r="G20" i="7"/>
  <c r="H20" i="7"/>
  <c r="G33" i="7"/>
  <c r="H33" i="7"/>
  <c r="G36" i="7"/>
  <c r="H36" i="7"/>
  <c r="G37" i="7"/>
  <c r="H37" i="7"/>
  <c r="G38" i="7"/>
  <c r="H38" i="7"/>
  <c r="G41" i="7"/>
  <c r="H41" i="7"/>
  <c r="G43" i="7"/>
  <c r="H43" i="7"/>
  <c r="G44" i="7"/>
  <c r="H44" i="7"/>
  <c r="G45" i="7"/>
  <c r="H45" i="7"/>
  <c r="G46" i="7"/>
  <c r="H46" i="7"/>
  <c r="G85" i="7"/>
  <c r="H85" i="7"/>
  <c r="G95" i="7"/>
  <c r="H95" i="7"/>
  <c r="G99" i="7"/>
  <c r="H99" i="7"/>
  <c r="G101" i="7"/>
  <c r="H101" i="7"/>
  <c r="G102" i="7"/>
  <c r="H102" i="7"/>
  <c r="G103" i="7"/>
  <c r="H103" i="7"/>
  <c r="G105" i="7"/>
  <c r="H105" i="7"/>
  <c r="G106" i="7"/>
  <c r="H106" i="7"/>
  <c r="G107" i="7"/>
  <c r="H107" i="7"/>
  <c r="G111" i="7"/>
  <c r="H111" i="7"/>
  <c r="G119" i="7"/>
  <c r="H119" i="7"/>
  <c r="G124" i="7"/>
  <c r="H124" i="7"/>
  <c r="G133" i="7"/>
  <c r="H133" i="7"/>
  <c r="G134" i="7"/>
  <c r="H134" i="7"/>
  <c r="G136" i="7"/>
  <c r="H136" i="7"/>
  <c r="G112" i="7"/>
  <c r="H112" i="7"/>
  <c r="G116" i="7"/>
  <c r="H116" i="7"/>
  <c r="G139" i="7"/>
  <c r="H139" i="7"/>
  <c r="G140" i="7"/>
  <c r="H140" i="7"/>
  <c r="G143" i="7"/>
  <c r="H143" i="7"/>
  <c r="F117" i="7"/>
  <c r="F138" i="7"/>
  <c r="H138" i="7" s="1"/>
  <c r="F104" i="7"/>
  <c r="G104" i="7" s="1"/>
  <c r="F100" i="7"/>
  <c r="F84" i="7"/>
  <c r="G84" i="7"/>
  <c r="F42" i="7"/>
  <c r="H42" i="7" s="1"/>
  <c r="F14" i="7"/>
  <c r="E142" i="7"/>
  <c r="H142" i="7" s="1"/>
  <c r="E117" i="7"/>
  <c r="H117" i="7" s="1"/>
  <c r="E104" i="7"/>
  <c r="H39" i="7"/>
  <c r="H34" i="7"/>
  <c r="E14" i="7"/>
  <c r="H14" i="7" s="1"/>
  <c r="D142" i="7"/>
  <c r="G142" i="7"/>
  <c r="D117" i="7"/>
  <c r="G117" i="7" s="1"/>
  <c r="D104" i="7"/>
  <c r="G39" i="7"/>
  <c r="D35" i="7"/>
  <c r="G35" i="7" s="1"/>
  <c r="G34" i="7"/>
  <c r="D14" i="7"/>
  <c r="D144" i="7" s="1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F238" i="8"/>
  <c r="F174" i="8"/>
  <c r="H174" i="8" s="1"/>
  <c r="F226" i="8"/>
  <c r="G226" i="8" s="1"/>
  <c r="F212" i="8"/>
  <c r="F183" i="8"/>
  <c r="F163" i="8"/>
  <c r="H163" i="8" s="1"/>
  <c r="F152" i="8"/>
  <c r="F100" i="8"/>
  <c r="F85" i="8"/>
  <c r="F73" i="8"/>
  <c r="G73" i="8" s="1"/>
  <c r="F55" i="8"/>
  <c r="F51" i="8"/>
  <c r="F47" i="8"/>
  <c r="F24" i="8"/>
  <c r="F18" i="8"/>
  <c r="H18" i="8" s="1"/>
  <c r="E238" i="8"/>
  <c r="E174" i="8"/>
  <c r="E226" i="8"/>
  <c r="H226" i="8" s="1"/>
  <c r="E212" i="8"/>
  <c r="H212" i="8" s="1"/>
  <c r="E183" i="8"/>
  <c r="E163" i="8"/>
  <c r="E152" i="8"/>
  <c r="H152" i="8" s="1"/>
  <c r="E100" i="8"/>
  <c r="H100" i="8" s="1"/>
  <c r="E85" i="8"/>
  <c r="E73" i="8"/>
  <c r="E55" i="8"/>
  <c r="H55" i="8" s="1"/>
  <c r="E51" i="8"/>
  <c r="H51" i="8" s="1"/>
  <c r="E47" i="8"/>
  <c r="E41" i="8"/>
  <c r="E24" i="8"/>
  <c r="H24" i="8" s="1"/>
  <c r="E18" i="8"/>
  <c r="D238" i="8"/>
  <c r="G238" i="8"/>
  <c r="D174" i="8"/>
  <c r="D183" i="8"/>
  <c r="D163" i="8"/>
  <c r="D152" i="8"/>
  <c r="G152" i="8" s="1"/>
  <c r="D100" i="8"/>
  <c r="G89" i="8"/>
  <c r="D85" i="8"/>
  <c r="D55" i="8"/>
  <c r="D51" i="8"/>
  <c r="D47" i="8"/>
  <c r="G47" i="8"/>
  <c r="D41" i="8"/>
  <c r="G41" i="8" s="1"/>
  <c r="D24" i="8"/>
  <c r="H185" i="13"/>
  <c r="I185" i="13"/>
  <c r="K185" i="13" s="1"/>
  <c r="G185" i="13"/>
  <c r="J185" i="13" s="1"/>
  <c r="K182" i="13"/>
  <c r="J182" i="13"/>
  <c r="D182" i="13"/>
  <c r="D7" i="13"/>
  <c r="K22" i="12"/>
  <c r="K21" i="12"/>
  <c r="D22" i="12"/>
  <c r="H233" i="8"/>
  <c r="G233" i="8"/>
  <c r="H232" i="8"/>
  <c r="G232" i="8"/>
  <c r="H165" i="8"/>
  <c r="G165" i="8"/>
  <c r="H227" i="8"/>
  <c r="G227" i="8"/>
  <c r="H214" i="8"/>
  <c r="G214" i="8"/>
  <c r="H213" i="8"/>
  <c r="G213" i="8"/>
  <c r="H182" i="8"/>
  <c r="G182" i="8"/>
  <c r="H181" i="8"/>
  <c r="G181" i="8"/>
  <c r="H180" i="8"/>
  <c r="G180" i="8"/>
  <c r="H179" i="8"/>
  <c r="G179" i="8"/>
  <c r="H178" i="8"/>
  <c r="G178" i="8"/>
  <c r="H177" i="8"/>
  <c r="G177" i="8"/>
  <c r="H176" i="8"/>
  <c r="G176" i="8"/>
  <c r="H151" i="8"/>
  <c r="G151" i="8"/>
  <c r="H150" i="8"/>
  <c r="G150" i="8"/>
  <c r="H149" i="8"/>
  <c r="G149" i="8"/>
  <c r="H122" i="8"/>
  <c r="G122" i="8"/>
  <c r="H102" i="8"/>
  <c r="G102" i="8"/>
  <c r="H92" i="8"/>
  <c r="G92" i="8"/>
  <c r="H91" i="8"/>
  <c r="G91" i="8"/>
  <c r="H86" i="8"/>
  <c r="G86" i="8"/>
  <c r="H76" i="8"/>
  <c r="G76" i="8"/>
  <c r="H75" i="8"/>
  <c r="G75" i="8"/>
  <c r="H74" i="8"/>
  <c r="G74" i="8"/>
  <c r="H57" i="8"/>
  <c r="G57" i="8"/>
  <c r="H56" i="8"/>
  <c r="G56" i="8"/>
  <c r="H54" i="8"/>
  <c r="G54" i="8"/>
  <c r="H50" i="8"/>
  <c r="G50" i="8"/>
  <c r="H49" i="8"/>
  <c r="G49" i="8"/>
  <c r="H48" i="8"/>
  <c r="G48" i="8"/>
  <c r="H43" i="8"/>
  <c r="G43" i="8"/>
  <c r="H42" i="8"/>
  <c r="G42" i="8"/>
  <c r="K94" i="13"/>
  <c r="J94" i="13"/>
  <c r="D167" i="13"/>
  <c r="D149" i="13"/>
  <c r="D147" i="13"/>
  <c r="I30" i="13"/>
  <c r="J30" i="13" s="1"/>
  <c r="H30" i="13"/>
  <c r="K30" i="13" s="1"/>
  <c r="G30" i="13"/>
  <c r="D139" i="13"/>
  <c r="D116" i="13"/>
  <c r="G106" i="13"/>
  <c r="J106" i="13"/>
  <c r="H106" i="13"/>
  <c r="K106" i="13" s="1"/>
  <c r="I106" i="13"/>
  <c r="D105" i="13"/>
  <c r="D72" i="13"/>
  <c r="I32" i="14"/>
  <c r="H32" i="14"/>
  <c r="J6" i="11"/>
  <c r="K6" i="11"/>
  <c r="D10" i="12"/>
  <c r="J10" i="12"/>
  <c r="D11" i="12"/>
  <c r="J11" i="12"/>
  <c r="K25" i="12"/>
  <c r="D25" i="12"/>
  <c r="E5" i="14"/>
  <c r="H5" i="14" s="1"/>
  <c r="F5" i="14"/>
  <c r="I5" i="14" s="1"/>
  <c r="G5" i="14"/>
  <c r="D150" i="13"/>
  <c r="D127" i="13"/>
  <c r="I7" i="14"/>
  <c r="H7" i="14"/>
  <c r="B7" i="14"/>
  <c r="H26" i="12"/>
  <c r="K26" i="12" s="1"/>
  <c r="I26" i="12"/>
  <c r="D21" i="12"/>
  <c r="F22" i="14"/>
  <c r="I22" i="14" s="1"/>
  <c r="G22" i="14"/>
  <c r="H22" i="14" s="1"/>
  <c r="E22" i="14"/>
  <c r="I20" i="14"/>
  <c r="H20" i="14"/>
  <c r="B20" i="14"/>
  <c r="I18" i="14"/>
  <c r="H18" i="14"/>
  <c r="B18" i="14"/>
  <c r="H9" i="11"/>
  <c r="H10" i="11" s="1"/>
  <c r="I9" i="11"/>
  <c r="I10" i="11"/>
  <c r="G9" i="11"/>
  <c r="G10" i="11" s="1"/>
  <c r="J10" i="11" s="1"/>
  <c r="G243" i="8"/>
  <c r="H243" i="8"/>
  <c r="D158" i="13"/>
  <c r="D23" i="13"/>
  <c r="D22" i="13"/>
  <c r="F17" i="14"/>
  <c r="I17" i="14" s="1"/>
  <c r="G17" i="14"/>
  <c r="E17" i="14"/>
  <c r="H17" i="14" s="1"/>
  <c r="G87" i="8"/>
  <c r="H87" i="8"/>
  <c r="I111" i="13"/>
  <c r="H111" i="13"/>
  <c r="K111" i="13"/>
  <c r="G111" i="13"/>
  <c r="J8" i="11"/>
  <c r="J4" i="12"/>
  <c r="J5" i="12"/>
  <c r="J6" i="12"/>
  <c r="J12" i="12"/>
  <c r="J13" i="12"/>
  <c r="G26" i="12"/>
  <c r="J26" i="12" s="1"/>
  <c r="K3" i="11"/>
  <c r="J3" i="11"/>
  <c r="D3" i="11"/>
  <c r="I19" i="12"/>
  <c r="I27" i="12" s="1"/>
  <c r="H19" i="12"/>
  <c r="K19" i="12" s="1"/>
  <c r="G19" i="12"/>
  <c r="D13" i="12"/>
  <c r="J4" i="13"/>
  <c r="K4" i="13"/>
  <c r="J14" i="13"/>
  <c r="K14" i="13"/>
  <c r="D5" i="12"/>
  <c r="D44" i="13"/>
  <c r="K3" i="13"/>
  <c r="J3" i="13"/>
  <c r="D3" i="13"/>
  <c r="I19" i="14"/>
  <c r="H19" i="14"/>
  <c r="B19" i="14"/>
  <c r="D78" i="13"/>
  <c r="I69" i="13"/>
  <c r="H69" i="13"/>
  <c r="K69" i="13"/>
  <c r="G69" i="13"/>
  <c r="J69" i="13" s="1"/>
  <c r="J7" i="11"/>
  <c r="I15" i="13"/>
  <c r="I191" i="13" s="1"/>
  <c r="J95" i="13"/>
  <c r="K95" i="13"/>
  <c r="G96" i="13"/>
  <c r="J96" i="13" s="1"/>
  <c r="I96" i="13"/>
  <c r="K96" i="13" s="1"/>
  <c r="H96" i="13"/>
  <c r="J97" i="13"/>
  <c r="K97" i="13"/>
  <c r="J98" i="13"/>
  <c r="K98" i="13"/>
  <c r="J107" i="13"/>
  <c r="K107" i="13"/>
  <c r="J108" i="13"/>
  <c r="K108" i="13"/>
  <c r="J109" i="13"/>
  <c r="K109" i="13"/>
  <c r="J110" i="13"/>
  <c r="K110" i="13"/>
  <c r="D160" i="13"/>
  <c r="D164" i="13"/>
  <c r="K184" i="13"/>
  <c r="J184" i="13"/>
  <c r="D170" i="13"/>
  <c r="I173" i="13"/>
  <c r="I61" i="13"/>
  <c r="I179" i="13"/>
  <c r="K179" i="13"/>
  <c r="I190" i="13"/>
  <c r="H15" i="13"/>
  <c r="G15" i="13"/>
  <c r="J15" i="13"/>
  <c r="D184" i="13"/>
  <c r="K181" i="13"/>
  <c r="J181" i="13"/>
  <c r="D123" i="13"/>
  <c r="H25" i="14"/>
  <c r="I25" i="14"/>
  <c r="H26" i="14"/>
  <c r="I26" i="14"/>
  <c r="D156" i="13"/>
  <c r="D115" i="13"/>
  <c r="D99" i="13"/>
  <c r="G19" i="8"/>
  <c r="H19" i="8"/>
  <c r="G20" i="8"/>
  <c r="H20" i="8"/>
  <c r="G21" i="8"/>
  <c r="H21" i="8"/>
  <c r="G22" i="8"/>
  <c r="H22" i="8"/>
  <c r="G23" i="8"/>
  <c r="H23" i="8"/>
  <c r="G25" i="8"/>
  <c r="H25" i="8"/>
  <c r="G26" i="8"/>
  <c r="H26" i="8"/>
  <c r="G52" i="8"/>
  <c r="H52" i="8"/>
  <c r="G53" i="8"/>
  <c r="H53" i="8"/>
  <c r="G101" i="8"/>
  <c r="H101" i="8"/>
  <c r="G143" i="8"/>
  <c r="H143" i="8"/>
  <c r="G153" i="8"/>
  <c r="H153" i="8"/>
  <c r="G154" i="8"/>
  <c r="H154" i="8"/>
  <c r="G164" i="8"/>
  <c r="H164" i="8"/>
  <c r="G184" i="8"/>
  <c r="H184" i="8"/>
  <c r="G185" i="8"/>
  <c r="H185" i="8"/>
  <c r="G228" i="8"/>
  <c r="H228" i="8"/>
  <c r="D143" i="13"/>
  <c r="D142" i="13"/>
  <c r="D89" i="13"/>
  <c r="D75" i="13"/>
  <c r="D46" i="13"/>
  <c r="D36" i="13"/>
  <c r="J20" i="12"/>
  <c r="K20" i="12"/>
  <c r="K7" i="11"/>
  <c r="K8" i="11"/>
  <c r="D7" i="11"/>
  <c r="D8" i="11"/>
  <c r="B21" i="14"/>
  <c r="B25" i="14"/>
  <c r="J2" i="12"/>
  <c r="H173" i="13"/>
  <c r="K173" i="13" s="1"/>
  <c r="G173" i="13"/>
  <c r="J173" i="13"/>
  <c r="D41" i="13"/>
  <c r="D118" i="13"/>
  <c r="F14" i="14"/>
  <c r="I13" i="14"/>
  <c r="E14" i="14"/>
  <c r="H13" i="14"/>
  <c r="G14" i="14"/>
  <c r="I14" i="14"/>
  <c r="B13" i="14"/>
  <c r="I27" i="14"/>
  <c r="H27" i="14"/>
  <c r="F33" i="14"/>
  <c r="B27" i="14"/>
  <c r="H4" i="14"/>
  <c r="I4" i="14"/>
  <c r="H6" i="14"/>
  <c r="I6" i="14"/>
  <c r="E8" i="14"/>
  <c r="E36" i="14" s="1"/>
  <c r="H36" i="14" s="1"/>
  <c r="G8" i="14"/>
  <c r="I8" i="14" s="1"/>
  <c r="F8" i="14"/>
  <c r="H9" i="14"/>
  <c r="I9" i="14"/>
  <c r="E10" i="14"/>
  <c r="G10" i="14"/>
  <c r="I10" i="14"/>
  <c r="H10" i="14"/>
  <c r="F10" i="14"/>
  <c r="H11" i="14"/>
  <c r="I11" i="14"/>
  <c r="H12" i="14"/>
  <c r="I12" i="14"/>
  <c r="H15" i="14"/>
  <c r="I15" i="14"/>
  <c r="H16" i="14"/>
  <c r="I16" i="14"/>
  <c r="H24" i="14"/>
  <c r="I24" i="14"/>
  <c r="H23" i="14"/>
  <c r="I23" i="14"/>
  <c r="H28" i="14"/>
  <c r="I28" i="14"/>
  <c r="H29" i="14"/>
  <c r="I29" i="14"/>
  <c r="H30" i="14"/>
  <c r="I30" i="14"/>
  <c r="E33" i="14"/>
  <c r="H33" i="14" s="1"/>
  <c r="G33" i="14"/>
  <c r="H34" i="14"/>
  <c r="I34" i="14"/>
  <c r="E35" i="14"/>
  <c r="G35" i="14"/>
  <c r="H35" i="14"/>
  <c r="F35" i="14"/>
  <c r="I35" i="14" s="1"/>
  <c r="H2" i="14"/>
  <c r="I2" i="14"/>
  <c r="B34" i="14"/>
  <c r="B26" i="14"/>
  <c r="B29" i="14"/>
  <c r="B28" i="14"/>
  <c r="B23" i="14"/>
  <c r="B24" i="14"/>
  <c r="B16" i="14"/>
  <c r="B15" i="14"/>
  <c r="B12" i="14"/>
  <c r="B11" i="14"/>
  <c r="B9" i="14"/>
  <c r="B6" i="14"/>
  <c r="B4" i="14"/>
  <c r="B3" i="14"/>
  <c r="B2" i="14"/>
  <c r="D6" i="11"/>
  <c r="J178" i="13"/>
  <c r="K178" i="13"/>
  <c r="D45" i="13"/>
  <c r="D47" i="13"/>
  <c r="D12" i="13"/>
  <c r="D13" i="13"/>
  <c r="D14" i="13"/>
  <c r="G61" i="13"/>
  <c r="J61" i="13" s="1"/>
  <c r="G179" i="13"/>
  <c r="G191" i="13" s="1"/>
  <c r="J191" i="13" s="1"/>
  <c r="G190" i="13"/>
  <c r="J190" i="13"/>
  <c r="D154" i="13"/>
  <c r="D155" i="13"/>
  <c r="H179" i="13"/>
  <c r="D178" i="13"/>
  <c r="J17" i="13"/>
  <c r="K17" i="13"/>
  <c r="J31" i="13"/>
  <c r="K31" i="13"/>
  <c r="J32" i="13"/>
  <c r="K32" i="13"/>
  <c r="H61" i="13"/>
  <c r="J62" i="13"/>
  <c r="K62" i="13"/>
  <c r="J63" i="13"/>
  <c r="K63" i="13"/>
  <c r="J70" i="13"/>
  <c r="K70" i="13"/>
  <c r="J71" i="13"/>
  <c r="K71" i="13"/>
  <c r="J112" i="13"/>
  <c r="K112" i="13"/>
  <c r="J113" i="13"/>
  <c r="K113" i="13"/>
  <c r="J174" i="13"/>
  <c r="K174" i="13"/>
  <c r="J175" i="13"/>
  <c r="K175" i="13"/>
  <c r="J176" i="13"/>
  <c r="K176" i="13"/>
  <c r="J186" i="13"/>
  <c r="K186" i="13"/>
  <c r="J187" i="13"/>
  <c r="K187" i="13"/>
  <c r="J188" i="13"/>
  <c r="K188" i="13"/>
  <c r="J189" i="13"/>
  <c r="K189" i="13"/>
  <c r="H190" i="13"/>
  <c r="K190" i="13"/>
  <c r="K2" i="13"/>
  <c r="J2" i="13"/>
  <c r="D189" i="13"/>
  <c r="D188" i="13"/>
  <c r="D176" i="13"/>
  <c r="D168" i="13"/>
  <c r="D159" i="13"/>
  <c r="D157" i="13"/>
  <c r="D171" i="13"/>
  <c r="D128" i="13"/>
  <c r="D120" i="13"/>
  <c r="D121" i="13"/>
  <c r="D152" i="13"/>
  <c r="D125" i="13"/>
  <c r="D145" i="13"/>
  <c r="D110" i="13"/>
  <c r="D109" i="13"/>
  <c r="D95" i="13"/>
  <c r="D94" i="13"/>
  <c r="D93" i="13"/>
  <c r="D77" i="13"/>
  <c r="D84" i="13"/>
  <c r="D64" i="13"/>
  <c r="D68" i="13"/>
  <c r="D66" i="13"/>
  <c r="D48" i="13"/>
  <c r="D39" i="13"/>
  <c r="D52" i="13"/>
  <c r="D51" i="13"/>
  <c r="D59" i="13"/>
  <c r="D58" i="13"/>
  <c r="D57" i="13"/>
  <c r="D56" i="13"/>
  <c r="D55" i="13"/>
  <c r="D43" i="13"/>
  <c r="D42" i="13"/>
  <c r="D34" i="13"/>
  <c r="D37" i="13"/>
  <c r="D35" i="13"/>
  <c r="D33" i="13"/>
  <c r="D18" i="13"/>
  <c r="D24" i="13"/>
  <c r="D4" i="13"/>
  <c r="D6" i="13"/>
  <c r="D5" i="13"/>
  <c r="G10" i="8"/>
  <c r="H10" i="8"/>
  <c r="D12" i="12"/>
  <c r="K2" i="12"/>
  <c r="D6" i="12"/>
  <c r="D4" i="12"/>
  <c r="D2" i="12"/>
  <c r="H14" i="14"/>
  <c r="D42" i="7"/>
  <c r="G42" i="7" s="1"/>
  <c r="E35" i="7"/>
  <c r="D138" i="7"/>
  <c r="E31" i="7"/>
  <c r="H31" i="7"/>
  <c r="E138" i="7"/>
  <c r="E42" i="7"/>
  <c r="D90" i="8"/>
  <c r="G90" i="8" s="1"/>
  <c r="D18" i="8"/>
  <c r="G18" i="8" s="1"/>
  <c r="D73" i="8"/>
  <c r="E90" i="8"/>
  <c r="H90" i="8"/>
  <c r="H89" i="8"/>
  <c r="I33" i="14"/>
  <c r="G138" i="7"/>
  <c r="H131" i="7"/>
  <c r="H123" i="7"/>
  <c r="H93" i="7"/>
  <c r="H84" i="7"/>
  <c r="G14" i="7"/>
  <c r="H100" i="7"/>
  <c r="H27" i="7"/>
  <c r="E144" i="7"/>
  <c r="G36" i="14"/>
  <c r="H10" i="7"/>
  <c r="J111" i="13"/>
  <c r="K61" i="13"/>
  <c r="K15" i="13"/>
  <c r="H8" i="8"/>
  <c r="H73" i="8"/>
  <c r="H85" i="8"/>
  <c r="G24" i="8"/>
  <c r="G183" i="8"/>
  <c r="G85" i="8"/>
  <c r="G174" i="8"/>
  <c r="G121" i="8"/>
  <c r="G163" i="8"/>
  <c r="H231" i="8"/>
  <c r="H238" i="8"/>
  <c r="H47" i="8"/>
  <c r="H183" i="8"/>
  <c r="G55" i="8"/>
  <c r="G51" i="8"/>
  <c r="G8" i="8"/>
  <c r="G100" i="8"/>
  <c r="F244" i="8"/>
  <c r="H41" i="8"/>
  <c r="H191" i="13"/>
  <c r="K191" i="13" l="1"/>
  <c r="E244" i="8"/>
  <c r="H244" i="8" s="1"/>
  <c r="H8" i="14"/>
  <c r="H104" i="7"/>
  <c r="F144" i="7"/>
  <c r="H144" i="7" s="1"/>
  <c r="J9" i="11"/>
  <c r="J179" i="13"/>
  <c r="F36" i="14"/>
  <c r="I36" i="14" s="1"/>
  <c r="K10" i="11"/>
  <c r="G27" i="12"/>
  <c r="J27" i="12" s="1"/>
  <c r="H27" i="12"/>
  <c r="K27" i="12" s="1"/>
  <c r="J19" i="12"/>
  <c r="K9" i="11"/>
  <c r="G144" i="7" l="1"/>
</calcChain>
</file>

<file path=xl/comments1.xml><?xml version="1.0" encoding="utf-8"?>
<comments xmlns="http://schemas.openxmlformats.org/spreadsheetml/2006/main">
  <authors>
    <author>Michaela Kozohorska</author>
    <author>Jiri Trnecka</author>
    <author>Jiří Trnečka</author>
    <author>Michala Schořová</author>
    <author>Katerina Moudra</author>
    <author>Petr Bauer</author>
    <author>klimesoh</author>
    <author>trnecka</author>
  </authors>
  <commentList>
    <comment ref="J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7 103
R7/001 na 8 170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Změna</t>
        </r>
      </text>
    </comment>
    <comment ref="G7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R6/138., CRN 510
R7/001 změna názvu, CRN 15 650
</t>
        </r>
      </text>
    </comment>
    <comment ref="G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R6/146 změna názvu</t>
        </r>
      </text>
    </comment>
    <comment ref="J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R6/146 snížila na 5 770 (pův. 5 962)
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>CHYBA</t>
        </r>
        <r>
          <rPr>
            <sz val="9"/>
            <color indexed="81"/>
            <rFont val="Tahoma"/>
            <family val="2"/>
            <charset val="238"/>
          </rPr>
          <t xml:space="preserve">
CN nižší než rozpočet 2015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CN z IZ, vyjádření ORF 2.12.2013, 
R6/135 schválen IZ
</t>
        </r>
      </text>
    </comment>
    <comment ref="G11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R7/026</t>
        </r>
      </text>
    </comment>
    <comment ref="J11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R7/026</t>
        </r>
      </text>
    </comment>
    <comment ref="J14" authorId="1" shapeId="0">
      <text>
        <r>
          <rPr>
            <b/>
            <sz val="9"/>
            <color indexed="81"/>
            <rFont val="Tahoma"/>
            <family val="2"/>
            <charset val="238"/>
          </rPr>
          <t>Jiri Trnecka:</t>
        </r>
        <r>
          <rPr>
            <sz val="9"/>
            <color indexed="81"/>
            <rFont val="Tahoma"/>
            <family val="2"/>
            <charset val="238"/>
          </rPr>
          <t xml:space="preserve">
R6/154</t>
        </r>
      </text>
    </comment>
    <comment ref="J16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R6/150. 444 900</t>
        </r>
      </text>
    </comment>
    <comment ref="G18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změna názvu R6/150.</t>
        </r>
      </text>
    </comment>
    <comment ref="J18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R6/150.</t>
        </r>
      </text>
    </comment>
    <comment ref="G20" authorId="2" shapeId="0">
      <text>
        <r>
          <rPr>
            <b/>
            <sz val="8"/>
            <color indexed="81"/>
            <rFont val="Tahoma"/>
            <family val="2"/>
            <charset val="238"/>
          </rPr>
          <t>Jiří Trnečka:</t>
        </r>
        <r>
          <rPr>
            <sz val="8"/>
            <color indexed="81"/>
            <rFont val="Tahoma"/>
            <family val="2"/>
            <charset val="238"/>
          </rPr>
          <t xml:space="preserve">
R6/143., I. etapa</t>
        </r>
      </text>
    </commen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3000
R6/138 na 4 900
</t>
        </r>
      </text>
    </comment>
    <comment ref="J24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původně 2440
R6/119 bod č. 100
</t>
        </r>
      </text>
    </comment>
    <comment ref="G5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IZ na R6/128</t>
        </r>
      </text>
    </comment>
    <comment ref="J56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R6/128 původně 53 923
R6/142, z 64 323 na 70 000
R6/145 na 71 500
R7/019 na 72 500
</t>
        </r>
      </text>
    </comment>
    <comment ref="J73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</t>
        </r>
      </text>
    </comment>
    <comment ref="J7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23 000)</t>
        </r>
      </text>
    </comment>
    <comment ref="J7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15 434)</t>
        </r>
      </text>
    </comment>
    <comment ref="J8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R6/068</t>
        </r>
      </text>
    </comment>
    <comment ref="J111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
R6/134 (pův. 53 000)</t>
        </r>
      </text>
    </comment>
    <comment ref="J112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</t>
        </r>
      </text>
    </comment>
    <comment ref="J113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(nová akce)
R6/134 (pův. 33 000)</t>
        </r>
      </text>
    </comment>
    <comment ref="J12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25 811)</t>
        </r>
      </text>
    </comment>
    <comment ref="J12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88 140)</t>
        </r>
      </text>
    </comment>
    <comment ref="J12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8 100)</t>
        </r>
      </text>
    </comment>
    <comment ref="J12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9 505)</t>
        </r>
      </text>
    </comment>
    <comment ref="J13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(85 000)</t>
        </r>
      </text>
    </comment>
    <comment ref="J13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28 350)</t>
        </r>
      </text>
    </comment>
    <comment ref="J13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8 000) </t>
        </r>
      </text>
    </comment>
    <comment ref="J13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52 000)</t>
        </r>
      </text>
    </comment>
    <comment ref="J13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26 386)</t>
        </r>
      </text>
    </comment>
    <comment ref="J14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7 500)</t>
        </r>
      </text>
    </comment>
    <comment ref="J14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86 000)</t>
        </r>
      </text>
    </comment>
    <comment ref="J14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(50 100)</t>
        </r>
      </text>
    </comment>
    <comment ref="J14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</t>
        </r>
      </text>
    </comment>
    <comment ref="J14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95 000)</t>
        </r>
      </text>
    </comment>
    <comment ref="J14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</t>
        </r>
      </text>
    </comment>
    <comment ref="J15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
R6/111 (pův. 16 334)</t>
        </r>
      </text>
    </comment>
    <comment ref="J15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R6/057</t>
        </r>
      </text>
    </comment>
    <comment ref="J15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17 000)</t>
        </r>
      </text>
    </comment>
    <comment ref="J15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10 650)</t>
        </r>
      </text>
    </comment>
    <comment ref="J16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5 400)</t>
        </r>
      </text>
    </comment>
    <comment ref="J16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19 554)</t>
        </r>
      </text>
    </comment>
    <comment ref="J16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R6/098 (pův. 69 400)</t>
        </r>
      </text>
    </comment>
    <comment ref="J16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18 788)</t>
        </r>
      </text>
    </comment>
    <comment ref="J170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Z6/028 bod č. 19 (pův. 3683)</t>
        </r>
      </text>
    </comment>
    <comment ref="J17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R6/068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R6/111 (pův. 190 000)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17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R6/068</t>
        </r>
      </text>
    </comment>
    <comment ref="J175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R6/134 (pův. 117 143)</t>
        </r>
      </text>
    </comment>
    <comment ref="J20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R6/124 (pův. 24 100)
R6/149, 17.9.2014, bod 61 - z 28 100 </t>
        </r>
      </text>
    </comment>
    <comment ref="J205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R6/127 původně 45 600</t>
        </r>
      </text>
    </comment>
    <comment ref="J224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R6/051, R6/121 změna investorství
původně 2 200
R7/001 na 4 050
</t>
        </r>
      </text>
    </comment>
    <comment ref="G232" authorId="4" shapeId="0">
      <text>
        <r>
          <rPr>
            <b/>
            <sz val="9"/>
            <color indexed="81"/>
            <rFont val="Tahoma"/>
            <charset val="1"/>
          </rPr>
          <t>Katerina Moudra:</t>
        </r>
        <r>
          <rPr>
            <sz val="9"/>
            <color indexed="81"/>
            <rFont val="Tahoma"/>
            <charset val="1"/>
          </rPr>
          <t xml:space="preserve">
Z7/09 bod 17
</t>
        </r>
      </text>
    </comment>
    <comment ref="J240" authorId="4" shapeId="0">
      <text>
        <r>
          <rPr>
            <b/>
            <sz val="9"/>
            <color indexed="81"/>
            <rFont val="Tahoma"/>
            <charset val="1"/>
          </rPr>
          <t>Katerina Moudra:</t>
        </r>
        <r>
          <rPr>
            <sz val="9"/>
            <color indexed="81"/>
            <rFont val="Tahoma"/>
            <charset val="1"/>
          </rPr>
          <t xml:space="preserve">
R7/037</t>
        </r>
      </text>
    </comment>
    <comment ref="J248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R6/148 bod č.9 zvýšení na 9.300 tis. Kč (pův. 6.800)</t>
        </r>
      </text>
    </comment>
    <comment ref="J25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návrh změny názvu, doby realizace a CRN na Z6/026
pův. 28 000
R6/144 - schváleno posouzení projektu a žádost o dot. s vyššími celkovými náklady projektu (48 mil. Kč), R7/019. - 50 mil.</t>
        </r>
      </text>
    </comment>
    <comment ref="J268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 30 139 tis. Kč, Z6/034, 20.5.2014, bod č. 74</t>
        </r>
      </text>
    </comment>
    <comment ref="J270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R6/144 (pův. 6 743)</t>
        </r>
      </text>
    </comment>
    <comment ref="J27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R6/137 - žádost o dot. S vyššími celkovými náklady projektu (26 mil. Kč), R6/151 - 23 mil.</t>
        </r>
      </text>
    </comment>
    <comment ref="J28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R6/142 (pův. 98 900)</t>
        </r>
      </text>
    </comment>
    <comment ref="J290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R7/021, z 76 897 na 
77 931</t>
        </r>
      </text>
    </comment>
    <comment ref="J300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zařazeno Z6/027, bod č. 13
</t>
        </r>
      </text>
    </comment>
    <comment ref="J302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R6/111 (pův. 240 000), navýšeno na 270 000
R7/001 na 320 000</t>
        </r>
      </text>
    </comment>
    <comment ref="I303" authorId="4" shapeId="0">
      <text>
        <r>
          <rPr>
            <b/>
            <sz val="9"/>
            <color indexed="81"/>
            <rFont val="Tahoma"/>
            <family val="2"/>
            <charset val="238"/>
          </rPr>
          <t>Katerina Moudra:</t>
        </r>
        <r>
          <rPr>
            <sz val="9"/>
            <color indexed="81"/>
            <rFont val="Tahoma"/>
            <family val="2"/>
            <charset val="238"/>
          </rPr>
          <t xml:space="preserve">
R6/150
R7/037</t>
        </r>
      </text>
    </comment>
    <comment ref="J303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R6/061
Z6/019
</t>
        </r>
        <r>
          <rPr>
            <b/>
            <sz val="9"/>
            <color indexed="81"/>
            <rFont val="Tahoma"/>
            <family val="2"/>
            <charset val="238"/>
          </rPr>
          <t>feigerlo:</t>
        </r>
        <r>
          <rPr>
            <sz val="9"/>
            <color indexed="81"/>
            <rFont val="Tahoma"/>
            <family val="2"/>
            <charset val="238"/>
          </rPr>
          <t xml:space="preserve">
R6/118
R7/037 navýšení</t>
        </r>
      </text>
    </comment>
    <comment ref="J306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Z6/021 (pův. 35 000)</t>
        </r>
      </text>
    </comment>
    <comment ref="J30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Z6/021 (pův. 45 000)</t>
        </r>
      </text>
    </comment>
    <comment ref="J316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250
R6/141 na 10 400, v usnesení IZ chybně uveden ORG 2504</t>
        </r>
      </text>
    </comment>
    <comment ref="J318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17 300
R6/138 na 19 100
R7/001 na 30 350
</t>
        </r>
      </text>
    </comment>
    <comment ref="J324" authorId="5" shapeId="0">
      <text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akce nebyla zařazena usnesením RMB - OD na to zapomněl; schváleno RO v ZMB Z6/026, bod 140
</t>
        </r>
      </text>
    </comment>
    <comment ref="J32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Z6/019
Z6/023 (pův. 29 457)</t>
        </r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Z6/027 32.457 (pův. 31.457)
Z6/030 (pův. 32 457)
R6/147 (pův. 33 457)
Z6/036  zvýšení na 36.957 (pův. 35.457)</t>
        </r>
      </text>
    </comment>
    <comment ref="J338" authorId="7" shapeId="0">
      <text>
        <r>
          <rPr>
            <b/>
            <sz val="9"/>
            <color indexed="81"/>
            <rFont val="Tahoma"/>
            <family val="2"/>
            <charset val="238"/>
          </rPr>
          <t>trnecka:</t>
        </r>
        <r>
          <rPr>
            <sz val="9"/>
            <color indexed="81"/>
            <rFont val="Tahoma"/>
            <family val="2"/>
            <charset val="238"/>
          </rPr>
          <t xml:space="preserve">
pův. 1 875</t>
        </r>
      </text>
    </comment>
    <comment ref="J349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R6/132 (pův. 49 800)</t>
        </r>
      </text>
    </comment>
    <comment ref="J352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R6/137 (pův. 23 240)</t>
        </r>
      </text>
    </comment>
    <comment ref="J355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R6/132, 12.3.2014
původně 3 209 tis. Kč
Z6/032, 18.3.2014 (pův. 3 209 tis. Kč</t>
        </r>
      </text>
    </comment>
    <comment ref="J358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 30 500 tis. Kč
Z6/034, bod č. 73, 20.5.2014
R6/147, z 38 950</t>
        </r>
      </text>
    </comment>
    <comment ref="J37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Z6/024 (pův. 33 000)</t>
        </r>
      </text>
    </comment>
    <comment ref="J378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Z6/024 (pův. 30 000)</t>
        </r>
      </text>
    </comment>
    <comment ref="J382" authorId="6" shapeId="0">
      <text>
        <r>
          <rPr>
            <b/>
            <sz val="9"/>
            <color indexed="81"/>
            <rFont val="Tahoma"/>
            <family val="2"/>
            <charset val="238"/>
          </rPr>
          <t>klimesoh:</t>
        </r>
        <r>
          <rPr>
            <sz val="9"/>
            <color indexed="81"/>
            <rFont val="Tahoma"/>
            <family val="2"/>
            <charset val="238"/>
          </rPr>
          <t xml:space="preserve">
Z6/026, původně 16 440 tis. Kč
</t>
        </r>
      </text>
    </comment>
    <comment ref="J390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81 451
R7/007 na 81 964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18 875
R7/001 na 37 314</t>
        </r>
      </text>
    </comment>
    <comment ref="G407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obsahuje i již realizovanou klimatizaci na Husova 5, 12</t>
        </r>
      </text>
    </comment>
    <comment ref="J407" authorId="0" shapeId="0">
      <text>
        <r>
          <rPr>
            <b/>
            <sz val="9"/>
            <color indexed="81"/>
            <rFont val="Tahoma"/>
            <family val="2"/>
            <charset val="238"/>
          </rPr>
          <t>Michaela Kozohorska:</t>
        </r>
        <r>
          <rPr>
            <sz val="9"/>
            <color indexed="81"/>
            <rFont val="Tahoma"/>
            <family val="2"/>
            <charset val="238"/>
          </rPr>
          <t xml:space="preserve">
původně 15 058
R6/138 na 17 758</t>
        </r>
      </text>
    </comment>
    <comment ref="J411" authorId="3" shapeId="0">
      <text>
        <r>
          <rPr>
            <b/>
            <sz val="9"/>
            <color indexed="81"/>
            <rFont val="Tahoma"/>
            <family val="2"/>
            <charset val="238"/>
          </rPr>
          <t>Michala Schořová:</t>
        </r>
        <r>
          <rPr>
            <sz val="9"/>
            <color indexed="81"/>
            <rFont val="Tahoma"/>
            <family val="2"/>
            <charset val="238"/>
          </rPr>
          <t xml:space="preserve">
Z6/023 (pův. 15 834)</t>
        </r>
        <r>
          <rPr>
            <b/>
            <sz val="9"/>
            <color indexed="81"/>
            <rFont val="Tahoma"/>
            <family val="2"/>
            <charset val="238"/>
          </rPr>
          <t>Petr Bauer:</t>
        </r>
        <r>
          <rPr>
            <sz val="9"/>
            <color indexed="81"/>
            <rFont val="Tahoma"/>
            <family val="2"/>
            <charset val="238"/>
          </rPr>
          <t xml:space="preserve">
Z6/027 20.334 (pův. 19.334)
Z6/030 (pův. 20.334)
R6/138 z 22 334 na 22 751
navýšení níkladů R7/062 dne 26.4.2016 (pův 24 736 tis. Kč)</t>
        </r>
      </text>
    </comment>
  </commentList>
</comments>
</file>

<file path=xl/sharedStrings.xml><?xml version="1.0" encoding="utf-8"?>
<sst xmlns="http://schemas.openxmlformats.org/spreadsheetml/2006/main" count="6131" uniqueCount="1175">
  <si>
    <t>§</t>
  </si>
  <si>
    <t>Pohřebnictví</t>
  </si>
  <si>
    <t>Péče o vzhled obcí a veřejnou zeleň</t>
  </si>
  <si>
    <t>Název paragrafu</t>
  </si>
  <si>
    <t>Odbor životního prostředí</t>
  </si>
  <si>
    <t>Pitná voda</t>
  </si>
  <si>
    <t>Ochrana druhů a stanovišť</t>
  </si>
  <si>
    <t>Chráněné části přírody</t>
  </si>
  <si>
    <t>Ekologická výchova a osvěta</t>
  </si>
  <si>
    <t>Činnost místní správy</t>
  </si>
  <si>
    <t>Veřejné osvětlení</t>
  </si>
  <si>
    <t>Bytové hospodářství</t>
  </si>
  <si>
    <t>Všeobecná ambulantní péče</t>
  </si>
  <si>
    <t>7100 Celkem</t>
  </si>
  <si>
    <t>5400 Celkem</t>
  </si>
  <si>
    <t>5600 Celkem</t>
  </si>
  <si>
    <t>Odbor dopravy</t>
  </si>
  <si>
    <t>Odbor investiční</t>
  </si>
  <si>
    <t>Silnice</t>
  </si>
  <si>
    <t>Ostatní dráhy</t>
  </si>
  <si>
    <t>Odvádění a čištění odpadních vod j.n.</t>
  </si>
  <si>
    <t>Úpravy drobných vodních toků</t>
  </si>
  <si>
    <t>Základní školy</t>
  </si>
  <si>
    <t>Divadelní činnost</t>
  </si>
  <si>
    <t xml:space="preserve">Činnost místní správy </t>
  </si>
  <si>
    <t>7300 Celkem</t>
  </si>
  <si>
    <t>Zachování a obnova kulturních památek</t>
  </si>
  <si>
    <t>8200 Celkem</t>
  </si>
  <si>
    <t>Odbor kultury</t>
  </si>
  <si>
    <t>Městská policie</t>
  </si>
  <si>
    <t>5311</t>
  </si>
  <si>
    <t xml:space="preserve">Bezpečnost a veřejný pořádek </t>
  </si>
  <si>
    <t>3200 Celkem</t>
  </si>
  <si>
    <t>7200 Celkem</t>
  </si>
  <si>
    <t>Odbor vnitřních věcí</t>
  </si>
  <si>
    <t>Odbor městské informatiky</t>
  </si>
  <si>
    <t>Ostatní činnosti j.n.</t>
  </si>
  <si>
    <t>Odbor sociální péče</t>
  </si>
  <si>
    <t>Odbor školství, mládeže a tělovýchovy</t>
  </si>
  <si>
    <t xml:space="preserve">Komunální služby a územní rozvoj </t>
  </si>
  <si>
    <t>5300 Celkem</t>
  </si>
  <si>
    <t>Odbor rozpočtu a financování</t>
  </si>
  <si>
    <t>Odbor vodního a lesního hospodářství a zemědělství</t>
  </si>
  <si>
    <t>Výstavba a údržba místních inženýrských sítí</t>
  </si>
  <si>
    <t>Ostatní ústavní péče</t>
  </si>
  <si>
    <t>Ostatní záležitosti kultury</t>
  </si>
  <si>
    <t>Ostatní tělovýchovná činnost</t>
  </si>
  <si>
    <t xml:space="preserve"> % Sk/SR</t>
  </si>
  <si>
    <t xml:space="preserve"> %Sk/UR</t>
  </si>
  <si>
    <t>Odvádění a čištění odp. vod a nakládání s kaly</t>
  </si>
  <si>
    <t>Ostatní záležitosti pozemních komunikací</t>
  </si>
  <si>
    <t>Kapitálové výdaje města celkem</t>
  </si>
  <si>
    <t>Archiv města Brna</t>
  </si>
  <si>
    <t>Archivní činnost</t>
  </si>
  <si>
    <t>Ostatní záležitosti sdělovacích prostředků</t>
  </si>
  <si>
    <t>Ostatní zájmová činnost a rekreace</t>
  </si>
  <si>
    <t>Zastupitelstva obcí</t>
  </si>
  <si>
    <t>Odbor obrany</t>
  </si>
  <si>
    <t>3600 Celkem</t>
  </si>
  <si>
    <t>Finanční operace j.n.</t>
  </si>
  <si>
    <t>Ozdravování hospodářských zvířat a plodin</t>
  </si>
  <si>
    <t>Monitoring ochrany ovzduší</t>
  </si>
  <si>
    <t>Sběr a svoz komunálních odpadů</t>
  </si>
  <si>
    <t>Využívání a zneškodňování komun. odpadů</t>
  </si>
  <si>
    <t>Ostatní nakládání s odpady</t>
  </si>
  <si>
    <t>Monitoring půdy a podzemní vody</t>
  </si>
  <si>
    <t>Ostatní ochrana půdy a spodní vody</t>
  </si>
  <si>
    <t xml:space="preserve">Celospolečenské funkce lesů </t>
  </si>
  <si>
    <t xml:space="preserve">Pitná voda </t>
  </si>
  <si>
    <t>Územní plánování</t>
  </si>
  <si>
    <t xml:space="preserve">Protierozní a protipožární ochrana </t>
  </si>
  <si>
    <t>Ostatní záležitosti v dopravě</t>
  </si>
  <si>
    <t>Odvádění a čištění odp.vod a nakládání s kaly</t>
  </si>
  <si>
    <t>Ostatní záležitosti bydlení a komunálních služeb</t>
  </si>
  <si>
    <t>3639</t>
  </si>
  <si>
    <t>6200 Celkem</t>
  </si>
  <si>
    <t>Soc. pomoc os. v hmot. nouzi a soc. nepřizpůsobivým</t>
  </si>
  <si>
    <t>Ostatní finanční operace</t>
  </si>
  <si>
    <t>6600 Celkem</t>
  </si>
  <si>
    <t>Odbor územního plánování a rozvoje</t>
  </si>
  <si>
    <t>Odborné léčebné ústavy</t>
  </si>
  <si>
    <t>Ostatní zdr.zařízení a služby pro zdravotnictví</t>
  </si>
  <si>
    <t>Ostatní činnost ve zdravotnictví</t>
  </si>
  <si>
    <t>Soc. pomoc přistěhovalcům a vybr. etnikům</t>
  </si>
  <si>
    <t>Bezpečnost a veřejný pořádek</t>
  </si>
  <si>
    <t>Hudební činnost</t>
  </si>
  <si>
    <t>Činnosti knihovnické</t>
  </si>
  <si>
    <t>Činnosti muzeí a galerií</t>
  </si>
  <si>
    <t>Výstavní činnosti v kultuře</t>
  </si>
  <si>
    <t>Ost. zařízení související s výchovou a vzd. mládeže</t>
  </si>
  <si>
    <t>Využití volného času dětí a mládeže</t>
  </si>
  <si>
    <t>Předškolní zařízení</t>
  </si>
  <si>
    <t>Finanční vypořádání minulých let</t>
  </si>
  <si>
    <t>Odbor památkové péče</t>
  </si>
  <si>
    <t>7500 Celkem</t>
  </si>
  <si>
    <t>Seskup.</t>
  </si>
  <si>
    <t>Pol.</t>
  </si>
  <si>
    <t>Název položky</t>
  </si>
  <si>
    <t xml:space="preserve"> % S/SR</t>
  </si>
  <si>
    <t xml:space="preserve"> % S/UR</t>
  </si>
  <si>
    <t>Daň z příjmů fyz. osob ze  závislé činnosti</t>
  </si>
  <si>
    <t>Daň z příjmů fyz. osob z kapitálových výnosů</t>
  </si>
  <si>
    <t>111 Daně z příjmů fyzických osob</t>
  </si>
  <si>
    <t>Daň z příjmů právnických osob</t>
  </si>
  <si>
    <t>Daň z příjmů právnických osob za obce</t>
  </si>
  <si>
    <t>112 Daně z příjmů právnických osob</t>
  </si>
  <si>
    <t xml:space="preserve">Daň z přidané hodnoty </t>
  </si>
  <si>
    <t>121 Obecné vnitřní daně ze zboží a služeb</t>
  </si>
  <si>
    <t>Odvody za odnětí půdy ze ZPF</t>
  </si>
  <si>
    <t>Poplatky za odnětí pozemků plnění funkcí lesa</t>
  </si>
  <si>
    <t>133 Poplatky za znečišťování ŽP a využívání přírodních zdrojů</t>
  </si>
  <si>
    <t>Poplatek za povolení k vjezdu</t>
  </si>
  <si>
    <t>Správní poplatky</t>
  </si>
  <si>
    <t>136 Správní poplatky</t>
  </si>
  <si>
    <t>151 Daně z majetku</t>
  </si>
  <si>
    <t>Daňové příjmy města celkem</t>
  </si>
  <si>
    <t>Název §</t>
  </si>
  <si>
    <t>Příjmy z vlastní činnosti</t>
  </si>
  <si>
    <t>Příjmy z poskytování služeb a výrobků</t>
  </si>
  <si>
    <t>Komunální služby a územní rozvoj</t>
  </si>
  <si>
    <t>Využívání a zneškodňování  komunálních odpadů</t>
  </si>
  <si>
    <t>211 Příjmy z vlastní činnosti celkem</t>
  </si>
  <si>
    <t>Odvody přebytků organizací s přímým vztahem</t>
  </si>
  <si>
    <t>Odvody příspěvkových organizací</t>
  </si>
  <si>
    <t>212 Odvody přebytků organizací s přímým vztahem celkem</t>
  </si>
  <si>
    <t>Příjmy z pronájmu majetku</t>
  </si>
  <si>
    <t>Příjmy z pronájmu pozemků</t>
  </si>
  <si>
    <t>Pěstební činnost</t>
  </si>
  <si>
    <t>213 Příjmy z pronájmu majetku celkem</t>
  </si>
  <si>
    <t xml:space="preserve">Příjmy z úroků </t>
  </si>
  <si>
    <t>Programy rozvoje bydlení a byt. hosp. j.n.</t>
  </si>
  <si>
    <t>Obecné příjmy a výdaje z finančních operací</t>
  </si>
  <si>
    <t>Přijaté sankční platby</t>
  </si>
  <si>
    <t>Ostatní záležitosti vodního hospodářství</t>
  </si>
  <si>
    <t>221 Přijaté sankční platby celkem</t>
  </si>
  <si>
    <t>Přijaté vratky transferů a ostatní příjmy z FV</t>
  </si>
  <si>
    <t>Ostatní přijaté vratky transferů</t>
  </si>
  <si>
    <t>222 Přijaté vratky transferů a ostatní příjmy z FV celkem</t>
  </si>
  <si>
    <t>Příjmy z prodeje krátkodobého majetku</t>
  </si>
  <si>
    <t>Ostatní nedaňové příjmy</t>
  </si>
  <si>
    <t>Přijaté neinvestiční dary</t>
  </si>
  <si>
    <t>Přijaté nekapitálové příspěvky a náhrady</t>
  </si>
  <si>
    <t>Neidentifikované příjmy</t>
  </si>
  <si>
    <t>Podpora ostatních produkčních činnosti</t>
  </si>
  <si>
    <t>Ostatní nedaňové příjmy j. n.</t>
  </si>
  <si>
    <t>Příjmy z úhrad dobývacího prostoru a vydob. nerostů</t>
  </si>
  <si>
    <t>232 a 234 Ostatní nedaňové příjmy celkem</t>
  </si>
  <si>
    <t>Splátky půjčených prostředků od obyvatelstva</t>
  </si>
  <si>
    <t>246 Splátky půjčených prostředků od obyvatelstva celkem</t>
  </si>
  <si>
    <t>Nedaňové příjmy města celkem</t>
  </si>
  <si>
    <t>Příjmy z prodeje pozemků</t>
  </si>
  <si>
    <t>Příjmy z prodeje ost. nemovitostí a jejich částí</t>
  </si>
  <si>
    <t>Příjmy z prodeje ostatního hm. dlouhod. majetku</t>
  </si>
  <si>
    <t>311 Příjmy z prodeje dlouhodobého majetku celkem</t>
  </si>
  <si>
    <t>Kapitálové příjmy města celkem</t>
  </si>
  <si>
    <t>Převody z vlastních fondů hospodářské činnosti</t>
  </si>
  <si>
    <t>Škol. stravování při předškolním a zákl. vzdělávání</t>
  </si>
  <si>
    <t>241 Splátky půjč. prostředků od podnikatelských subjektů celkem</t>
  </si>
  <si>
    <t>1900 Celkem</t>
  </si>
  <si>
    <t>Územní rozvoj</t>
  </si>
  <si>
    <t>Kancelář primátora města Brna</t>
  </si>
  <si>
    <t>Příjmy z prodeje dlouhodobého majetku</t>
  </si>
  <si>
    <t>Pořizování, zachování a obnova kult. hodnot</t>
  </si>
  <si>
    <t>Ozdrav. hosp. zvířat, plodin a zvl. veterinár. péče</t>
  </si>
  <si>
    <t>6200</t>
  </si>
  <si>
    <t>Převody z ostatních vlastních fondů</t>
  </si>
  <si>
    <t>134 Místní poplatky z vybíraných činností a služeb</t>
  </si>
  <si>
    <t>Osobní asistence, pečovatelská služba</t>
  </si>
  <si>
    <t>Domovy</t>
  </si>
  <si>
    <t>Příjmy za zkoušky OZ od žadatelů o řid. oprávnění</t>
  </si>
  <si>
    <t>135 Ostatní odvody z vybraných činností a služeb</t>
  </si>
  <si>
    <t>41 Neinvestiční přijaté transfery</t>
  </si>
  <si>
    <t>42 Investiční přijaté transfery</t>
  </si>
  <si>
    <t>Transfery přijaté městem celkem</t>
  </si>
  <si>
    <t>Neinv. přij. transfery v rámci souhrn. dot. vztahu</t>
  </si>
  <si>
    <t>Ostatní neinvestiční transfery přijaté ze SR</t>
  </si>
  <si>
    <t>Neinvestiční přijaté transfery od obcí</t>
  </si>
  <si>
    <t>Neinvestiční přijaté transfery od krajů</t>
  </si>
  <si>
    <t>Splátky půjčených prostředků od podnikatelských subjektů</t>
  </si>
  <si>
    <t>Cestovní ruch</t>
  </si>
  <si>
    <t>Ost. služby a činnosti v oblasti sociální prevence</t>
  </si>
  <si>
    <t>Odbor zdraví</t>
  </si>
  <si>
    <t>Ostatní služby a činnosti v oblasti sociální péče</t>
  </si>
  <si>
    <t>1700 Celkem</t>
  </si>
  <si>
    <t>4200 Celkem</t>
  </si>
  <si>
    <t>4100 Celkem</t>
  </si>
  <si>
    <t>4300 Celkem</t>
  </si>
  <si>
    <t xml:space="preserve">Ost. záležitosti bezpečnosti a veřejného pořádku </t>
  </si>
  <si>
    <t>Přijaté pojistné náhrady</t>
  </si>
  <si>
    <t>6600</t>
  </si>
  <si>
    <t>3900 Celkem</t>
  </si>
  <si>
    <t>Majetkový odbor</t>
  </si>
  <si>
    <t>6300 Celkem</t>
  </si>
  <si>
    <t>Odvádění a čištění o odpadních vod j. n.</t>
  </si>
  <si>
    <t>Sportovní zařízení v majetku obce</t>
  </si>
  <si>
    <t>Ostatní nemocnice</t>
  </si>
  <si>
    <t>Ostatní odvody z vybraných činností a služeb</t>
  </si>
  <si>
    <t>Příjmy z pronájmu ost. nemovitostí a jejich částí</t>
  </si>
  <si>
    <t>Splátky půjčených prostředků od přísp. organizací</t>
  </si>
  <si>
    <t>Splátky půjčených prostředků od zřízených a podobných subjektů</t>
  </si>
  <si>
    <t>245 Splátky půjč. prostředků od zřízených apod. subjektů celkem</t>
  </si>
  <si>
    <t>Prevence před drogami, alkoholem, nikotinem</t>
  </si>
  <si>
    <t>Ostatní záležitosti v silniční dopravě</t>
  </si>
  <si>
    <t>Sankční platby, přijaté od jiných subjektů</t>
  </si>
  <si>
    <t>Bytový odbor</t>
  </si>
  <si>
    <t>Tísňová péče</t>
  </si>
  <si>
    <t>Sociální pomoc osobám v hmotné nouzi</t>
  </si>
  <si>
    <t>Odbor správy majetku</t>
  </si>
  <si>
    <t>Splátky půjček od podn. subjektů - právnických osob</t>
  </si>
  <si>
    <t>Příjmy z prodeje krátkodobého a drobného dlouhodobého majetku</t>
  </si>
  <si>
    <t>Ost. poplatky a odvody v oblasti životního prostředí</t>
  </si>
  <si>
    <t>Výnosy z finančního majetku</t>
  </si>
  <si>
    <t>214 Výnosy z finančního majetku celkem</t>
  </si>
  <si>
    <t>231 Příjmy z prodeje krátk. a drobného dlouh. majetku celkem</t>
  </si>
  <si>
    <t>Požární ochrana - profesionální část</t>
  </si>
  <si>
    <t>Poplatek za provoz systému - komunální odpad</t>
  </si>
  <si>
    <t>Ochrana obyvatelstva</t>
  </si>
  <si>
    <t>Ostatní správa v oblasti krizového řízení</t>
  </si>
  <si>
    <t>ORJ</t>
  </si>
  <si>
    <t>Investiční přijaté transfery od regionálních rad</t>
  </si>
  <si>
    <t>Odvod z výherních hracích přístrojů</t>
  </si>
  <si>
    <t>Odvod z loterií apod. her kromě z výh. hracích přístrojů</t>
  </si>
  <si>
    <t>Využívání a zneškodňování komunálních odpadů</t>
  </si>
  <si>
    <t>Mezinárodní spolupráce</t>
  </si>
  <si>
    <t>Ostatní výzkum a vývoj</t>
  </si>
  <si>
    <t xml:space="preserve">Ozdravování hospodářských zvířat a plodin </t>
  </si>
  <si>
    <t>Záležitosti vodních toků a vodohosp. děl</t>
  </si>
  <si>
    <t>Ostatní činnosti související se službami pro obyv.</t>
  </si>
  <si>
    <t>Investiční přijaté transfery ze státních fondů</t>
  </si>
  <si>
    <t>Ostatní investiční transfery přijaté ze SR</t>
  </si>
  <si>
    <t>Obecné příjmy a výdaje z fin. operací</t>
  </si>
  <si>
    <t>Ost. správa v oblasti hosp. opatření pro krizové stavy</t>
  </si>
  <si>
    <t>Úpravy vodohosp. význ. a vodárenských toků</t>
  </si>
  <si>
    <t>Domovy pro seniory</t>
  </si>
  <si>
    <t>Domovy pro osoby se zdr. postižením a domovy se zvl. režimem</t>
  </si>
  <si>
    <t>Azylové domy, nízkoprah. denní centra a noclehárny</t>
  </si>
  <si>
    <t>První stupeň základních škol</t>
  </si>
  <si>
    <t>Domovy pro os. se zdrav. postižením a zvl. režimem</t>
  </si>
  <si>
    <t>Ostatní činnosti ve zdravotnictví</t>
  </si>
  <si>
    <t>Ost. záležitosti předšk výchovy a zákl. vzdělávání</t>
  </si>
  <si>
    <t>Daň z nemovitých věcí</t>
  </si>
  <si>
    <t>Odborné sociální poradentství</t>
  </si>
  <si>
    <t>Sociální rehabilitace</t>
  </si>
  <si>
    <t>Průvodcovské a předčitatelské služby</t>
  </si>
  <si>
    <t>Chráněné bydlení</t>
  </si>
  <si>
    <t xml:space="preserve">Denní stacionáře a centra denních služeb  </t>
  </si>
  <si>
    <t xml:space="preserve">Raná péče a soc. aktivizační služby pro rodiny </t>
  </si>
  <si>
    <t xml:space="preserve">Krizová pomoc   </t>
  </si>
  <si>
    <t>Nízkoprahová zařízení pro děti a mládež</t>
  </si>
  <si>
    <t>Služby následné péče, terapeutické komunity</t>
  </si>
  <si>
    <t>Terénní programy</t>
  </si>
  <si>
    <t>Ostatní záležitosti soc.věcí a politiky zaměstnanosti</t>
  </si>
  <si>
    <t>DPH - reverse charge</t>
  </si>
  <si>
    <t>8887 Celkem</t>
  </si>
  <si>
    <t>SR 2015</t>
  </si>
  <si>
    <t>Neinvestiční přijaté transfery ze státních fondů</t>
  </si>
  <si>
    <t>Neinv. přijaté transfery od mezinárodních institucí</t>
  </si>
  <si>
    <t>Převody vl. fondům v rozpočtech úz. úrovně</t>
  </si>
  <si>
    <t>Převody mezi statutárními městy a jejich MČ</t>
  </si>
  <si>
    <t>Požární ochrana - dobrovolná část</t>
  </si>
  <si>
    <t>6700 Celkem</t>
  </si>
  <si>
    <t>Ostatní rozvoj bydlení a bytového hospodářství</t>
  </si>
  <si>
    <t>Ostatní správa v ochraně životního prostředí</t>
  </si>
  <si>
    <t>Příjmy z finančního vypořádání min. let s krajem</t>
  </si>
  <si>
    <t>Ostatní záležitosti těžebního průmyslu a energetiky</t>
  </si>
  <si>
    <t>Kancelář strategie města</t>
  </si>
  <si>
    <t>1600 Celkem</t>
  </si>
  <si>
    <t>Převody vlastním fondům v rozpočtech úz. úrovně</t>
  </si>
  <si>
    <t>Domy na půl cesty</t>
  </si>
  <si>
    <t>Filmová tvorba, distribuce, kina</t>
  </si>
  <si>
    <t>Sociálně terapeutické dílny</t>
  </si>
  <si>
    <t>Vydavatelská činnost</t>
  </si>
  <si>
    <t>Běžné výdaje města celkem</t>
  </si>
  <si>
    <t>Daň z příjmů fyz. osob ze samostatné výděl. činnosti</t>
  </si>
  <si>
    <t>Neinvestiční přijaté transfery od regionálních rad</t>
  </si>
  <si>
    <t>Odbor implementace evropských fondů</t>
  </si>
  <si>
    <t>5900 Celkem</t>
  </si>
  <si>
    <t>Činnost registrovaných církví a náb. společností</t>
  </si>
  <si>
    <t>Ostatní zahraniční pomoc</t>
  </si>
  <si>
    <t>Ostatní záležitosti lesního hospodářství</t>
  </si>
  <si>
    <t>Zařízení pro děti vyžadující okamžitou pomoc</t>
  </si>
  <si>
    <t>Týdenní stacionáře</t>
  </si>
  <si>
    <t>Ost. záležitosti ochrany památek a péče o kult. dědictví</t>
  </si>
  <si>
    <t>1700</t>
  </si>
  <si>
    <t>Příjmy z podílů na zisku a dividend</t>
  </si>
  <si>
    <t>Inv. přijaté transfery od mezinárodních institucí</t>
  </si>
  <si>
    <t>Ostatní záležitosti bezpečnosti a veř. pořádku</t>
  </si>
  <si>
    <t>Úspora energie a obnovitelné zdroje</t>
  </si>
  <si>
    <t>Pořizování, zachování a obnova kulturních hodnot</t>
  </si>
  <si>
    <t>UR k 31.12.2015</t>
  </si>
  <si>
    <t>Skut. k 31.12.2015</t>
  </si>
  <si>
    <t>Sk k 31.12.2015</t>
  </si>
  <si>
    <t>Investiční přijaté transfery od krajů</t>
  </si>
  <si>
    <t>Domovy pro osoby se zdr. postižením a se zvl. režimem</t>
  </si>
  <si>
    <t>OK</t>
  </si>
  <si>
    <t>ORJ    - název</t>
  </si>
  <si>
    <t>Paragraf - název</t>
  </si>
  <si>
    <t>Položka - název</t>
  </si>
  <si>
    <t>Upřesnění</t>
  </si>
  <si>
    <t>UR 2015</t>
  </si>
  <si>
    <t>SK 2015</t>
  </si>
  <si>
    <t>SK - UR</t>
  </si>
  <si>
    <t>SK / UR</t>
  </si>
  <si>
    <t>1600 - KANCELÁŘ STRATEGIE MĚSTA</t>
  </si>
  <si>
    <t>2143 - Cestovní ruch</t>
  </si>
  <si>
    <t>5169 - Nákup ostatních služeb</t>
  </si>
  <si>
    <t>5175 - Pohoštění</t>
  </si>
  <si>
    <t>5192 - Poskytnuté neinvestiční příspěvky a náhrady</t>
  </si>
  <si>
    <t>5229 - Ostatní neinvestiční transfery neziskovým apod. organizacím</t>
  </si>
  <si>
    <t>5331 - Neinvestiční příspěvky zřízeným příspěvkovým organizacím</t>
  </si>
  <si>
    <t>TIC, p.o.</t>
  </si>
  <si>
    <t>5336 - Neinvestiční transfery zřízeným příspěvkovým organizacím</t>
  </si>
  <si>
    <t>2143 - Cestovní ruch Celkem</t>
  </si>
  <si>
    <t>3349 - Ostatní záležitosti sdělovacích prostředků</t>
  </si>
  <si>
    <t>5139 - Nákup materiálu j.n.</t>
  </si>
  <si>
    <t>5194 - Věcné dary</t>
  </si>
  <si>
    <t>3349 - Ostatní záležitosti sdělovacích prostředků Celkem</t>
  </si>
  <si>
    <t>3636 - Územní rozvoj</t>
  </si>
  <si>
    <t>5041 - Odměny za užití duševního vlastnictví</t>
  </si>
  <si>
    <t>5137 - Drobný hmotný dlouhodobý majetek</t>
  </si>
  <si>
    <t>5163 - Služby peněžních ústavů</t>
  </si>
  <si>
    <t>5164 - Nájemné</t>
  </si>
  <si>
    <t>5166 - Konzultační, poradenské a právní služby</t>
  </si>
  <si>
    <t>5168 - Zpracování dat a služby související s IT</t>
  </si>
  <si>
    <t>3636 - Územní rozvoj Celkem</t>
  </si>
  <si>
    <t>3809 - Výzkum a vývoj odvětvově nespecifikovaný</t>
  </si>
  <si>
    <t>5222 - Neinvestiční transfery spolkům</t>
  </si>
  <si>
    <t>5323 - Neinvestiční transfery krajům</t>
  </si>
  <si>
    <t>5332 - Neinvestiční transfery vysokým školám</t>
  </si>
  <si>
    <t>3809 - Výzkum a vývoj odvětvově nespecifikovaný Celkem</t>
  </si>
  <si>
    <t>6171 - Činnost místní správy</t>
  </si>
  <si>
    <t>6171 - Činnost místní správy Celkem</t>
  </si>
  <si>
    <t>1600 - KANCELÁŘ STRATEGIE MĚSTA Celkem</t>
  </si>
  <si>
    <t>1700 - ODBOR ROZPOČTU A FINANCOVÁNÍ</t>
  </si>
  <si>
    <t>3511 - Všeobecná ambulantní péče</t>
  </si>
  <si>
    <t>5429 - Ostatní náhrady placené obyvatelstvu</t>
  </si>
  <si>
    <t>3511 - Všeobecná ambulantní péče Celkem</t>
  </si>
  <si>
    <t>5191 - Zaplacené sankce</t>
  </si>
  <si>
    <t>6310 - Obecné příjmy a výdaje z finančních operací</t>
  </si>
  <si>
    <t>5141 - Úroky vlastní</t>
  </si>
  <si>
    <t>5142 - Kursové rozdíly ve výdajích</t>
  </si>
  <si>
    <t>5147 - Úrokové výdaje na finanční deriváty</t>
  </si>
  <si>
    <t>6310 - Obecné příjmy a výdaje z finančních operací Celkem</t>
  </si>
  <si>
    <t>6330 - Převody vlastním fondům v rozpočtech územní úrovně</t>
  </si>
  <si>
    <t>5347 - Převody mezi statutárním městem a městskými částmi</t>
  </si>
  <si>
    <t>FKEP</t>
  </si>
  <si>
    <t>FBV</t>
  </si>
  <si>
    <t>6330 - Převody vlastním fondům v rozpočtech územní úrovně Celkem</t>
  </si>
  <si>
    <t>6399 - Ostatní finanční operace</t>
  </si>
  <si>
    <t>5362 - Platby daní a poplatků státnímu rozpočtu</t>
  </si>
  <si>
    <t>5909 - Ostatní neinvestiční výdaje jinde nezařazené</t>
  </si>
  <si>
    <t>6399 - Ostatní finanční operace Celkem</t>
  </si>
  <si>
    <t>6402 - Finanční vypořádání minulých let</t>
  </si>
  <si>
    <t>5364 - Vratky veř. rozpočtům ústř. úrovně transferů z minulých období</t>
  </si>
  <si>
    <t>5366 - Výdaje z fin. vypořádání minulých let mezi krajem a obcemi</t>
  </si>
  <si>
    <t>5902 - Ostatní výdaje z finančního vypořádání minulých let</t>
  </si>
  <si>
    <t>6402 - Finanční vypořádání minulých let Celkem</t>
  </si>
  <si>
    <t>6409 - Ostatní činnosti jinde nezařazené</t>
  </si>
  <si>
    <t>5901 - Nespecifikované rezervy</t>
  </si>
  <si>
    <t>6409 - Ostatní činnosti jinde nezařazené Celkem</t>
  </si>
  <si>
    <t>1700 - ODBOR ROZPOČTU A FINANCOVÁNÍ Celkem</t>
  </si>
  <si>
    <t>1900 - KANCELÁŘ PRIMÁTORA MĚSTA BRNA</t>
  </si>
  <si>
    <t>1900 - KANCELÁŘ PRIMÁTORA MĚSTA BRNA Celkem</t>
  </si>
  <si>
    <t>3200 - ODBOR VNITŘNÍCH VĚCÍ</t>
  </si>
  <si>
    <t>2219 - Ostatní záležitosti pozemních komunikací</t>
  </si>
  <si>
    <t>5011 - Platy zaměstnanců v pracovním poměru</t>
  </si>
  <si>
    <t>5031 - Povinné poj. na soc. zabezpečení a přísp. na stát. pol. zaměstnanosti</t>
  </si>
  <si>
    <t>5032 - Povinné pojistné na veřejné zdravotní pojištění</t>
  </si>
  <si>
    <t>5173 - Cestovné (tuzemské i zahraniční)</t>
  </si>
  <si>
    <t>2219 - Ostatní záležitosti pozemních komunikací Celkem</t>
  </si>
  <si>
    <t>3113 - Základní školy</t>
  </si>
  <si>
    <t>5021 - Ostatní osobní výdaje</t>
  </si>
  <si>
    <t>3113 - Základní školy Celkem</t>
  </si>
  <si>
    <t>3319 - Ostatní záležitosti kultury</t>
  </si>
  <si>
    <t>3319 - Ostatní záležitosti kultury Celkem</t>
  </si>
  <si>
    <t>3429 - Ostatní zájmová činnost a rekreace</t>
  </si>
  <si>
    <t>SF</t>
  </si>
  <si>
    <t>3429 - Ostatní zájmová činnost a rekreace Celkem</t>
  </si>
  <si>
    <t>3612 - Bytové hospodářství</t>
  </si>
  <si>
    <t>3612 - Bytové hospodářství Celkem</t>
  </si>
  <si>
    <t>3635 - Územní plánování</t>
  </si>
  <si>
    <t>3635 - Územní plánování Celkem</t>
  </si>
  <si>
    <t>5319 - Ostatní záležitosti bezpečnosti a veřejného pořádku</t>
  </si>
  <si>
    <t>5319 - Ostatní záležitosti bezpečnosti a veřejného pořádku Celkem</t>
  </si>
  <si>
    <t>5511 - Požární ochrana - profesionální část</t>
  </si>
  <si>
    <t>5319 - Ost. neinvestiční transfery jiným veřejným rozpočtům</t>
  </si>
  <si>
    <t>5511 - Požární ochrana - profesionální část Celkem</t>
  </si>
  <si>
    <t>6112 - Zastupitelstva obcí</t>
  </si>
  <si>
    <t>5019 - Ostatní platy</t>
  </si>
  <si>
    <t>5023 - Odměny členů zastupitelstva obcí a krajů</t>
  </si>
  <si>
    <t>5039 - Ostatní povinné pojistné placené zaměstnavatelem</t>
  </si>
  <si>
    <t>6112 - Zastupitelstva obcí Celkem</t>
  </si>
  <si>
    <t>5024 - Odstupné</t>
  </si>
  <si>
    <t>5038 - Povinné pojistné na úrazové pojištění</t>
  </si>
  <si>
    <t>5132 - Ochranné pomůcky</t>
  </si>
  <si>
    <t>5133 - Léky a zdravotnický materiál</t>
  </si>
  <si>
    <t>5134 - Prádlo, oděv a obuv</t>
  </si>
  <si>
    <t>5136 - Knihy, učební pomůcky a tisk</t>
  </si>
  <si>
    <t>5153 - Plyn</t>
  </si>
  <si>
    <t>5154 - Elektrická energie</t>
  </si>
  <si>
    <t>5156 - Pohonné hmoty a maziva</t>
  </si>
  <si>
    <t>5161 - Poštovní služby</t>
  </si>
  <si>
    <t>5162 - Služby telekomunikací a radiokomunikací</t>
  </si>
  <si>
    <t>5167 - Služby školení a vzdělávání</t>
  </si>
  <si>
    <t>5171 - Opravy a udržování</t>
  </si>
  <si>
    <t>5176 - Účastnické poplatky na konference</t>
  </si>
  <si>
    <t>5179 - Ostatní nákupy jinde nezařazené</t>
  </si>
  <si>
    <t>5361 - Nákup kolků</t>
  </si>
  <si>
    <t>5365 - Platby daní a poplatků krajům, obcím a státním fondům</t>
  </si>
  <si>
    <t>5424 - Náhrady mezd v době nemoci</t>
  </si>
  <si>
    <t>5492 - Dary obyvatelstvu</t>
  </si>
  <si>
    <t>5499 - Ostatní neinvestiční transfery obyvatelstvu</t>
  </si>
  <si>
    <t>6223 - Mezinárodní spolupráce</t>
  </si>
  <si>
    <t>6223 - Mezinárodní spolupráce Celkem</t>
  </si>
  <si>
    <t>6229 - Ostatní zahraniční pomoc</t>
  </si>
  <si>
    <t>6229 - Ostatní zahraniční pomoc Celkem</t>
  </si>
  <si>
    <t>3200 - ODBOR VNITŘNÍCH VĚCÍ Celkem</t>
  </si>
  <si>
    <t>3600 - ODBOR OBRANY</t>
  </si>
  <si>
    <t>5212 - Ochrana obyvatelstva</t>
  </si>
  <si>
    <t>5212 - Ochrana obyvatelstva Celkem</t>
  </si>
  <si>
    <t>5269 - Ost. správa v oblasti hosp. opatření pro krizové stavy</t>
  </si>
  <si>
    <t>5269 - Ost. správa v oblasti hosp. opatření pro krizové stavy Celkem</t>
  </si>
  <si>
    <t>5273 - Ostatní správa v oblasti krizového řízení</t>
  </si>
  <si>
    <t>5172 - Programové vybavení</t>
  </si>
  <si>
    <t>5273 - Ostatní správa v oblasti krizového řízení Celkem</t>
  </si>
  <si>
    <t>3600 - ODBOR OBRANY Celkem</t>
  </si>
  <si>
    <t>3900 - ARCHIV MĚSTA BRNA</t>
  </si>
  <si>
    <t>6211 - Archivní činnost</t>
  </si>
  <si>
    <t>6211 - Archivní činnost Celkem</t>
  </si>
  <si>
    <t>3900 - ARCHIV MĚSTA BRNA Celkem</t>
  </si>
  <si>
    <t>4100 - ODBOR ÚZEMNÍHO PLÁNOVÁNÍ A ROZVOJE</t>
  </si>
  <si>
    <t>4100 - ODBOR ÚZEMNÍHO PLÁNOVÁNÍ A ROZVOJE Celkem</t>
  </si>
  <si>
    <t>4200 - ODBOR ŽIVOTNÍHO PROSTŘEDÍ</t>
  </si>
  <si>
    <t>1014 - Ozdravování hospodářských zvířat, plodin a veter. péče</t>
  </si>
  <si>
    <t>1014 - Ozdravování hospodářských zvířat, plodin a veter. péče Celkem</t>
  </si>
  <si>
    <t>2115 - Úspora energie a obnovitelné zdroje</t>
  </si>
  <si>
    <t>2115 - Úspora energie a obnovitelné zdroje Celkem</t>
  </si>
  <si>
    <t>3599 - Ostatní činnost ve zdravotnictví</t>
  </si>
  <si>
    <t>3599 - Ostatní činnost ve zdravotnictví Celkem</t>
  </si>
  <si>
    <t>3632 - Pohřebnictví</t>
  </si>
  <si>
    <t>SHMB, p.o.</t>
  </si>
  <si>
    <t>3632 - Pohřebnictví Celkem</t>
  </si>
  <si>
    <t>3716 - Monitoring ochrany ovzduší</t>
  </si>
  <si>
    <t>3716 - Monitoring ochrany ovzduší Celkem</t>
  </si>
  <si>
    <t>3722 - Sběr a svoz komunálních odpadů</t>
  </si>
  <si>
    <t>3722 - Sběr a svoz komunálních odpadů Celkem</t>
  </si>
  <si>
    <t>3725 - Využívání a zneškodňování komunálních odpadů</t>
  </si>
  <si>
    <t>3725 - Využívání a zneškodňování komunálních odpadů Celkem</t>
  </si>
  <si>
    <t>3729 - Ostatní nakládání s odpady</t>
  </si>
  <si>
    <t>3729 - Ostatní nakládání s odpady Celkem</t>
  </si>
  <si>
    <t>3733 - Monitoring půdy a podzemní vody</t>
  </si>
  <si>
    <t>3733 - Monitoring půdy a podzemní vody Celkem</t>
  </si>
  <si>
    <t>3739 - Ostatní ochrana půdy a spodní vody</t>
  </si>
  <si>
    <t>3739 - Ostatní ochrana půdy a spodní vody Celkem</t>
  </si>
  <si>
    <t>3741 - Ochrana druhů a stanovišť</t>
  </si>
  <si>
    <t>ZOO Brno, p.o.</t>
  </si>
  <si>
    <t>3741 - Ochrana druhů a stanovišť Celkem</t>
  </si>
  <si>
    <t>3742 - Chráněné části přírody</t>
  </si>
  <si>
    <t>3742 - Chráněné části přírody Celkem</t>
  </si>
  <si>
    <t>3745 - Péče o vzhled obcí a veřejnou zeleň</t>
  </si>
  <si>
    <t>VZMB, p.o.</t>
  </si>
  <si>
    <t>3745 - Péče o vzhled obcí a veřejnou zeleň Celkem</t>
  </si>
  <si>
    <t>3792 - Ekologická výchova a osvěta</t>
  </si>
  <si>
    <t>5221 - Neinvestiční transfery obecně prospěšným společnostem</t>
  </si>
  <si>
    <t>5339 - Neinvestiční transfery cizím příspěvkovým organizacím</t>
  </si>
  <si>
    <t>5493 - Účelové neinvestiční transfery fyzickým osobám</t>
  </si>
  <si>
    <t>3792 - Ekologická výchova a osvěta Celkem</t>
  </si>
  <si>
    <t>4200 - ODBOR ŽIVOTNÍHO PROSTŘEDÍ Celkem</t>
  </si>
  <si>
    <t>4300 - ODBOR VODNÍHO A LESNÍHO HOSPODÁŘSTVÍ A ZEMĚDĚLSTVÍ</t>
  </si>
  <si>
    <t>1037 - Celospolečenské funkce lesů</t>
  </si>
  <si>
    <t>5219 - Ostatní neinvestiční transfery podnikatelským subjektům</t>
  </si>
  <si>
    <t>1037 - Celospolečenské funkce lesů Celkem</t>
  </si>
  <si>
    <t>1039 - Ostatní záležitosti lesního hospodářství</t>
  </si>
  <si>
    <t>1039 - Ostatní záležitosti lesního hospodářství Celkem</t>
  </si>
  <si>
    <t>2310 - Pitná voda</t>
  </si>
  <si>
    <t>2310 - Pitná voda Celkem</t>
  </si>
  <si>
    <t>2331 - Úpravy vodohospodářsky významných a vod. toků</t>
  </si>
  <si>
    <t>2331 - Úpravy vodohospodářsky významných a vod. toků Celkem</t>
  </si>
  <si>
    <t>2333 - Úpravy drobných vodních toků</t>
  </si>
  <si>
    <t>2333 - Úpravy drobných vodních toků Celkem</t>
  </si>
  <si>
    <t>3744 - Protierozní, protilavinová a protipožární ochrana</t>
  </si>
  <si>
    <t>3744 - Protierozní, protilavinová a protipožární ochrana Celkem</t>
  </si>
  <si>
    <t>4300 - ODBOR VODNÍHO A LESNÍHO HOSPODÁŘSTVÍ A ZEMĚDĚLSTVÍ Celkem</t>
  </si>
  <si>
    <t>5300 - ODBOR MĚSTSKÉ INFORMATIKY</t>
  </si>
  <si>
    <t>5300 - ODBOR MĚSTSKÉ INFORMATIKY Celkem</t>
  </si>
  <si>
    <t>5400 - ODBOR DOPRAVY</t>
  </si>
  <si>
    <t>5329 - Ost. neinvestiční transfery veřej. rozpočtům územní úrovně</t>
  </si>
  <si>
    <t>2212 - Silnice</t>
  </si>
  <si>
    <t>5363 - Úhrady sankcí jiným rozpočtům</t>
  </si>
  <si>
    <t>2212 - Silnice Celkem</t>
  </si>
  <si>
    <t>2229 - Ostatní záležitosti v silniční dopravě</t>
  </si>
  <si>
    <t>5213 - Neinvestiční transfery nefin. podnikatelským subj.-právnickým osobám</t>
  </si>
  <si>
    <t>2229 - Ostatní záležitosti v silniční dopravě Celkem</t>
  </si>
  <si>
    <t>2271 - Ostatní dráhy</t>
  </si>
  <si>
    <t>2271 - Ostatní dráhy Celkem</t>
  </si>
  <si>
    <t>2299 - Ostatní záležitosti v dopravě</t>
  </si>
  <si>
    <t>2299 - Ostatní záležitosti v dopravě Celkem</t>
  </si>
  <si>
    <t>5400 - ODBOR DOPRAVY Celkem</t>
  </si>
  <si>
    <t>5600 - ODBOR INVESTIČNÍ</t>
  </si>
  <si>
    <t>2321 - Odvádění a čištění odpadních vod a nakládání s kaly</t>
  </si>
  <si>
    <t>2321 - Odvádění a čištění odpadních vod a nakládání s kaly Celkem</t>
  </si>
  <si>
    <t>3315 - Činnosti muzeí a galerií</t>
  </si>
  <si>
    <t>3315 - Činnosti muzeí a galerií Celkem</t>
  </si>
  <si>
    <t>3412 - Sportovní zařízení v majetku obce</t>
  </si>
  <si>
    <t>3412 - Sportovní zařízení v majetku obce Celkem</t>
  </si>
  <si>
    <t>3421 - Využití volného času dětí a mládeže</t>
  </si>
  <si>
    <t>3421 - Využití volného času dětí a mládeže Celkem</t>
  </si>
  <si>
    <t>3631 - Veřejné osvětlení</t>
  </si>
  <si>
    <t>3631 - Veřejné osvětlení Celkem</t>
  </si>
  <si>
    <t>3633 - Výstavba a údržba místních inženýrských sítí</t>
  </si>
  <si>
    <t>3633 - Výstavba a údržba místních inženýrských sítí Celkem</t>
  </si>
  <si>
    <t>3639 - Komunální služby a územní rozvoj jinde nezařezené</t>
  </si>
  <si>
    <t>3639 - Komunální služby a územní rozvoj jinde nezařezené Celkem</t>
  </si>
  <si>
    <t>3699 - Záležitosti bydlení, komunál. služ. a úz. rozvoje</t>
  </si>
  <si>
    <t>3699 - Záležitosti bydlení, komunál. služ. a úz. rozvoje Celkem</t>
  </si>
  <si>
    <t>4357 - Domovy pro osoby se zdravot. postižením a zvl. režimem</t>
  </si>
  <si>
    <t>4357 - Domovy pro osoby se zdravot. postižením a zvl. režimem Celkem</t>
  </si>
  <si>
    <t>5600 - ODBOR INVESTIČNÍ Celkem</t>
  </si>
  <si>
    <t>5900 - ODBOR IMPLEMENTACE EVROPSKÝCH FONDŮ</t>
  </si>
  <si>
    <t>3111 - Předškolní zařízení</t>
  </si>
  <si>
    <t>3111 - Předškolní zařízení Celkem</t>
  </si>
  <si>
    <t>3314 - Činnosti knihovnické</t>
  </si>
  <si>
    <t>5651 - Neinvestiční půjčené prostředky zřízeným příspěvkovým org.</t>
  </si>
  <si>
    <t>3314 - Činnosti knihovnické Celkem</t>
  </si>
  <si>
    <t>3326 - Pořízení, zachování a obnova místních kulturních hodnot</t>
  </si>
  <si>
    <t>3326 - Pořízení, zachování a obnova místních kulturních hodnot Celkem</t>
  </si>
  <si>
    <t>3522 - Ostatní nemocnice</t>
  </si>
  <si>
    <t>3522 - Ostatní nemocnice Celkem</t>
  </si>
  <si>
    <t>5900 - ODBOR IMPLEMENTACE EVROPSKÝCH FONDŮ Celkem</t>
  </si>
  <si>
    <t>6200 - BYTOVÝ ODBOR</t>
  </si>
  <si>
    <t>5225 - Neinvestiční transfery společenstvím vlastníků jednotek</t>
  </si>
  <si>
    <t>3619 - Ostatní rozvoj bydlení a bytového hospodářství</t>
  </si>
  <si>
    <t>FRB</t>
  </si>
  <si>
    <t>5613 - Neinvestiční půjčené prostředky nefin. podnik. subjektům - práv. os.</t>
  </si>
  <si>
    <t>5660 - Neinvestiční půjčené prostředky obyvatelstvu</t>
  </si>
  <si>
    <t>3619 - Ostatní rozvoj bydlení a bytového hospodářství Celkem</t>
  </si>
  <si>
    <t>5341 - Převody vlastním fondům hospodářské (podnikatelské) činnosti</t>
  </si>
  <si>
    <t>6200 - BYTOVÝ ODBOR Celkem</t>
  </si>
  <si>
    <t>6300 - MAJETKOVÝ ODBOR</t>
  </si>
  <si>
    <t>6300 - MAJETKOVÝ ODBOR Celkem</t>
  </si>
  <si>
    <t>6600 - ODBOR SPRÁVY MAJETKU</t>
  </si>
  <si>
    <t>3322 - Zachování a obnova kulturních památek</t>
  </si>
  <si>
    <t>3322 - Zachování a obnova kulturních památek Celkem</t>
  </si>
  <si>
    <t>5151 - Studená voda</t>
  </si>
  <si>
    <t>5152 - Teplo</t>
  </si>
  <si>
    <t>5199 - Ostatní výdaje související s neinvestičními nákupy</t>
  </si>
  <si>
    <t>5149 - Ostatní úroky a ostatní finanční výdaje</t>
  </si>
  <si>
    <t>4341 - Sociální pomoc osobám v hmotné nouzi a nepřizpůsobivým</t>
  </si>
  <si>
    <t>4341 - Sociální pomoc osobám v hmotné nouzi a nepřizpůsobivým Celkem</t>
  </si>
  <si>
    <t>4399 - Ostatní záležitosti soc.věcí a politiky zaměstnanosti</t>
  </si>
  <si>
    <t>4399 - Ostatní záležitosti soc.věcí a politiky zaměstnanosti Celkem</t>
  </si>
  <si>
    <t>6600 - ODBOR SPRÁVY MAJETKU Celkem</t>
  </si>
  <si>
    <t>6700 - ODBOR ŠKOLSTVÍ, MLÁDEŽE A TĚLOVÝCHOVY</t>
  </si>
  <si>
    <t>MŠ Štolcova, p.o.</t>
  </si>
  <si>
    <t>MŠ Veslařská, p.o.</t>
  </si>
  <si>
    <t>Školské příspěvkové org.</t>
  </si>
  <si>
    <t>5223 - Neinvestiční transfery církvím a náb. společnostem</t>
  </si>
  <si>
    <t>WZŠ a MŠ Plovdivská</t>
  </si>
  <si>
    <t>ZŠ Čejkovická, p.o.</t>
  </si>
  <si>
    <t>3117 - První stupeň základních škol</t>
  </si>
  <si>
    <t>3117 - První stupeň základních škol Celkem</t>
  </si>
  <si>
    <t>3141 - Školní stravování při předškolní a základní vzdělávání</t>
  </si>
  <si>
    <t>3141 - Školní stravování při předškolní a základní vzdělávání Celkem</t>
  </si>
  <si>
    <t>3149 - Ostatní zařízení souv. s výchovou a vzděláváním mládeže</t>
  </si>
  <si>
    <t>3149 - Ostatní zařízení souv. s výchovou a vzděláváním mládeže Celkem</t>
  </si>
  <si>
    <t>3419 - Ostatní tělovýchovná činnost</t>
  </si>
  <si>
    <t>5212 - Neinvestiční transfery nefin. podnikatelským subj.-fyzickým osobám</t>
  </si>
  <si>
    <t>3419 - Ostatní tělovýchovná činnost Celkem</t>
  </si>
  <si>
    <t>6700 - ODBOR ŠKOLSTVÍ, MLÁDEŽE A TĚLOVÝCHOVY Celkem</t>
  </si>
  <si>
    <t>7100 - ODBOR ZDRAVÍ</t>
  </si>
  <si>
    <t>SZZ II., p.o.</t>
  </si>
  <si>
    <t>NMB, p.o.</t>
  </si>
  <si>
    <t>ÚN, p.o.</t>
  </si>
  <si>
    <t>3523 - Odborné léčebné ústavy</t>
  </si>
  <si>
    <t>3523 - Odborné léčebné ústavy Celkem</t>
  </si>
  <si>
    <t>3529 - Ostatní ústavní péče</t>
  </si>
  <si>
    <t>Chovánek, p.o.</t>
  </si>
  <si>
    <t>3529 - Ostatní ústavní péče Celkem</t>
  </si>
  <si>
    <t>3900 - Ostatní činnosti související se službami pro obyvatelstvo</t>
  </si>
  <si>
    <t>3900 - Ostatní činnosti související se službami pro obyvatelstvo Celkem</t>
  </si>
  <si>
    <t>7100 - ODBOR ZDRAVÍ Celkem</t>
  </si>
  <si>
    <t>7200 - ODBOR SOCIÁLNÍ PÉČE</t>
  </si>
  <si>
    <t>3541 - Prevence před drogami, alkoholem a jinými závislostmi</t>
  </si>
  <si>
    <t>3541 - Prevence před drogami, alkoholem a jinými závislostmi Celkem</t>
  </si>
  <si>
    <t>4312 - Odborné sociální poradentství</t>
  </si>
  <si>
    <t>CSS Tábor, p.o.</t>
  </si>
  <si>
    <t>4312 - Odborné sociální poradentství Celkem</t>
  </si>
  <si>
    <t>4324 - Zařízení pro děti vyžadující okamžitou pomoc</t>
  </si>
  <si>
    <t>4324 - Zařízení pro děti vyžadující okamžitou pomoc Celkem</t>
  </si>
  <si>
    <t>5157 - Teplá voda</t>
  </si>
  <si>
    <t>4342 - Sociální péče a pomoc přistěhovalcům a vybraným etnikům</t>
  </si>
  <si>
    <t>4342 - Sociální péče a pomoc přistěhovalcům a vybraným etnikům Celkem</t>
  </si>
  <si>
    <t>4344 - Sociální rehabilitace</t>
  </si>
  <si>
    <t>4344 - Sociální rehabilitace Celkem</t>
  </si>
  <si>
    <t>4350 - Domovy pro seniory</t>
  </si>
  <si>
    <t>DS Foltýnova, p.o.</t>
  </si>
  <si>
    <t>DS Holásecká, p.o.</t>
  </si>
  <si>
    <t>DS Kociánka, p.o.</t>
  </si>
  <si>
    <t>DS Koniklecová, p.o.</t>
  </si>
  <si>
    <t>DS Mikuláškovo nám., p.o.</t>
  </si>
  <si>
    <t>DS Okružní, p.o.</t>
  </si>
  <si>
    <t>DS Podpěrova, p.o.</t>
  </si>
  <si>
    <t>DS Věstonická, p.o.</t>
  </si>
  <si>
    <t>DS Vychodilova, p.o.</t>
  </si>
  <si>
    <t>4350 - Domovy pro seniory Celkem</t>
  </si>
  <si>
    <t>4351 - Osob. asistence, pečov. služba a podpora samost. bydlení</t>
  </si>
  <si>
    <t>4351 - Osob. asistence, pečov. služba a podpora samost. bydlení Celkem</t>
  </si>
  <si>
    <t>4353 - Průvodcovské a předčitatelské služby</t>
  </si>
  <si>
    <t>4353 - Průvodcovské a předčitatelské služby Celkem</t>
  </si>
  <si>
    <t>4354 - Chráněné bydlení</t>
  </si>
  <si>
    <t>4354 - Chráněné bydlení Celkem</t>
  </si>
  <si>
    <t>4355 - Týdenní stacionáře</t>
  </si>
  <si>
    <t>4355 - Týdenní stacionáře Celkem</t>
  </si>
  <si>
    <t>4356 - Denní stacionáře a centra denních služeb</t>
  </si>
  <si>
    <t>4356 - Denní stacionáře a centra denních služeb Celkem</t>
  </si>
  <si>
    <t>DS Kosmonautů, p.o.</t>
  </si>
  <si>
    <t>DS Nopova, p.o.</t>
  </si>
  <si>
    <t>4359 - Ostatní služby a činnosti v oblasti sociální péče</t>
  </si>
  <si>
    <t>4359 - Ostatní služby a činnosti v oblasti sociální péče Celkem</t>
  </si>
  <si>
    <t>4371 - Raná péče a soc.aktivizační sl.pro rodiny s dětmi</t>
  </si>
  <si>
    <t>4371 - Raná péče a soc.aktivizační sl.pro rodiny s dětmi Celkem</t>
  </si>
  <si>
    <t>4372 - Krizová pomoc</t>
  </si>
  <si>
    <t>4372 - Krizová pomoc Celkem</t>
  </si>
  <si>
    <t>4373 - Domy na půl cesty</t>
  </si>
  <si>
    <t>4373 - Domy na půl cesty Celkem</t>
  </si>
  <si>
    <t>4374 - Azylové domy, nízkoprahová denní centra a noclehárny</t>
  </si>
  <si>
    <t>4374 - Azylové domy, nízkoprahová denní centra a noclehárny Celkem</t>
  </si>
  <si>
    <t>4375 - Nízkoprahová zařízení pro děti a mládež</t>
  </si>
  <si>
    <t>4375 - Nízkoprahová zařízení pro děti a mládež Celkem</t>
  </si>
  <si>
    <t>4376 - Služby následné péče, terap. komunity a kontaktní centra</t>
  </si>
  <si>
    <t>4376 - Služby následné péče, terap. komunity a kontaktní centra Celkem</t>
  </si>
  <si>
    <t>4377 - Sociálně terapeutické dílny</t>
  </si>
  <si>
    <t>4377 - Sociálně terapeutické dílny Celkem</t>
  </si>
  <si>
    <t>4378 - Terénní programy</t>
  </si>
  <si>
    <t>4378 - Terénní programy Celkem</t>
  </si>
  <si>
    <t>4379 - Ostatní služby a činnosti v oblasti sociální prevence</t>
  </si>
  <si>
    <t>4379 - Ostatní služby a činnosti v oblasti sociální prevence Celkem</t>
  </si>
  <si>
    <t>5311 - Neinvestiční transfery státnímu rozpočtu</t>
  </si>
  <si>
    <t>7200 - ODBOR SOCIÁLNÍ PÉČE Celkem</t>
  </si>
  <si>
    <t>7300 - ODBOR KULTURY</t>
  </si>
  <si>
    <t>3311 - Divadelní činnost</t>
  </si>
  <si>
    <t>CED, p.o.</t>
  </si>
  <si>
    <t>Divadlo Radost, p.o.</t>
  </si>
  <si>
    <t>MDB, p.o.</t>
  </si>
  <si>
    <t>NDB, p.o.</t>
  </si>
  <si>
    <t>3311 - Divadelní činnost Celkem</t>
  </si>
  <si>
    <t>3312 - Hudební činnost</t>
  </si>
  <si>
    <t>Filharmonie Brno, p.o.</t>
  </si>
  <si>
    <t>3312 - Hudební činnost Celkem</t>
  </si>
  <si>
    <t>3313 - Filmová tvorba, distribuce, kina a audiovizuální archivále</t>
  </si>
  <si>
    <t>3313 - Filmová tvorba, distribuce, kina a audiovizuální archivále Celkem</t>
  </si>
  <si>
    <t>KJM, p.o.</t>
  </si>
  <si>
    <t>Muzeum města Brna, p.o.</t>
  </si>
  <si>
    <t>3316 - Vydavatelská činnost</t>
  </si>
  <si>
    <t>3316 - Vydavatelská činnost Celkem</t>
  </si>
  <si>
    <t>3317 - Výstavní činnosti v kultuře</t>
  </si>
  <si>
    <t>Dům umění, p.o.</t>
  </si>
  <si>
    <t>3317 - Výstavní činnosti v kultuře Celkem</t>
  </si>
  <si>
    <t>HaP, p.o.</t>
  </si>
  <si>
    <t>3329 - Ost. záležitosti ochrany památek a péče o kulturní dědictví</t>
  </si>
  <si>
    <t>3329 - Ost. záležitosti ochrany památek a péče o kulturní dědictví Celkem</t>
  </si>
  <si>
    <t>7300 - ODBOR KULTURY Celkem</t>
  </si>
  <si>
    <t>7500 - ODBOR PAMÁTKOVÉ PÉČE</t>
  </si>
  <si>
    <t>7500 - ODBOR PAMÁTKOVÉ PÉČE Celkem</t>
  </si>
  <si>
    <t>8200 - MĚSTSKÁ POLICIE BRNO</t>
  </si>
  <si>
    <t>5131 - Potraviny</t>
  </si>
  <si>
    <t>VS MP Brno</t>
  </si>
  <si>
    <t>5311 - Bezpečnost a veřejný pořádek</t>
  </si>
  <si>
    <t>5311 - Bezpečnost a veřejný pořádek Celkem</t>
  </si>
  <si>
    <t>8200 - MĚSTSKÁ POLICIE BRNO Celkem</t>
  </si>
  <si>
    <t>8887 - REVERSE CHARGE</t>
  </si>
  <si>
    <t>8887 - REVERSE CHARGE Celkem</t>
  </si>
  <si>
    <t>BĚŽNÉ VÝDAJE CELKEM</t>
  </si>
  <si>
    <t>SOUHRNNÉ ÚDAJE</t>
  </si>
  <si>
    <t>Příspěvkové organizace</t>
  </si>
  <si>
    <t>Fond kofinancování evropských projektů</t>
  </si>
  <si>
    <t>Fond bytové výstavby</t>
  </si>
  <si>
    <t>Fond rozvoje bydlení</t>
  </si>
  <si>
    <t>Sociální fond</t>
  </si>
  <si>
    <t>Veřejná sbírka Městské policie</t>
  </si>
  <si>
    <t>Ostatní běžné výdaje</t>
  </si>
  <si>
    <t>č.ř.</t>
  </si>
  <si>
    <t>ORG</t>
  </si>
  <si>
    <t>pol.</t>
  </si>
  <si>
    <t>Zdroj</t>
  </si>
  <si>
    <t>Název akce</t>
  </si>
  <si>
    <t>Rok zahájení</t>
  </si>
  <si>
    <t>Rok dokončení</t>
  </si>
  <si>
    <t>Náklady akce/město</t>
  </si>
  <si>
    <t>z toho kryto dotací</t>
  </si>
  <si>
    <t>Skut. k 31.12.14</t>
  </si>
  <si>
    <t>Sk/UR</t>
  </si>
  <si>
    <t>RV 2016</t>
  </si>
  <si>
    <t>RV 2017</t>
  </si>
  <si>
    <t>Další roky</t>
  </si>
  <si>
    <t>Zajišťuje</t>
  </si>
  <si>
    <t>kontrola CN</t>
  </si>
  <si>
    <t>komentovat?</t>
  </si>
  <si>
    <t>ORJ - chyby v CN</t>
  </si>
  <si>
    <t>ORG - chyby v CN</t>
  </si>
  <si>
    <t>ORJ+§+ORG+Zdroj</t>
  </si>
  <si>
    <t>5600</t>
  </si>
  <si>
    <t>Kino Art - rek.zevního pláště budovy,výměna oken a dveří</t>
  </si>
  <si>
    <t>OI</t>
  </si>
  <si>
    <t>1600</t>
  </si>
  <si>
    <t>Transfer na investice TIC</t>
  </si>
  <si>
    <t>TIC</t>
  </si>
  <si>
    <t>Celkem z 2143 - Cestovní ruch</t>
  </si>
  <si>
    <t>Rek. prodloužení ul. M. Horákové v úseku Koliště-Rooseveltova</t>
  </si>
  <si>
    <t>Rekonstrukce okružní křížovatky Charbulova-Řehořkova</t>
  </si>
  <si>
    <t>Rekonstrukce ulice Štefánikovy</t>
  </si>
  <si>
    <t>Doplnění chodníku v ulici Maříkově</t>
  </si>
  <si>
    <t>Terénní úpravy chodníku pro pěší, Zouvalka</t>
  </si>
  <si>
    <t>Terminál Bystrc</t>
  </si>
  <si>
    <t>Rozšíření kom. Ulrychova</t>
  </si>
  <si>
    <t>Terminál Starý Lískovec</t>
  </si>
  <si>
    <t>Mendlovo nám., terminál hromadné dopravy</t>
  </si>
  <si>
    <t>Parkoviště při ulici Spodní</t>
  </si>
  <si>
    <t>Rekonstrukce ulice Veveří I.</t>
  </si>
  <si>
    <t>Rekonstrukce ulice Jana Babáka</t>
  </si>
  <si>
    <t>Prodloužení tramvajové trati Bystrc-Kamechy</t>
  </si>
  <si>
    <t>Prodloužení TT Lesná</t>
  </si>
  <si>
    <t>Prodloužení TT z Osové ke Kampusu MU v Bohunicích</t>
  </si>
  <si>
    <t>Zřízení parkoviště na Přemyslově nám.</t>
  </si>
  <si>
    <t>Dopravní napojení lokality Komínské louky</t>
  </si>
  <si>
    <t>Chodník při ulici Černohorské</t>
  </si>
  <si>
    <t>Rekonstrukce návsi v Ořešíně</t>
  </si>
  <si>
    <t>Stav. úpravy křiž. Kaštanová-Popelova-Vinohradská</t>
  </si>
  <si>
    <t>5400</t>
  </si>
  <si>
    <t xml:space="preserve">Rekonstrukce komunikací </t>
  </si>
  <si>
    <t>OD</t>
  </si>
  <si>
    <t>Rekonstrukce ulice Milady Horákové</t>
  </si>
  <si>
    <t>Horova - komunikace</t>
  </si>
  <si>
    <t>Minská - komunikace</t>
  </si>
  <si>
    <t>Areál VUT v Brně CEITEC - komunikace</t>
  </si>
  <si>
    <t>Silnice I/42, VMO Žabovřeská I (CRN 2,84 mld.)</t>
  </si>
  <si>
    <t>Nové využití chodníku Kounicova 1-27</t>
  </si>
  <si>
    <t>Nové využití chodníků Morav. nám.-Kounicova</t>
  </si>
  <si>
    <t>4100</t>
  </si>
  <si>
    <t>EUROPOINT Brno - městská infrastruktura</t>
  </si>
  <si>
    <t>OÚPR</t>
  </si>
  <si>
    <t>VMO Dobrovského (CRN 7,66 mld.)</t>
  </si>
  <si>
    <t>Komplexní regenerace historického jádra</t>
  </si>
  <si>
    <t>Tramvaj Plotní - soubor staveb</t>
  </si>
  <si>
    <t>VMO Tomkovo náměstí (CRN 1,27 mld.)</t>
  </si>
  <si>
    <t>VMO Rokytova (CRN 1,54 mld.)</t>
  </si>
  <si>
    <t>Rekonstrukce Vaňkova náměstí</t>
  </si>
  <si>
    <t>Rekonstrukce komunikací Tuřany II.</t>
  </si>
  <si>
    <t>Celkem z 2212 - Silnice</t>
  </si>
  <si>
    <t>Dopravně informační centrum - II. etapa</t>
  </si>
  <si>
    <t>Dohledový systém BKOM</t>
  </si>
  <si>
    <t>Výkupy pozemků a objektů pro OD MMB</t>
  </si>
  <si>
    <t>Majetkoprávní vypořádání a přípr. doprav. staveb</t>
  </si>
  <si>
    <t>EU</t>
  </si>
  <si>
    <t>Zelný trh</t>
  </si>
  <si>
    <t>CIVITAS PLUS II -  2MOVE2</t>
  </si>
  <si>
    <t>Celkem z 2219 - Ostatní záležitosti pozemních komunikací</t>
  </si>
  <si>
    <t>Rozvoj dopravní telematiky v letech 2015-2020</t>
  </si>
  <si>
    <t>Dopravní telematika ve městě Brně - 1. část</t>
  </si>
  <si>
    <t>Dopravní telematika ve městě Brně - 2. část</t>
  </si>
  <si>
    <t>Dopravní telematika ve městě Brně - 3. část</t>
  </si>
  <si>
    <t>Celkem z 2229 - Ostatní záležitosti v silniční dopravě</t>
  </si>
  <si>
    <t>Trolejbusová vozovna Komín - myčka trolejbusů</t>
  </si>
  <si>
    <t>Celkem z 2271 - Ostatní dráhy</t>
  </si>
  <si>
    <t>VDJ Palackého vrch 2x17 500 m3 - rekonstrukce</t>
  </si>
  <si>
    <t>BVK</t>
  </si>
  <si>
    <t>Dotační tituly - vodovody (příprava, výkupy pozemků)</t>
  </si>
  <si>
    <t>Bayerova II - rekonstrukce vodovodu</t>
  </si>
  <si>
    <t>Matulkova - rekonstrukce vodovodu</t>
  </si>
  <si>
    <t>Lužova - rekonstrukce vodovodu</t>
  </si>
  <si>
    <t>Andrýskova - rekonstrukce vodovodu</t>
  </si>
  <si>
    <t>Rozšíření vodojemu Lesná</t>
  </si>
  <si>
    <t>Pastrnkova - rekonstrukce vodovodu</t>
  </si>
  <si>
    <t>Park Lužánky - rekonstrukce vodovodu</t>
  </si>
  <si>
    <t>Solniční I,Česká II - rek. vodovodu</t>
  </si>
  <si>
    <t>Modřická - výstavba vodovodu DN 200</t>
  </si>
  <si>
    <t>Viniční II - rekonstrukce vodovodu</t>
  </si>
  <si>
    <t>Elišky Krásnohorské - rekonstrukce vodovodu</t>
  </si>
  <si>
    <t>Rekonstrukce vodárenských objektů - energetický audit</t>
  </si>
  <si>
    <t>Lány - rekonstrukce vodovodu</t>
  </si>
  <si>
    <t>Čerpací stanice - rekonstrukce armatur a strojů</t>
  </si>
  <si>
    <t>Provozní budova BVK ÚV Pisárky</t>
  </si>
  <si>
    <t>Celkem z 2310 - Pitná voda</t>
  </si>
  <si>
    <t>2321 - Odvádění a čištění odpadních vod</t>
  </si>
  <si>
    <t>Dostavba kanalizace v Brně II.</t>
  </si>
  <si>
    <t>Dotační tituly - kanalizace (příprava, výkupy pozemků)</t>
  </si>
  <si>
    <t>Lesnická I - rekonstrukce  kanalizace a vodovodu</t>
  </si>
  <si>
    <t>Viniční I B - rekonstrukce  kanalizace a vodovodu</t>
  </si>
  <si>
    <t xml:space="preserve">Pastrnkova II - rekonstrukce kanalizace </t>
  </si>
  <si>
    <t xml:space="preserve">Tylova - rekonstrukce kanalizace a vodovodu </t>
  </si>
  <si>
    <t xml:space="preserve">Křížkovského I - rekonstrukce kanalizace a vodovodu </t>
  </si>
  <si>
    <t xml:space="preserve">Blatouchová - rekonstrukce kanalizace a vodovodu </t>
  </si>
  <si>
    <t xml:space="preserve">Valchařská - rekonstrukce kanalizace a vodovodu </t>
  </si>
  <si>
    <t xml:space="preserve">Vodova - rekonstrukce kanalizace a vodovodu </t>
  </si>
  <si>
    <t xml:space="preserve">Kollárova - rekonstrukce kanalizace a vodovodu </t>
  </si>
  <si>
    <t xml:space="preserve">Studená - rekonstrukce kanalizace a vodovodu </t>
  </si>
  <si>
    <t xml:space="preserve">Grohova - rekonstrukce kanalizace a vodovodu </t>
  </si>
  <si>
    <t>Grmelova - rekonstrukce kanalizace a vodovodu</t>
  </si>
  <si>
    <t>Sobotkova - rekonstrukce kanalizace a vodovodu</t>
  </si>
  <si>
    <t xml:space="preserve">Havlenova - rekonstrukce kanalizace a vodovodu </t>
  </si>
  <si>
    <t>Tuřanka I - rekonstrukce kanalizace a vodovodu</t>
  </si>
  <si>
    <t>Musilova - rekonstrukce kanalizace a vodovodu</t>
  </si>
  <si>
    <t>Martinkova - rekonstrukce kanalizace a vodovodu</t>
  </si>
  <si>
    <t>Buzkova - rekonstrukce kanalizace a vodovodu</t>
  </si>
  <si>
    <t>Pflégrova - rekonstrukce kanalizace a vodovodu</t>
  </si>
  <si>
    <t>Poděbradova II - rekonstrukce kanalizace a vodovod</t>
  </si>
  <si>
    <t>Pod Kaštany - rekonstrukce kanalizace a vodovodu</t>
  </si>
  <si>
    <t>Dulánek - rekonstrukce kanalizace a vodovodu</t>
  </si>
  <si>
    <t>Splašková kanalizace v ulici Rebešovická</t>
  </si>
  <si>
    <t>Staňkova II, Poděbradova III - rek. kanal.  a vodovodu</t>
  </si>
  <si>
    <t>Zeleného II - rek. kan. a vodovodu (úsek Šmejkalova - Bráfova)</t>
  </si>
  <si>
    <t>Slovanské náměstí, Ruská - rek. kanalizace a vodovodu</t>
  </si>
  <si>
    <t xml:space="preserve">Brno, Dostavba kmenové stoky D, RN královky ( příprava) </t>
  </si>
  <si>
    <t>Brno, Rek. Kmen. stoky A, Dufkovo - Táborského nábřeží (přípr.)</t>
  </si>
  <si>
    <t xml:space="preserve">Brno, MČ Bosonohy III., IV. - dostavba odd. kan. systému (přípr.) </t>
  </si>
  <si>
    <t>Davídkova, MČ Brno-Chrlice - splašková kanalizace</t>
  </si>
  <si>
    <t>2321 - odvádění a čištění odpadních vod</t>
  </si>
  <si>
    <t>Davídkova, MČ Brno Chrlice - splašková kanalizace</t>
  </si>
  <si>
    <t>MČ Obřany - ul.Hradiska a Mlýnské nábř., dost.stok. sítě (přípr.)</t>
  </si>
  <si>
    <t>Vančurova, Gajdošova I - rekonstrukce kanalizace</t>
  </si>
  <si>
    <t>Húskova - rekonstrukce kanalizace a vodovodu</t>
  </si>
  <si>
    <t>Gorkého I, Arne Nováka - rek. kanalizace a vodovodu</t>
  </si>
  <si>
    <t>Gallašova - rekonstrukce kanalizace a vodovodu</t>
  </si>
  <si>
    <t>Fryčajova - rekonstrukce kanalizace a vodovodu</t>
  </si>
  <si>
    <t>Drobného - rekonstrukce kanalizace a vodovodu</t>
  </si>
  <si>
    <t>Antonína Macka - rekonstrukce kanal. a vodovodu</t>
  </si>
  <si>
    <t>Kopaniny - rekonstrukce kanalizace a vodovodu</t>
  </si>
  <si>
    <t>Chlupova - rekonstrukce kanalizace a vodovodu</t>
  </si>
  <si>
    <t>Luční - rekonstrukce kanalizace a vodovodu</t>
  </si>
  <si>
    <t>Jugoslávská - rek. kan. a vod. (Vranovská - Merhaut.)</t>
  </si>
  <si>
    <t>Lerchova II, Klácelova- rekon.kanal. a vodovodu</t>
  </si>
  <si>
    <t>Viniční II- rek.kanal. (úsek Hrabalova-Škrochova)</t>
  </si>
  <si>
    <t>Koliště- rekonstrukce kanalizace a vodovodu</t>
  </si>
  <si>
    <t>Francouzská-rekonstrukce kanalizace a vodovodu</t>
  </si>
  <si>
    <t>Erbenova-rekonstrukce kanalizace a vodovodu</t>
  </si>
  <si>
    <t xml:space="preserve">Elišky Krásnohorské-rekonstrukce kanalizace </t>
  </si>
  <si>
    <t>Dvorského, Polní II -rekonstrukce kanal. a vod.</t>
  </si>
  <si>
    <t>Dřevařská, Štefánikova 1b - rek. kanalizace a vodovodu</t>
  </si>
  <si>
    <t>Cupákova-rekonstrukce kanalizace a vodovodu</t>
  </si>
  <si>
    <t>Brandlova, Žerot. n. I, Morav. n. I - rek. kan. a vod.</t>
  </si>
  <si>
    <t>Lerchova I,Roubalova I, Kampelíkova I - rek.kan. a vod.</t>
  </si>
  <si>
    <t>Staňkova I, Skřivanova II - rek. kan. a vod.</t>
  </si>
  <si>
    <t>Krkoškova, Zátiší, Fügnerova I - rek. kanalizace a vod.</t>
  </si>
  <si>
    <t>Chodská - rekonstrukce kanalizace a vodovodu</t>
  </si>
  <si>
    <t>Vackova - rekonstrukce kanalizace a vodovodu</t>
  </si>
  <si>
    <t>Vránova - rekonstrukce kanalizace a vodovodu</t>
  </si>
  <si>
    <t>Šafaříkova - rekonstrukce kanalizace</t>
  </si>
  <si>
    <t>Lužánecká - rekonstrukce kanalizace a vodovodu</t>
  </si>
  <si>
    <t>Králova - rekonstrukce kanalizace</t>
  </si>
  <si>
    <t>Monitoring a měření na odleh. komorách kanal. sítě</t>
  </si>
  <si>
    <t>Bráfova I - rekonstrukce kanalizace</t>
  </si>
  <si>
    <t>Horova - rekonstrukce kanalizace a vodovodu</t>
  </si>
  <si>
    <t>Veveří - rek. kanal. a vodov. (Žerot. nám. - Koneč. nám.)</t>
  </si>
  <si>
    <t>Malátova - rekonstrukce kanalizace a vodovodu</t>
  </si>
  <si>
    <t>Barvičova -  rek. kanal. (úsek Lipová - Kampelíkova)</t>
  </si>
  <si>
    <t>Floriánova, Košínova - rekonstrukce kanalizace</t>
  </si>
  <si>
    <t>Drobné rekonstrukce na kanal. a vodovod.</t>
  </si>
  <si>
    <t>Světlá, Dolnopolní I. - rek. kanalizace a vodovodu</t>
  </si>
  <si>
    <t>Kovácká - rek. kanalizace</t>
  </si>
  <si>
    <t>Milady Horákové - rek. kanalizace a vodovodu</t>
  </si>
  <si>
    <t>Rekonstrukce nevypořádané infrastruktury</t>
  </si>
  <si>
    <t>Komárovská - rekonstrukce kanalizace a vodovodu</t>
  </si>
  <si>
    <t>Cornovova - rek. kanalizace a vodovodu</t>
  </si>
  <si>
    <t>FS</t>
  </si>
  <si>
    <t>Rekonstrukce a dostavba kanalizace v Brně - dotace</t>
  </si>
  <si>
    <t xml:space="preserve">Rekonstrukce a dostavba kanalizace v Brně </t>
  </si>
  <si>
    <t>Rekonstrukce a dostavba kanalizace v Brně</t>
  </si>
  <si>
    <t>Mezírka II, Mášova I - rek. kanalizace a vodovodu</t>
  </si>
  <si>
    <t>RKS EI - úsek Hájecká, Nezamyslova</t>
  </si>
  <si>
    <t>Rekonstrukce objektů - havarijní stav</t>
  </si>
  <si>
    <t>Stránského, Haasova - rekonstrukce kanalizace</t>
  </si>
  <si>
    <t>Filipínského II, Bubeníčkova II, - rek. kanal. a vodov. (Bub. - Klíny)</t>
  </si>
  <si>
    <t>Minská - rekonstrukce kanalizace a vodovodu</t>
  </si>
  <si>
    <t>Údolní II, náměstí Míru - rek. kanal. a vodovodu</t>
  </si>
  <si>
    <t>Okružní  - rekonstrukce kanalizace II.</t>
  </si>
  <si>
    <t>Celkem z 2321 - Odvádění a čištění odpadních vod</t>
  </si>
  <si>
    <t>2329 - Odvádění a čistění odpadních vod j.n.</t>
  </si>
  <si>
    <t>Majetkoprávní vypoř. a přípr. vodohosp. staveb</t>
  </si>
  <si>
    <t>Nákup inženýrských sítí do majetku MB</t>
  </si>
  <si>
    <t>Nezdrojová DPH</t>
  </si>
  <si>
    <t>Příprava staveb, geom. plány a výkupy pozemků</t>
  </si>
  <si>
    <t>Celkem z 2329 - Odvádění a čistění odpadních vod j.n.</t>
  </si>
  <si>
    <t>Retenční nádrž na Medláneckém potoce</t>
  </si>
  <si>
    <t>Celkem z 2333 - Úpravy drobných vodních toků</t>
  </si>
  <si>
    <t>2339 - Záležitosti vodních toků a vodohospodářských děl j.n.</t>
  </si>
  <si>
    <t>Sanace odvodňovacích vrtů Brno-Bystrc, 2.etapa</t>
  </si>
  <si>
    <t>Celkem z 2339 - Záležitosti vodních toků a vodohospodářských děl j.n.</t>
  </si>
  <si>
    <t>Kontejnerová školka MČ Brno - Slatina</t>
  </si>
  <si>
    <t>MČ</t>
  </si>
  <si>
    <t>Zateplení MŠ Měřičkova</t>
  </si>
  <si>
    <t>Zateplení MŠ Hněvkovského</t>
  </si>
  <si>
    <t>Zateplení MŠ Škrétova</t>
  </si>
  <si>
    <t>Stavební úpravy mateřské školy Řezáčova</t>
  </si>
  <si>
    <t>MŠ Kohoutova 6 - zateplení budovy a výměna oken</t>
  </si>
  <si>
    <t>MŠ Tišnovská - zateplení budovy včetně výměny oken</t>
  </si>
  <si>
    <t>MŠ Šrámkova - zateplení budovy včetně výměny oken</t>
  </si>
  <si>
    <t>3111 - předškolní zařízení</t>
  </si>
  <si>
    <t>MŠ Kamechy II - výstavba šestitřídní MŠ</t>
  </si>
  <si>
    <t>Celkem z 3111 - Předškolní zařízení</t>
  </si>
  <si>
    <t>ZŠ Novolíšeňská - sportovní centrum</t>
  </si>
  <si>
    <t>IN line dráha, ZŠ Pavlovská 16</t>
  </si>
  <si>
    <t>Rekonstrukce sportoviště při ZŠ Jasanová 2</t>
  </si>
  <si>
    <t>ZŠ Bosonožské nám. - pohybové prostory</t>
  </si>
  <si>
    <t>Stavební úpravy ZŠ Mutěnická - 3. etapa</t>
  </si>
  <si>
    <t>Zateplení ZŠ Blažkova</t>
  </si>
  <si>
    <t>Zateplení ZŠ Labská</t>
  </si>
  <si>
    <t>Zateplení ZŠ Úvoz</t>
  </si>
  <si>
    <t>Zateplení ZŠ Svážná</t>
  </si>
  <si>
    <t>Zateplení ZŠ Přemyslovo náměstí</t>
  </si>
  <si>
    <t>Zateplení ZŠ Vedlejší</t>
  </si>
  <si>
    <t>Revitalizace sportovních ploch při MŠ a ZŠ v MČ Brno-Židenice</t>
  </si>
  <si>
    <t>ZŠ Vranovská - rekonstrukce hřiště</t>
  </si>
  <si>
    <t>Stavební úpravy ZŠ a MŠ JANA BROSKVY 388/3 a 139/1</t>
  </si>
  <si>
    <t>Školní víceúčelové hřiště při ZŠ Otevřená</t>
  </si>
  <si>
    <t>Rekonstrukce víceúčelového hřiště v areálu ZŠ Arménská 21</t>
  </si>
  <si>
    <t>6700</t>
  </si>
  <si>
    <t>Transfer na investice ZŠ Mutěnická 12</t>
  </si>
  <si>
    <t>ZŠ Mutěň.</t>
  </si>
  <si>
    <t>Transfer na investice WZŠ Plovdivská 8</t>
  </si>
  <si>
    <t>WZŠ Plod.</t>
  </si>
  <si>
    <t>Celkem z 3113 - Základní školy</t>
  </si>
  <si>
    <t>3119 - Ost. záležitosti předškolní výchovy a zákl. vzdělávání</t>
  </si>
  <si>
    <t>Rekonstrukce školských zařízení</t>
  </si>
  <si>
    <t>OŠMT</t>
  </si>
  <si>
    <t>Celkem z 3119 - Ost. záležitosti předškolní výchovy a zákl. vzdělávání</t>
  </si>
  <si>
    <t>Celková rekonstrukce objektu Rooseveltova 13</t>
  </si>
  <si>
    <t>7300</t>
  </si>
  <si>
    <t>Vybudování sam. vstupu do kavárny - div. Reduta, transfer NDB</t>
  </si>
  <si>
    <t>NDB</t>
  </si>
  <si>
    <t>Stavební úpravy fasády a technologií Janáčkova divadla</t>
  </si>
  <si>
    <t>Městské divadlo Brno - přístavba dílen a skladů</t>
  </si>
  <si>
    <t>MDB</t>
  </si>
  <si>
    <t>Vodorovná kanalizace Lidická 18 MD Brno</t>
  </si>
  <si>
    <t>Rek. a dobudování Janáčkova divadla</t>
  </si>
  <si>
    <t>2018</t>
  </si>
  <si>
    <t>Transfer na investice Národní divadlo Brno</t>
  </si>
  <si>
    <t>Transfer na investice Centrum experimentálního divadla</t>
  </si>
  <si>
    <t>CED</t>
  </si>
  <si>
    <t>Transfer na investice Městské divadlo Brno</t>
  </si>
  <si>
    <t>Celkem z 3311 - Divadelní činnost</t>
  </si>
  <si>
    <t>Janáčkovo kulturní centrum</t>
  </si>
  <si>
    <t>OI, FB</t>
  </si>
  <si>
    <t>Celkem z 3312 - Hudební činnost</t>
  </si>
  <si>
    <t>Rek. pobočky KJM Vondrákova 15, Brno-Bystrc - proj. příprava</t>
  </si>
  <si>
    <t>Knihovna pro město</t>
  </si>
  <si>
    <t>5900</t>
  </si>
  <si>
    <t>Knihovna pro město II. - vzdělávání na míru</t>
  </si>
  <si>
    <t>OIEF/KJM</t>
  </si>
  <si>
    <t>Celkem z 3314 - Činnosti knihovnické</t>
  </si>
  <si>
    <t>Transfer na investice Muzeum města Brna</t>
  </si>
  <si>
    <t>MuMB</t>
  </si>
  <si>
    <t>Celkem z 3315 - Činnosti muzeí a galerií</t>
  </si>
  <si>
    <t>Rekonstrukce víceúčelového sálu MČ Brno-Maloměřice a Obřany</t>
  </si>
  <si>
    <t>Jezdecká socha na Moravském náměstí</t>
  </si>
  <si>
    <t>Přírodovědné kognitorium - vědecká stezka</t>
  </si>
  <si>
    <t>OIEF/HaP</t>
  </si>
  <si>
    <t>Doplnení a rozšíření Přírod. digitária - návštěvnického centra</t>
  </si>
  <si>
    <t>OIEF</t>
  </si>
  <si>
    <t>Celkem z 3319 - Ostatní záležitosti kultury</t>
  </si>
  <si>
    <t>NKP Špilberk-stat.zajištění hradeb.plent a mostu</t>
  </si>
  <si>
    <t>Rekonstrukce NKP Špilberk, II.etapa</t>
  </si>
  <si>
    <t>NKP Špilberk - lapidárium a centrum restaurátorských činností</t>
  </si>
  <si>
    <t>Celkem z 3322 - Zachování a obnova kulturních památek</t>
  </si>
  <si>
    <t xml:space="preserve">3326 - Pořízení, zachování a obnova hodnot místního kulturního, národního a hist. povědomí </t>
  </si>
  <si>
    <t>Sochy pro Brno</t>
  </si>
  <si>
    <t>Nestavební investice OK</t>
  </si>
  <si>
    <t xml:space="preserve">Celkem z 3326 - Pořízení, zachování a obnova hodnot místního kulturního, národního a hist. povědomí </t>
  </si>
  <si>
    <t>3330 - Činnosti registrovaných církví a náboženských společností</t>
  </si>
  <si>
    <t>Investiční transfery OŠMT</t>
  </si>
  <si>
    <t>Celkem z 3330 - Činnosti registrovaných církví a náboženských společností</t>
  </si>
  <si>
    <t>Sportovní areál Brno-Útěchov</t>
  </si>
  <si>
    <t>Novostavba tělocvičny v MČ Brno-Tuřany</t>
  </si>
  <si>
    <t>Celkem z 3412 - Sportovní zařízení v majetku obce</t>
  </si>
  <si>
    <t>Zastřešení západní tribuny fot. stadionu při ulici Srbská</t>
  </si>
  <si>
    <t>Modernizace fotbal. stadionu za Lužánkami</t>
  </si>
  <si>
    <t>Nestavební investice OŠMT</t>
  </si>
  <si>
    <t>Celkem z 3419 - Ostatní tělovýchovná činnost</t>
  </si>
  <si>
    <t>Areál dopravní výchovy</t>
  </si>
  <si>
    <t>Rekonstrukce sportovišť v MČ Brno-střed</t>
  </si>
  <si>
    <t>Regenerace sportovišť Vsetínská, Trýbova, Čechyňská</t>
  </si>
  <si>
    <t>Regenerace veř. prostranství pro volnočasové aktivity nekomerčního charakteru MČ Brno-sever</t>
  </si>
  <si>
    <t>Zateplení fasády objektu SVČ a KJM Lány 3 v MČ Brno-Bohunice</t>
  </si>
  <si>
    <t>Regenerace veřejných prostranství pro volnočasové aktivity a revitalizace volně přístupných sportovišť v MČ Brno-Jundrov</t>
  </si>
  <si>
    <t>Regenerace sportovišť v lokalitách Rybářská, Botanická a transformace sportoviště Vysoká na parkour</t>
  </si>
  <si>
    <t>Areál dopravní výchovy, II. etapa</t>
  </si>
  <si>
    <t>Zateplení SVČ Kosmonautů</t>
  </si>
  <si>
    <t>Celkem z 3421 - Využití volného času dětí a mládeže</t>
  </si>
  <si>
    <t>Zvýšení atraktivity Brněnské přehrady</t>
  </si>
  <si>
    <t>Sportovně-rekreační plocha Kartouzská</t>
  </si>
  <si>
    <t>Celkem z 3429 - Ostatní zájmová činnost a rekreace</t>
  </si>
  <si>
    <t>3511 - Všeobecná ambulatní péče</t>
  </si>
  <si>
    <t>Rekonstrukce polikliniky Zahradníkova</t>
  </si>
  <si>
    <t>7100</t>
  </si>
  <si>
    <t>Transfer na investice SZZ II</t>
  </si>
  <si>
    <t>SZZ</t>
  </si>
  <si>
    <t>Celkem z 3511 - Všeobecná ambulatní péče</t>
  </si>
  <si>
    <t>ÚN v Brně - rek. sociálního zázemí rehabilitačních ambulancí</t>
  </si>
  <si>
    <t>ÚNB</t>
  </si>
  <si>
    <t>ÚN v Brně-zatepl. fasády,výměna oken a příst. výtahu Koliště 41</t>
  </si>
  <si>
    <t>Rekonstrukce v objektu NMB</t>
  </si>
  <si>
    <t>NMB</t>
  </si>
  <si>
    <t>Rek. v objektu NMB - humanizace lůž. péče pro dlouh. nemocné</t>
  </si>
  <si>
    <t>Oddělení stálé chirurgické a úrazové služby ÚN v Brně - rek. a přístavba</t>
  </si>
  <si>
    <t>Transfer na investice Nemocnice Milosrdných bratří</t>
  </si>
  <si>
    <t>Transfer na investice ÚN v Brně</t>
  </si>
  <si>
    <t>Celkem z 3522 - Ostatní nemocnice</t>
  </si>
  <si>
    <t xml:space="preserve">Generel přístupnosti města (odstr.bariér) </t>
  </si>
  <si>
    <t>OZ</t>
  </si>
  <si>
    <t>Zateplení logopedického stacionáře Synkova</t>
  </si>
  <si>
    <t>Celkem z 3599 - Ostatní činnost ve zdravotnictví</t>
  </si>
  <si>
    <t>Zámečnická 2 - sdílené bydlení</t>
  </si>
  <si>
    <t>BO</t>
  </si>
  <si>
    <t>Protihluková opatření - výměna oken</t>
  </si>
  <si>
    <t>Technické zhodnocení sociálních bytů</t>
  </si>
  <si>
    <t>OSM</t>
  </si>
  <si>
    <t>Bytové domy Vojtova</t>
  </si>
  <si>
    <t>Technické zhodnocení bytových domů</t>
  </si>
  <si>
    <t>Bytov. dům B vč. komunik. a TI Jeneweinova</t>
  </si>
  <si>
    <t>Lokalita bydlení Holásky - TI</t>
  </si>
  <si>
    <t>Rek. bytového domu Francouzská 42</t>
  </si>
  <si>
    <t>Rek. bytového domu Bratislavská 39</t>
  </si>
  <si>
    <t>Celkem z 3612 - Bytové hospodářství</t>
  </si>
  <si>
    <t>Investiční zápůjčky z FRB - právnické osoby</t>
  </si>
  <si>
    <t>Investiční zápůjčky z FRB - obyvatelstvo</t>
  </si>
  <si>
    <t>Celkem z 3619 - Ostatní rozvoj bydlení a bytového hospodářství</t>
  </si>
  <si>
    <t>Investiční transfer TSB na osvětlení CS III. etapa</t>
  </si>
  <si>
    <t>Celkem z 3631 - Veřejné osvětlení</t>
  </si>
  <si>
    <t xml:space="preserve">Projektová příprava - infrastruktura na Ústředním hřbitově </t>
  </si>
  <si>
    <t>Technické zhodnocení objektů na ÚH Jihlavská</t>
  </si>
  <si>
    <t>Vybudování kolumbária na ÚH-inv.transfer</t>
  </si>
  <si>
    <t>2014</t>
  </si>
  <si>
    <t>2015</t>
  </si>
  <si>
    <t>SHMB</t>
  </si>
  <si>
    <t>Rozšíření hřbitova Slatina</t>
  </si>
  <si>
    <t>2016</t>
  </si>
  <si>
    <t>Rozšíření hřbitova v Líšni</t>
  </si>
  <si>
    <t>4200</t>
  </si>
  <si>
    <t>Transfer na investice SHMB</t>
  </si>
  <si>
    <t>Celkem z 3632 - Pohřebnictví</t>
  </si>
  <si>
    <t>Investiční dot. TSB - I. etapa projektu odvlhčení prim. kolektoru</t>
  </si>
  <si>
    <t>12.stavba sekundárního kolektoru Česká-Středova</t>
  </si>
  <si>
    <t>Celkem z 3633 - Výstavba a údržba místních inženýrských sítí</t>
  </si>
  <si>
    <t>Plán udržitelné městské mobility</t>
  </si>
  <si>
    <t>Celkem z 3636 - Územní rozvoj</t>
  </si>
  <si>
    <t>3639 - Komunální služby a územní rozvoj j.n.</t>
  </si>
  <si>
    <t xml:space="preserve">Majetkoprávní vypořádání a příprava staveb </t>
  </si>
  <si>
    <t>Technické zhodnocení objektů města</t>
  </si>
  <si>
    <t>6300</t>
  </si>
  <si>
    <t>MO - výkupy pozemků a objektů</t>
  </si>
  <si>
    <t>MO</t>
  </si>
  <si>
    <t>Projektové práce pro OÚPR</t>
  </si>
  <si>
    <t>Kapitálové výdaje z Fondu bytové výstavby</t>
  </si>
  <si>
    <t>4300</t>
  </si>
  <si>
    <t>Výkupy pozemků pro OVLHZ</t>
  </si>
  <si>
    <t>OVLHZ</t>
  </si>
  <si>
    <t>Příprava strategických projektů pro nové programovací období</t>
  </si>
  <si>
    <t>Sanace skalního řícení v ulici Práčata, MČ Brno-Bosonohy</t>
  </si>
  <si>
    <t>Sanace skalního řícení v ulici U Smyčky, MČ Brno-Bosonohy</t>
  </si>
  <si>
    <t>Celkem z 3639 - Komunální služby a územní rozvoj j.n.</t>
  </si>
  <si>
    <t>Sběrné středisko odpadů Slaměníkova</t>
  </si>
  <si>
    <t>Technické zhodnocení garáží v pronájmu SAKO Brno</t>
  </si>
  <si>
    <t>OŽP</t>
  </si>
  <si>
    <t>Nezdrojová DPH - OŽP</t>
  </si>
  <si>
    <t>Celkem z 3725 - Využívání a zneškodňování komunálních odpadů</t>
  </si>
  <si>
    <t>ZOO - šimpanzi - II. etapa</t>
  </si>
  <si>
    <t>Strategie rozvoje ZOO</t>
  </si>
  <si>
    <t>ZOO</t>
  </si>
  <si>
    <t>ZOO Brno - Expozice klokanů</t>
  </si>
  <si>
    <t>Kalahari - africká vesnice</t>
  </si>
  <si>
    <t>Expozice orlů</t>
  </si>
  <si>
    <t>Transfer na investice Zoo Brno a stanice zájmových činností</t>
  </si>
  <si>
    <t>Celkem z 3741 - Ochrana druhů a stanovišť</t>
  </si>
  <si>
    <t>3745 - Péče a vzhled obcí a veřejnou zeleň</t>
  </si>
  <si>
    <t>Revitalizace Staré Ponávky - lokalita nad sídlištěm Komárov</t>
  </si>
  <si>
    <t>VZMB</t>
  </si>
  <si>
    <t>Úprava veřejného prostoru před JD</t>
  </si>
  <si>
    <t>Přístupová cesta do Wilsonova lesa z ulice Rezkovy</t>
  </si>
  <si>
    <t>NKP Špilberk - rekonstrukce parku III. Etapa</t>
  </si>
  <si>
    <t>Park Hvězdička</t>
  </si>
  <si>
    <t>Nízkoprahové centrum v parku Hvězdička</t>
  </si>
  <si>
    <t>Úprava ploch VZ v okolí bytových domů Sibiřská</t>
  </si>
  <si>
    <t>Revitalizace městských parků, III. etapa</t>
  </si>
  <si>
    <t>Kapucínské terasy</t>
  </si>
  <si>
    <t>3745 - péče a vzhled obcí a veřejnou zeleň</t>
  </si>
  <si>
    <t>Transfer na investice VZMB</t>
  </si>
  <si>
    <t>Celkem z 3745 - Péče a vzhled obcí a veřejnou zeleň</t>
  </si>
  <si>
    <t>Rekonstrukce objektu Hlídka 4</t>
  </si>
  <si>
    <t>Inv. transfery OŽP</t>
  </si>
  <si>
    <t>Celkem z 3792 - Ekologická výchova a osvěta</t>
  </si>
  <si>
    <t>7200</t>
  </si>
  <si>
    <t>4341 - Sociální pomoc osobám v hmotné nouzi</t>
  </si>
  <si>
    <t>Nestavební investice OSP</t>
  </si>
  <si>
    <t>OSP</t>
  </si>
  <si>
    <t>Celkem z 4341 - Sociální pomoc osobám v hmotné nouzi</t>
  </si>
  <si>
    <t>Stavební úpravy Domova pro seniory Foltýnova</t>
  </si>
  <si>
    <t>Transfer na investice Domov pro seniory Kociánka</t>
  </si>
  <si>
    <t>DS Kociánka</t>
  </si>
  <si>
    <t>Transfer na investice Domov pro seniory Věstonická</t>
  </si>
  <si>
    <t>DS Věston.</t>
  </si>
  <si>
    <t>Transfer na investice Domov pro seniory Foltýnova</t>
  </si>
  <si>
    <t>DS Foltýn.</t>
  </si>
  <si>
    <t>Transfer na investice Domov pro seniory Koniklecová</t>
  </si>
  <si>
    <t>DS Konikl.</t>
  </si>
  <si>
    <t>Transfer na investice Domov pro seniory Podpěrova</t>
  </si>
  <si>
    <t>DS Podp.</t>
  </si>
  <si>
    <t>Transfer na investice Domov pro seniory Vychodilova</t>
  </si>
  <si>
    <t>DS Vychod.</t>
  </si>
  <si>
    <t>Celkem z 4350 - Domovy pro seniory</t>
  </si>
  <si>
    <t>4351 - Osobní asistence, pečovatelská služba a podpora samostatného bydlení</t>
  </si>
  <si>
    <t>DPS Tuřany - Holásky</t>
  </si>
  <si>
    <t>DPS Mlýnská</t>
  </si>
  <si>
    <t>DPS Křídlovická</t>
  </si>
  <si>
    <t>Celkem z 4351 - Osobní asistence, pečovatelská služba a podpora samostatného bydlení</t>
  </si>
  <si>
    <t>4352 - Tísňová péče</t>
  </si>
  <si>
    <t>Zavedení služby tísňové péče pro seniory</t>
  </si>
  <si>
    <t>Celkem z 4352 - Tísňová péče</t>
  </si>
  <si>
    <t>4357 - Domovy pro osoby se zdravotním postižením a domovy se zvláštním režimem</t>
  </si>
  <si>
    <t>DS Foltýnova 21 - odstranění bariér a zvýšení lůžkové kapacity</t>
  </si>
  <si>
    <t>DS Foltýnova 21, - odstranění bariér a zvýšení lůžkové kapacity</t>
  </si>
  <si>
    <t>Transfer na investice DS Nopova</t>
  </si>
  <si>
    <t>DS Nopova</t>
  </si>
  <si>
    <t>Celkem z 4357 - Domovy pro osoby se zdravotním postižením a domovy se zvláštním režimem</t>
  </si>
  <si>
    <t>4374 - Domovy pro osoby se zdr. postižením</t>
  </si>
  <si>
    <t>Transfer na investice Centrum sociálních služeb</t>
  </si>
  <si>
    <t>CSS</t>
  </si>
  <si>
    <t>Celkem z 4374 - Domovy pro osoby se zdr. postižením</t>
  </si>
  <si>
    <t>8200</t>
  </si>
  <si>
    <t>MP Brno - školící objekt ŠRS Sykovec</t>
  </si>
  <si>
    <t>MP</t>
  </si>
  <si>
    <t>Dofinancování vybavení Areálu dopravní výchovy</t>
  </si>
  <si>
    <t>Radiový systém TETRA</t>
  </si>
  <si>
    <t>Rekonstrukce objektu na služebnu MP Brno-západ</t>
  </si>
  <si>
    <t>Nestavební investice MP</t>
  </si>
  <si>
    <t>Celkem z 5311 - Bezpečnost a veřejný pořádek</t>
  </si>
  <si>
    <t>Investiční transfery OSP</t>
  </si>
  <si>
    <t>Celkem z 5319 - Ostatní záležitosti bezpečnosti a veřejného pořádku</t>
  </si>
  <si>
    <t>3200</t>
  </si>
  <si>
    <t>5511 - Požární ochrana - profesionílní část</t>
  </si>
  <si>
    <t>Ostatní investiční transfery jiným veřejným rozpočtům</t>
  </si>
  <si>
    <t>OVV</t>
  </si>
  <si>
    <t>Celkem z 5511 - Požární ochrana - profesionílní část</t>
  </si>
  <si>
    <t>5512 - Požární ochrana - dobrovolná část</t>
  </si>
  <si>
    <t>Hasičská zbrojnice JSDH MČ Brno-Chrlice</t>
  </si>
  <si>
    <t>Celkem z 5512 - Požární ochrana - dobrovolná část</t>
  </si>
  <si>
    <t>Technické zhodnocení vstupu Nové radnice</t>
  </si>
  <si>
    <t>Památník v Minsku</t>
  </si>
  <si>
    <t>5300</t>
  </si>
  <si>
    <t>Architektonický koncept ICT</t>
  </si>
  <si>
    <t>OMI</t>
  </si>
  <si>
    <t>Zřízení klimatice v objektech MMB - Koliště 19 a Kounicova 67</t>
  </si>
  <si>
    <t>Rekonstrukce sídla ÚMČ Brno-Ivanovice</t>
  </si>
  <si>
    <t>Klimatizace Malinovského nám. 3</t>
  </si>
  <si>
    <t>GIS - rozvoj systému</t>
  </si>
  <si>
    <t>Stavební úpravy restaurtorské obnovy síně RMB</t>
  </si>
  <si>
    <t>Technické zhodnocení objektů MMB</t>
  </si>
  <si>
    <t>ISMB - agendový aplikační software</t>
  </si>
  <si>
    <t>OMI - informační systém</t>
  </si>
  <si>
    <t>Řízení uživatelských přístupů ke službám TC města</t>
  </si>
  <si>
    <t>Nestavební investice OVV</t>
  </si>
  <si>
    <t>Celkem z 6171 - Činnost místní správy</t>
  </si>
  <si>
    <t>3900</t>
  </si>
  <si>
    <t>Velké dějiny města Brna</t>
  </si>
  <si>
    <t>AMB</t>
  </si>
  <si>
    <t>Celkem z 6211 - Archivní činnost</t>
  </si>
  <si>
    <t>Celkový součet</t>
  </si>
  <si>
    <t>Rekapitulace (v tis. Kč)</t>
  </si>
  <si>
    <t>Základní rozpočet</t>
  </si>
  <si>
    <t>Základní rozpočet - akce zajišťované společností BVK, a.s. (ÚZ 49)</t>
  </si>
  <si>
    <t>Fond kofinancování evropských projektů (ORG 5xxx)</t>
  </si>
  <si>
    <t>Fond rozvoje bydlení (ÚZ 40)</t>
  </si>
  <si>
    <t>Fond bytové výstavby (ÚZ 41)</t>
  </si>
  <si>
    <t>Celkem</t>
  </si>
  <si>
    <t>SK</t>
  </si>
  <si>
    <t/>
  </si>
  <si>
    <t>Komentovat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</si>
</sst>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_)"/>
    <numFmt numFmtId="166" formatCode="0000"/>
    <numFmt numFmtId="167" formatCode="0.0%"/>
  </numFmts>
  <fonts count="34" x14ac:knownFonts="1"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sz val="10"/>
      <name val="Courier"/>
      <family val="3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0" tint="-0.249977111117893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-0.249977111117893"/>
        <bgColor theme="5" tint="-0.249977111117893"/>
      </patternFill>
    </fill>
    <fill>
      <gradientFill degree="90">
        <stop position="0">
          <color theme="0" tint="-5.0965910824915313E-2"/>
        </stop>
        <stop position="1">
          <color rgb="FFFFC000"/>
        </stop>
      </gradient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5" tint="0.5999938962981048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4659260841701"/>
      </left>
      <right style="thin">
        <color theme="5" tint="-0.249977111117893"/>
      </right>
      <top style="double">
        <color theme="5" tint="-0.249977111117893"/>
      </top>
      <bottom style="double">
        <color theme="5" tint="-0.24994659260841701"/>
      </bottom>
      <diagonal/>
    </border>
    <border>
      <left/>
      <right/>
      <top style="double">
        <color theme="5" tint="-0.249977111117893"/>
      </top>
      <bottom style="double">
        <color theme="5" tint="-0.24994659260841701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double">
        <color theme="5" tint="-0.24994659260841701"/>
      </bottom>
      <diagonal/>
    </border>
    <border>
      <left style="thin">
        <color theme="5" tint="-0.249977111117893"/>
      </left>
      <right style="thin">
        <color theme="5" tint="-0.24994659260841701"/>
      </right>
      <top style="double">
        <color theme="5" tint="-0.249977111117893"/>
      </top>
      <bottom style="double">
        <color theme="5" tint="-0.24994659260841701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/>
      </top>
      <bottom style="thin">
        <color theme="5" tint="0.79998168889431442"/>
      </bottom>
      <diagonal/>
    </border>
    <border>
      <left style="thin">
        <color theme="5" tint="-0.24994659260841701"/>
      </left>
      <right/>
      <top style="double">
        <color theme="5" tint="-0.249977111117893"/>
      </top>
      <bottom style="double">
        <color theme="5" tint="-0.24994659260841701"/>
      </bottom>
      <diagonal/>
    </border>
    <border>
      <left/>
      <right style="thin">
        <color theme="5" tint="-0.24994659260841701"/>
      </right>
      <top style="double">
        <color theme="5" tint="-0.249977111117893"/>
      </top>
      <bottom style="double">
        <color theme="5" tint="-0.24994659260841701"/>
      </bottom>
      <diagonal/>
    </border>
  </borders>
  <cellStyleXfs count="12">
    <xf numFmtId="0" fontId="0" fillId="0" borderId="0"/>
    <xf numFmtId="165" fontId="2" fillId="0" borderId="0"/>
    <xf numFmtId="0" fontId="4" fillId="0" borderId="0"/>
    <xf numFmtId="0" fontId="2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7" fillId="0" borderId="0"/>
    <xf numFmtId="0" fontId="21" fillId="0" borderId="0"/>
    <xf numFmtId="9" fontId="21" fillId="0" borderId="0" applyFont="0" applyFill="0" applyBorder="0" applyAlignment="0" applyProtection="0"/>
  </cellStyleXfs>
  <cellXfs count="484">
    <xf numFmtId="0" fontId="0" fillId="0" borderId="0" xfId="0"/>
    <xf numFmtId="1" fontId="7" fillId="0" borderId="10" xfId="6" applyNumberFormat="1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/>
    </xf>
    <xf numFmtId="1" fontId="7" fillId="0" borderId="1" xfId="6" applyNumberFormat="1" applyFont="1" applyFill="1" applyBorder="1" applyAlignment="1">
      <alignment horizontal="center"/>
    </xf>
    <xf numFmtId="3" fontId="7" fillId="0" borderId="1" xfId="7" applyNumberFormat="1" applyFont="1" applyFill="1" applyBorder="1" applyAlignment="1">
      <alignment horizontal="center"/>
    </xf>
    <xf numFmtId="164" fontId="7" fillId="0" borderId="1" xfId="7" applyNumberFormat="1" applyFont="1" applyFill="1" applyBorder="1" applyAlignment="1">
      <alignment horizontal="center"/>
    </xf>
    <xf numFmtId="164" fontId="7" fillId="0" borderId="7" xfId="7" applyNumberFormat="1" applyFont="1" applyFill="1" applyBorder="1" applyAlignment="1">
      <alignment horizontal="center"/>
    </xf>
    <xf numFmtId="0" fontId="8" fillId="0" borderId="0" xfId="6" applyFont="1" applyFill="1"/>
    <xf numFmtId="1" fontId="9" fillId="0" borderId="17" xfId="6" applyNumberFormat="1" applyFont="1" applyFill="1" applyBorder="1" applyAlignment="1">
      <alignment horizontal="left"/>
    </xf>
    <xf numFmtId="0" fontId="9" fillId="0" borderId="18" xfId="6" applyFont="1" applyFill="1" applyBorder="1" applyAlignment="1"/>
    <xf numFmtId="1" fontId="9" fillId="0" borderId="18" xfId="6" applyNumberFormat="1" applyFont="1" applyFill="1" applyBorder="1" applyAlignment="1">
      <alignment horizontal="center"/>
    </xf>
    <xf numFmtId="0" fontId="9" fillId="0" borderId="18" xfId="6" applyFont="1" applyFill="1" applyBorder="1" applyAlignment="1">
      <alignment horizontal="left"/>
    </xf>
    <xf numFmtId="3" fontId="9" fillId="0" borderId="18" xfId="6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0" fontId="8" fillId="0" borderId="0" xfId="0" applyFont="1" applyFill="1"/>
    <xf numFmtId="1" fontId="9" fillId="0" borderId="4" xfId="6" applyNumberFormat="1" applyFont="1" applyFill="1" applyBorder="1" applyAlignment="1">
      <alignment horizontal="left"/>
    </xf>
    <xf numFmtId="1" fontId="9" fillId="0" borderId="2" xfId="6" applyNumberFormat="1" applyFont="1" applyFill="1" applyBorder="1" applyAlignment="1">
      <alignment horizontal="center"/>
    </xf>
    <xf numFmtId="0" fontId="9" fillId="0" borderId="2" xfId="6" applyFont="1" applyFill="1" applyBorder="1" applyAlignment="1">
      <alignment horizontal="left"/>
    </xf>
    <xf numFmtId="3" fontId="9" fillId="0" borderId="2" xfId="6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" fontId="7" fillId="0" borderId="18" xfId="6" applyNumberFormat="1" applyFont="1" applyFill="1" applyBorder="1" applyAlignment="1"/>
    <xf numFmtId="3" fontId="7" fillId="0" borderId="2" xfId="6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0" fontId="7" fillId="0" borderId="18" xfId="6" applyFont="1" applyFill="1" applyBorder="1" applyAlignment="1"/>
    <xf numFmtId="0" fontId="9" fillId="0" borderId="0" xfId="0" applyFont="1" applyFill="1"/>
    <xf numFmtId="1" fontId="9" fillId="0" borderId="4" xfId="5" applyNumberFormat="1" applyFont="1" applyFill="1" applyBorder="1" applyAlignment="1">
      <alignment horizontal="left"/>
    </xf>
    <xf numFmtId="1" fontId="9" fillId="0" borderId="2" xfId="5" applyNumberFormat="1" applyFont="1" applyFill="1" applyBorder="1" applyAlignment="1">
      <alignment horizontal="center"/>
    </xf>
    <xf numFmtId="0" fontId="9" fillId="0" borderId="2" xfId="5" applyFont="1" applyFill="1" applyBorder="1" applyAlignment="1">
      <alignment horizontal="left"/>
    </xf>
    <xf numFmtId="3" fontId="9" fillId="0" borderId="2" xfId="5" applyNumberFormat="1" applyFont="1" applyFill="1" applyBorder="1" applyAlignment="1">
      <alignment horizontal="right"/>
    </xf>
    <xf numFmtId="164" fontId="9" fillId="0" borderId="2" xfId="5" applyNumberFormat="1" applyFont="1" applyFill="1" applyBorder="1" applyAlignment="1">
      <alignment horizontal="right"/>
    </xf>
    <xf numFmtId="164" fontId="9" fillId="0" borderId="9" xfId="5" applyNumberFormat="1" applyFont="1" applyFill="1" applyBorder="1" applyAlignment="1">
      <alignment horizontal="right"/>
    </xf>
    <xf numFmtId="164" fontId="9" fillId="0" borderId="2" xfId="6" applyNumberFormat="1" applyFont="1" applyFill="1" applyBorder="1" applyAlignment="1">
      <alignment horizontal="right"/>
    </xf>
    <xf numFmtId="164" fontId="9" fillId="0" borderId="9" xfId="6" applyNumberFormat="1" applyFont="1" applyFill="1" applyBorder="1" applyAlignment="1">
      <alignment horizontal="right"/>
    </xf>
    <xf numFmtId="0" fontId="8" fillId="0" borderId="0" xfId="6" applyFont="1" applyFill="1" applyBorder="1"/>
    <xf numFmtId="0" fontId="9" fillId="0" borderId="2" xfId="6" applyFont="1" applyFill="1" applyBorder="1"/>
    <xf numFmtId="3" fontId="9" fillId="0" borderId="2" xfId="0" applyNumberFormat="1" applyFont="1" applyFill="1" applyBorder="1" applyAlignment="1">
      <alignment horizontal="right"/>
    </xf>
    <xf numFmtId="1" fontId="9" fillId="0" borderId="16" xfId="6" applyNumberFormat="1" applyFont="1" applyFill="1" applyBorder="1" applyAlignment="1">
      <alignment horizontal="left"/>
    </xf>
    <xf numFmtId="0" fontId="7" fillId="0" borderId="13" xfId="6" applyFont="1" applyFill="1" applyBorder="1" applyAlignment="1"/>
    <xf numFmtId="1" fontId="9" fillId="0" borderId="13" xfId="6" applyNumberFormat="1" applyFont="1" applyFill="1" applyBorder="1" applyAlignment="1">
      <alignment horizontal="center"/>
    </xf>
    <xf numFmtId="0" fontId="9" fillId="0" borderId="13" xfId="6" applyFont="1" applyFill="1" applyBorder="1" applyAlignment="1">
      <alignment horizontal="left"/>
    </xf>
    <xf numFmtId="3" fontId="7" fillId="0" borderId="13" xfId="6" applyNumberFormat="1" applyFont="1" applyFill="1" applyBorder="1" applyAlignment="1">
      <alignment horizontal="right"/>
    </xf>
    <xf numFmtId="164" fontId="7" fillId="0" borderId="13" xfId="0" applyNumberFormat="1" applyFont="1" applyFill="1" applyBorder="1" applyAlignment="1">
      <alignment horizontal="right"/>
    </xf>
    <xf numFmtId="164" fontId="7" fillId="0" borderId="15" xfId="0" applyNumberFormat="1" applyFont="1" applyFill="1" applyBorder="1" applyAlignment="1">
      <alignment horizontal="right"/>
    </xf>
    <xf numFmtId="1" fontId="9" fillId="0" borderId="10" xfId="6" applyNumberFormat="1" applyFont="1" applyFill="1" applyBorder="1" applyAlignment="1">
      <alignment horizontal="left"/>
    </xf>
    <xf numFmtId="0" fontId="10" fillId="0" borderId="1" xfId="6" applyFont="1" applyFill="1" applyBorder="1" applyAlignment="1"/>
    <xf numFmtId="1" fontId="9" fillId="0" borderId="1" xfId="6" applyNumberFormat="1" applyFont="1" applyFill="1" applyBorder="1" applyAlignment="1">
      <alignment horizontal="center"/>
    </xf>
    <xf numFmtId="0" fontId="9" fillId="0" borderId="1" xfId="6" applyFont="1" applyFill="1" applyBorder="1" applyAlignment="1">
      <alignment horizontal="left"/>
    </xf>
    <xf numFmtId="3" fontId="7" fillId="0" borderId="1" xfId="6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64" fontId="7" fillId="0" borderId="7" xfId="0" applyNumberFormat="1" applyFont="1" applyFill="1" applyBorder="1" applyAlignment="1">
      <alignment horizontal="right"/>
    </xf>
    <xf numFmtId="1" fontId="9" fillId="0" borderId="0" xfId="0" applyNumberFormat="1" applyFont="1" applyFill="1" applyAlignment="1">
      <alignment horizontal="left"/>
    </xf>
    <xf numFmtId="0" fontId="9" fillId="0" borderId="0" xfId="0" applyFont="1" applyFill="1" applyAlignment="1"/>
    <xf numFmtId="1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>
      <alignment horizontal="right"/>
    </xf>
    <xf numFmtId="1" fontId="7" fillId="0" borderId="17" xfId="6" applyNumberFormat="1" applyFont="1" applyFill="1" applyBorder="1" applyAlignment="1">
      <alignment horizontal="left"/>
    </xf>
    <xf numFmtId="1" fontId="7" fillId="0" borderId="18" xfId="6" applyNumberFormat="1" applyFont="1" applyFill="1" applyBorder="1" applyAlignment="1">
      <alignment horizontal="center"/>
    </xf>
    <xf numFmtId="0" fontId="7" fillId="0" borderId="18" xfId="6" applyFont="1" applyFill="1" applyBorder="1" applyAlignment="1">
      <alignment horizontal="center"/>
    </xf>
    <xf numFmtId="3" fontId="7" fillId="0" borderId="18" xfId="7" applyNumberFormat="1" applyFont="1" applyFill="1" applyBorder="1" applyAlignment="1">
      <alignment horizontal="center"/>
    </xf>
    <xf numFmtId="0" fontId="9" fillId="0" borderId="2" xfId="6" applyFont="1" applyFill="1" applyBorder="1" applyAlignment="1"/>
    <xf numFmtId="0" fontId="9" fillId="0" borderId="2" xfId="0" applyFont="1" applyFill="1" applyBorder="1"/>
    <xf numFmtId="1" fontId="9" fillId="0" borderId="2" xfId="6" applyNumberFormat="1" applyFont="1" applyFill="1" applyBorder="1" applyAlignment="1">
      <alignment horizontal="left"/>
    </xf>
    <xf numFmtId="3" fontId="9" fillId="0" borderId="2" xfId="2" applyNumberFormat="1" applyFont="1" applyFill="1" applyBorder="1" applyAlignment="1">
      <alignment horizontal="right"/>
    </xf>
    <xf numFmtId="0" fontId="9" fillId="0" borderId="2" xfId="5" applyFont="1" applyFill="1" applyBorder="1" applyAlignment="1"/>
    <xf numFmtId="0" fontId="9" fillId="0" borderId="2" xfId="0" applyFont="1" applyFill="1" applyBorder="1" applyAlignment="1"/>
    <xf numFmtId="0" fontId="9" fillId="0" borderId="2" xfId="7" applyFont="1" applyFill="1" applyBorder="1" applyAlignment="1">
      <alignment horizontal="left"/>
    </xf>
    <xf numFmtId="1" fontId="9" fillId="0" borderId="5" xfId="6" applyNumberFormat="1" applyFont="1" applyFill="1" applyBorder="1" applyAlignment="1">
      <alignment horizontal="left"/>
    </xf>
    <xf numFmtId="1" fontId="9" fillId="0" borderId="6" xfId="6" applyNumberFormat="1" applyFont="1" applyFill="1" applyBorder="1" applyAlignment="1">
      <alignment horizontal="center"/>
    </xf>
    <xf numFmtId="1" fontId="9" fillId="0" borderId="6" xfId="6" applyNumberFormat="1" applyFont="1" applyFill="1" applyBorder="1" applyAlignment="1">
      <alignment horizontal="left"/>
    </xf>
    <xf numFmtId="1" fontId="7" fillId="0" borderId="6" xfId="6" applyNumberFormat="1" applyFont="1" applyFill="1" applyBorder="1" applyAlignment="1"/>
    <xf numFmtId="0" fontId="9" fillId="0" borderId="6" xfId="0" applyFont="1" applyFill="1" applyBorder="1"/>
    <xf numFmtId="3" fontId="7" fillId="0" borderId="6" xfId="0" applyNumberFormat="1" applyFont="1" applyFill="1" applyBorder="1" applyAlignment="1">
      <alignment horizontal="right"/>
    </xf>
    <xf numFmtId="164" fontId="7" fillId="0" borderId="6" xfId="6" applyNumberFormat="1" applyFont="1" applyFill="1" applyBorder="1" applyAlignment="1">
      <alignment horizontal="right"/>
    </xf>
    <xf numFmtId="164" fontId="7" fillId="0" borderId="12" xfId="6" applyNumberFormat="1" applyFont="1" applyFill="1" applyBorder="1" applyAlignment="1">
      <alignment horizontal="right"/>
    </xf>
    <xf numFmtId="1" fontId="9" fillId="0" borderId="20" xfId="6" applyNumberFormat="1" applyFont="1" applyFill="1" applyBorder="1" applyAlignment="1">
      <alignment horizontal="left"/>
    </xf>
    <xf numFmtId="1" fontId="9" fillId="0" borderId="8" xfId="6" applyNumberFormat="1" applyFont="1" applyFill="1" applyBorder="1" applyAlignment="1">
      <alignment horizontal="center"/>
    </xf>
    <xf numFmtId="1" fontId="9" fillId="0" borderId="8" xfId="6" applyNumberFormat="1" applyFont="1" applyFill="1" applyBorder="1" applyAlignment="1">
      <alignment horizontal="left"/>
    </xf>
    <xf numFmtId="0" fontId="9" fillId="0" borderId="18" xfId="0" applyFont="1" applyFill="1" applyBorder="1"/>
    <xf numFmtId="3" fontId="7" fillId="0" borderId="18" xfId="0" applyNumberFormat="1" applyFont="1" applyFill="1" applyBorder="1" applyAlignment="1">
      <alignment horizontal="right"/>
    </xf>
    <xf numFmtId="164" fontId="7" fillId="0" borderId="18" xfId="6" applyNumberFormat="1" applyFont="1" applyFill="1" applyBorder="1" applyAlignment="1">
      <alignment horizontal="right"/>
    </xf>
    <xf numFmtId="164" fontId="7" fillId="0" borderId="21" xfId="6" applyNumberFormat="1" applyFont="1" applyFill="1" applyBorder="1" applyAlignment="1">
      <alignment horizontal="right"/>
    </xf>
    <xf numFmtId="1" fontId="7" fillId="0" borderId="4" xfId="6" applyNumberFormat="1" applyFont="1" applyFill="1" applyBorder="1" applyAlignment="1">
      <alignment horizontal="left"/>
    </xf>
    <xf numFmtId="164" fontId="7" fillId="0" borderId="9" xfId="6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/>
    </xf>
    <xf numFmtId="1" fontId="9" fillId="0" borderId="18" xfId="6" applyNumberFormat="1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3" fontId="9" fillId="0" borderId="0" xfId="0" applyNumberFormat="1" applyFont="1" applyFill="1"/>
    <xf numFmtId="3" fontId="7" fillId="0" borderId="2" xfId="0" applyNumberFormat="1" applyFont="1" applyFill="1" applyBorder="1" applyAlignment="1">
      <alignment horizontal="right"/>
    </xf>
    <xf numFmtId="164" fontId="7" fillId="0" borderId="2" xfId="6" applyNumberFormat="1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left"/>
    </xf>
    <xf numFmtId="0" fontId="9" fillId="0" borderId="2" xfId="5" applyNumberFormat="1" applyFont="1" applyFill="1" applyBorder="1" applyAlignment="1">
      <alignment horizontal="center"/>
    </xf>
    <xf numFmtId="49" fontId="9" fillId="0" borderId="4" xfId="6" applyNumberFormat="1" applyFont="1" applyFill="1" applyBorder="1" applyAlignment="1">
      <alignment horizontal="left" shrinkToFit="1"/>
    </xf>
    <xf numFmtId="1" fontId="9" fillId="0" borderId="17" xfId="5" applyNumberFormat="1" applyFont="1" applyFill="1" applyBorder="1" applyAlignment="1">
      <alignment horizontal="left"/>
    </xf>
    <xf numFmtId="1" fontId="9" fillId="0" borderId="18" xfId="5" applyNumberFormat="1" applyFont="1" applyFill="1" applyBorder="1" applyAlignment="1">
      <alignment horizontal="center"/>
    </xf>
    <xf numFmtId="0" fontId="9" fillId="0" borderId="18" xfId="5" applyFont="1" applyFill="1" applyBorder="1" applyAlignment="1"/>
    <xf numFmtId="0" fontId="9" fillId="0" borderId="18" xfId="5" applyFont="1" applyFill="1" applyBorder="1" applyAlignment="1">
      <alignment horizontal="left"/>
    </xf>
    <xf numFmtId="164" fontId="7" fillId="0" borderId="19" xfId="6" applyNumberFormat="1" applyFont="1" applyFill="1" applyBorder="1" applyAlignment="1">
      <alignment horizontal="right"/>
    </xf>
    <xf numFmtId="1" fontId="7" fillId="0" borderId="4" xfId="5" applyNumberFormat="1" applyFont="1" applyFill="1" applyBorder="1" applyAlignment="1">
      <alignment horizontal="left"/>
    </xf>
    <xf numFmtId="1" fontId="9" fillId="0" borderId="2" xfId="7" applyNumberFormat="1" applyFont="1" applyFill="1" applyBorder="1" applyAlignment="1">
      <alignment horizontal="center"/>
    </xf>
    <xf numFmtId="0" fontId="9" fillId="0" borderId="2" xfId="7" applyNumberFormat="1" applyFont="1" applyFill="1" applyBorder="1" applyAlignment="1">
      <alignment horizontal="left"/>
    </xf>
    <xf numFmtId="0" fontId="9" fillId="0" borderId="2" xfId="7" applyFont="1" applyBorder="1" applyAlignment="1">
      <alignment horizontal="left"/>
    </xf>
    <xf numFmtId="0" fontId="9" fillId="0" borderId="2" xfId="0" applyFont="1" applyFill="1" applyBorder="1" applyAlignment="1">
      <alignment horizontal="left" shrinkToFit="1"/>
    </xf>
    <xf numFmtId="164" fontId="7" fillId="0" borderId="13" xfId="6" applyNumberFormat="1" applyFont="1" applyFill="1" applyBorder="1" applyAlignment="1">
      <alignment horizontal="right"/>
    </xf>
    <xf numFmtId="164" fontId="7" fillId="0" borderId="15" xfId="6" applyNumberFormat="1" applyFont="1" applyFill="1" applyBorder="1" applyAlignment="1">
      <alignment horizontal="right"/>
    </xf>
    <xf numFmtId="0" fontId="9" fillId="0" borderId="2" xfId="7" applyFont="1" applyFill="1" applyBorder="1"/>
    <xf numFmtId="0" fontId="7" fillId="0" borderId="2" xfId="6" applyFont="1" applyFill="1" applyBorder="1" applyAlignment="1"/>
    <xf numFmtId="164" fontId="7" fillId="0" borderId="6" xfId="5" applyNumberFormat="1" applyFont="1" applyFill="1" applyBorder="1" applyAlignment="1">
      <alignment horizontal="right"/>
    </xf>
    <xf numFmtId="164" fontId="7" fillId="0" borderId="12" xfId="5" applyNumberFormat="1" applyFont="1" applyFill="1" applyBorder="1" applyAlignment="1">
      <alignment horizontal="right"/>
    </xf>
    <xf numFmtId="164" fontId="9" fillId="0" borderId="18" xfId="5" applyNumberFormat="1" applyFont="1" applyFill="1" applyBorder="1" applyAlignment="1">
      <alignment horizontal="right"/>
    </xf>
    <xf numFmtId="164" fontId="9" fillId="0" borderId="19" xfId="5" applyNumberFormat="1" applyFont="1" applyFill="1" applyBorder="1" applyAlignment="1">
      <alignment horizontal="right"/>
    </xf>
    <xf numFmtId="0" fontId="9" fillId="0" borderId="2" xfId="4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6" applyFont="1" applyFill="1" applyBorder="1" applyAlignment="1">
      <alignment horizontal="left" shrinkToFit="1"/>
    </xf>
    <xf numFmtId="0" fontId="9" fillId="0" borderId="13" xfId="6" applyFont="1" applyFill="1" applyBorder="1" applyAlignment="1"/>
    <xf numFmtId="3" fontId="9" fillId="0" borderId="13" xfId="6" applyNumberFormat="1" applyFont="1" applyFill="1" applyBorder="1" applyAlignment="1">
      <alignment horizontal="right"/>
    </xf>
    <xf numFmtId="1" fontId="9" fillId="0" borderId="13" xfId="6" applyNumberFormat="1" applyFont="1" applyFill="1" applyBorder="1" applyAlignment="1">
      <alignment horizontal="left"/>
    </xf>
    <xf numFmtId="1" fontId="7" fillId="0" borderId="8" xfId="6" applyNumberFormat="1" applyFont="1" applyFill="1" applyBorder="1" applyAlignment="1"/>
    <xf numFmtId="0" fontId="9" fillId="0" borderId="13" xfId="0" applyFont="1" applyFill="1" applyBorder="1"/>
    <xf numFmtId="3" fontId="7" fillId="0" borderId="13" xfId="0" applyNumberFormat="1" applyFont="1" applyFill="1" applyBorder="1" applyAlignment="1">
      <alignment horizontal="right"/>
    </xf>
    <xf numFmtId="1" fontId="11" fillId="0" borderId="2" xfId="6" applyNumberFormat="1" applyFont="1" applyFill="1" applyBorder="1" applyAlignment="1">
      <alignment horizontal="center"/>
    </xf>
    <xf numFmtId="0" fontId="11" fillId="0" borderId="2" xfId="6" applyFont="1" applyFill="1" applyBorder="1" applyAlignment="1"/>
    <xf numFmtId="49" fontId="9" fillId="0" borderId="16" xfId="6" applyNumberFormat="1" applyFont="1" applyFill="1" applyBorder="1" applyAlignment="1">
      <alignment horizontal="left" shrinkToFit="1"/>
    </xf>
    <xf numFmtId="166" fontId="9" fillId="0" borderId="2" xfId="5" applyNumberFormat="1" applyFont="1" applyFill="1" applyBorder="1" applyAlignment="1">
      <alignment horizontal="left"/>
    </xf>
    <xf numFmtId="1" fontId="9" fillId="0" borderId="10" xfId="5" applyNumberFormat="1" applyFont="1" applyFill="1" applyBorder="1" applyAlignment="1">
      <alignment horizontal="left"/>
    </xf>
    <xf numFmtId="1" fontId="9" fillId="0" borderId="1" xfId="5" applyNumberFormat="1" applyFont="1" applyFill="1" applyBorder="1" applyAlignment="1">
      <alignment horizontal="center"/>
    </xf>
    <xf numFmtId="0" fontId="9" fillId="0" borderId="1" xfId="5" applyFont="1" applyFill="1" applyBorder="1" applyAlignment="1"/>
    <xf numFmtId="0" fontId="9" fillId="0" borderId="1" xfId="5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right"/>
    </xf>
    <xf numFmtId="164" fontId="7" fillId="0" borderId="1" xfId="6" applyNumberFormat="1" applyFont="1" applyFill="1" applyBorder="1" applyAlignment="1">
      <alignment horizontal="right"/>
    </xf>
    <xf numFmtId="164" fontId="7" fillId="0" borderId="7" xfId="6" applyNumberFormat="1" applyFont="1" applyFill="1" applyBorder="1" applyAlignment="1">
      <alignment horizontal="right"/>
    </xf>
    <xf numFmtId="3" fontId="7" fillId="0" borderId="1" xfId="7" applyNumberFormat="1" applyFont="1" applyFill="1" applyBorder="1" applyAlignment="1">
      <alignment horizontal="center" shrinkToFit="1"/>
    </xf>
    <xf numFmtId="1" fontId="7" fillId="0" borderId="20" xfId="6" applyNumberFormat="1" applyFont="1" applyFill="1" applyBorder="1" applyAlignment="1">
      <alignment horizontal="left"/>
    </xf>
    <xf numFmtId="1" fontId="7" fillId="0" borderId="8" xfId="6" applyNumberFormat="1" applyFont="1" applyFill="1" applyBorder="1" applyAlignment="1">
      <alignment horizontal="center"/>
    </xf>
    <xf numFmtId="0" fontId="7" fillId="0" borderId="8" xfId="6" applyFont="1" applyFill="1" applyBorder="1" applyAlignment="1">
      <alignment horizontal="center"/>
    </xf>
    <xf numFmtId="3" fontId="7" fillId="0" borderId="8" xfId="7" applyNumberFormat="1" applyFont="1" applyFill="1" applyBorder="1" applyAlignment="1">
      <alignment horizontal="center"/>
    </xf>
    <xf numFmtId="164" fontId="7" fillId="0" borderId="8" xfId="7" applyNumberFormat="1" applyFont="1" applyFill="1" applyBorder="1" applyAlignment="1">
      <alignment horizontal="center"/>
    </xf>
    <xf numFmtId="164" fontId="7" fillId="0" borderId="21" xfId="7" applyNumberFormat="1" applyFont="1" applyFill="1" applyBorder="1" applyAlignment="1">
      <alignment horizontal="center"/>
    </xf>
    <xf numFmtId="3" fontId="9" fillId="0" borderId="13" xfId="5" applyNumberFormat="1" applyFont="1" applyFill="1" applyBorder="1" applyAlignment="1">
      <alignment horizontal="right"/>
    </xf>
    <xf numFmtId="1" fontId="9" fillId="0" borderId="16" xfId="5" applyNumberFormat="1" applyFont="1" applyFill="1" applyBorder="1" applyAlignment="1">
      <alignment horizontal="left"/>
    </xf>
    <xf numFmtId="1" fontId="9" fillId="0" borderId="13" xfId="5" applyNumberFormat="1" applyFont="1" applyFill="1" applyBorder="1" applyAlignment="1">
      <alignment horizontal="center"/>
    </xf>
    <xf numFmtId="0" fontId="9" fillId="0" borderId="8" xfId="6" applyFont="1" applyFill="1" applyBorder="1" applyAlignment="1"/>
    <xf numFmtId="164" fontId="9" fillId="0" borderId="13" xfId="5" applyNumberFormat="1" applyFont="1" applyFill="1" applyBorder="1" applyAlignment="1">
      <alignment horizontal="right"/>
    </xf>
    <xf numFmtId="1" fontId="9" fillId="0" borderId="5" xfId="5" applyNumberFormat="1" applyFont="1" applyFill="1" applyBorder="1" applyAlignment="1">
      <alignment horizontal="left"/>
    </xf>
    <xf numFmtId="1" fontId="9" fillId="0" borderId="6" xfId="5" applyNumberFormat="1" applyFont="1" applyFill="1" applyBorder="1" applyAlignment="1">
      <alignment horizontal="center"/>
    </xf>
    <xf numFmtId="0" fontId="9" fillId="0" borderId="6" xfId="5" applyFont="1" applyFill="1" applyBorder="1" applyAlignment="1"/>
    <xf numFmtId="0" fontId="9" fillId="0" borderId="6" xfId="5" applyFont="1" applyFill="1" applyBorder="1" applyAlignment="1">
      <alignment horizontal="left"/>
    </xf>
    <xf numFmtId="3" fontId="7" fillId="0" borderId="6" xfId="5" applyNumberFormat="1" applyFont="1" applyFill="1" applyBorder="1" applyAlignment="1">
      <alignment horizontal="right"/>
    </xf>
    <xf numFmtId="1" fontId="9" fillId="0" borderId="27" xfId="6" applyNumberFormat="1" applyFont="1" applyFill="1" applyBorder="1" applyAlignment="1">
      <alignment horizontal="left"/>
    </xf>
    <xf numFmtId="1" fontId="9" fillId="0" borderId="27" xfId="6" applyNumberFormat="1" applyFont="1" applyFill="1" applyBorder="1" applyAlignment="1">
      <alignment horizontal="center"/>
    </xf>
    <xf numFmtId="1" fontId="9" fillId="0" borderId="27" xfId="6" applyNumberFormat="1" applyFont="1" applyFill="1" applyBorder="1" applyAlignment="1">
      <alignment horizontal="left" shrinkToFit="1"/>
    </xf>
    <xf numFmtId="1" fontId="9" fillId="0" borderId="28" xfId="6" applyNumberFormat="1" applyFont="1" applyFill="1" applyBorder="1" applyAlignment="1">
      <alignment horizontal="left"/>
    </xf>
    <xf numFmtId="0" fontId="9" fillId="0" borderId="6" xfId="6" applyFont="1" applyFill="1" applyBorder="1" applyAlignment="1">
      <alignment horizontal="left"/>
    </xf>
    <xf numFmtId="3" fontId="7" fillId="0" borderId="6" xfId="6" applyNumberFormat="1" applyFont="1" applyFill="1" applyBorder="1" applyAlignment="1">
      <alignment horizontal="right"/>
    </xf>
    <xf numFmtId="164" fontId="7" fillId="0" borderId="6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" fontId="9" fillId="0" borderId="20" xfId="0" applyNumberFormat="1" applyFont="1" applyFill="1" applyBorder="1" applyAlignment="1">
      <alignment horizontal="left"/>
    </xf>
    <xf numFmtId="1" fontId="9" fillId="0" borderId="29" xfId="0" applyNumberFormat="1" applyFont="1" applyFill="1" applyBorder="1" applyAlignment="1">
      <alignment horizontal="left"/>
    </xf>
    <xf numFmtId="0" fontId="9" fillId="0" borderId="22" xfId="0" applyFont="1" applyFill="1" applyBorder="1" applyAlignment="1"/>
    <xf numFmtId="1" fontId="9" fillId="0" borderId="22" xfId="0" applyNumberFormat="1" applyFont="1" applyFill="1" applyBorder="1" applyAlignment="1">
      <alignment horizontal="center"/>
    </xf>
    <xf numFmtId="0" fontId="9" fillId="0" borderId="22" xfId="0" applyFont="1" applyFill="1" applyBorder="1" applyAlignment="1">
      <alignment horizontal="left"/>
    </xf>
    <xf numFmtId="3" fontId="9" fillId="0" borderId="22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" fontId="9" fillId="0" borderId="25" xfId="0" applyNumberFormat="1" applyFont="1" applyFill="1" applyBorder="1" applyAlignment="1">
      <alignment horizontal="left"/>
    </xf>
    <xf numFmtId="1" fontId="9" fillId="0" borderId="13" xfId="0" applyNumberFormat="1" applyFont="1" applyFill="1" applyBorder="1" applyAlignment="1">
      <alignment horizontal="center"/>
    </xf>
    <xf numFmtId="3" fontId="9" fillId="0" borderId="23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" fontId="9" fillId="0" borderId="5" xfId="0" applyNumberFormat="1" applyFont="1" applyFill="1" applyBorder="1" applyAlignment="1">
      <alignment horizontal="left"/>
    </xf>
    <xf numFmtId="1" fontId="9" fillId="0" borderId="28" xfId="0" applyNumberFormat="1" applyFont="1" applyFill="1" applyBorder="1" applyAlignment="1">
      <alignment horizontal="left"/>
    </xf>
    <xf numFmtId="0" fontId="7" fillId="0" borderId="6" xfId="0" applyFont="1" applyFill="1" applyBorder="1" applyAlignment="1"/>
    <xf numFmtId="1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1" fontId="10" fillId="0" borderId="6" xfId="6" applyNumberFormat="1" applyFont="1" applyFill="1" applyBorder="1" applyAlignment="1"/>
    <xf numFmtId="3" fontId="7" fillId="0" borderId="1" xfId="7" applyNumberFormat="1" applyFont="1" applyBorder="1" applyAlignment="1">
      <alignment horizontal="center"/>
    </xf>
    <xf numFmtId="164" fontId="7" fillId="0" borderId="1" xfId="7" applyNumberFormat="1" applyFont="1" applyBorder="1" applyAlignment="1">
      <alignment horizontal="center"/>
    </xf>
    <xf numFmtId="3" fontId="7" fillId="0" borderId="0" xfId="7" applyNumberFormat="1" applyFont="1" applyFill="1" applyBorder="1" applyAlignment="1">
      <alignment horizontal="center"/>
    </xf>
    <xf numFmtId="0" fontId="9" fillId="0" borderId="0" xfId="0" applyFont="1"/>
    <xf numFmtId="0" fontId="7" fillId="0" borderId="4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3" fontId="7" fillId="0" borderId="2" xfId="7" applyNumberFormat="1" applyFont="1" applyFill="1" applyBorder="1"/>
    <xf numFmtId="164" fontId="7" fillId="0" borderId="2" xfId="7" applyNumberFormat="1" applyFont="1" applyFill="1" applyBorder="1"/>
    <xf numFmtId="164" fontId="7" fillId="0" borderId="9" xfId="7" applyNumberFormat="1" applyFont="1" applyFill="1" applyBorder="1"/>
    <xf numFmtId="0" fontId="9" fillId="0" borderId="4" xfId="7" applyFont="1" applyFill="1" applyBorder="1" applyAlignment="1">
      <alignment horizontal="center"/>
    </xf>
    <xf numFmtId="0" fontId="9" fillId="0" borderId="2" xfId="7" applyFont="1" applyFill="1" applyBorder="1" applyAlignment="1">
      <alignment horizontal="center"/>
    </xf>
    <xf numFmtId="3" fontId="9" fillId="0" borderId="2" xfId="7" applyNumberFormat="1" applyFont="1" applyFill="1" applyBorder="1"/>
    <xf numFmtId="164" fontId="9" fillId="0" borderId="2" xfId="7" applyNumberFormat="1" applyFont="1" applyFill="1" applyBorder="1"/>
    <xf numFmtId="164" fontId="9" fillId="0" borderId="9" xfId="7" applyNumberFormat="1" applyFont="1" applyFill="1" applyBorder="1"/>
    <xf numFmtId="0" fontId="7" fillId="0" borderId="4" xfId="7" applyFont="1" applyFill="1" applyBorder="1" applyAlignment="1">
      <alignment horizontal="left"/>
    </xf>
    <xf numFmtId="0" fontId="12" fillId="0" borderId="4" xfId="7" applyFont="1" applyFill="1" applyBorder="1" applyAlignment="1">
      <alignment horizontal="center"/>
    </xf>
    <xf numFmtId="0" fontId="12" fillId="0" borderId="2" xfId="7" applyFont="1" applyBorder="1" applyAlignment="1">
      <alignment horizontal="center"/>
    </xf>
    <xf numFmtId="3" fontId="7" fillId="0" borderId="2" xfId="7" applyNumberFormat="1" applyFont="1" applyBorder="1" applyAlignment="1">
      <alignment horizontal="center"/>
    </xf>
    <xf numFmtId="3" fontId="7" fillId="0" borderId="25" xfId="7" applyNumberFormat="1" applyFont="1" applyBorder="1" applyAlignment="1">
      <alignment horizontal="center"/>
    </xf>
    <xf numFmtId="164" fontId="7" fillId="0" borderId="25" xfId="7" applyNumberFormat="1" applyFont="1" applyBorder="1" applyAlignment="1">
      <alignment horizontal="center"/>
    </xf>
    <xf numFmtId="164" fontId="7" fillId="0" borderId="9" xfId="7" applyNumberFormat="1" applyFont="1" applyFill="1" applyBorder="1" applyAlignment="1">
      <alignment horizontal="center"/>
    </xf>
    <xf numFmtId="3" fontId="7" fillId="0" borderId="25" xfId="7" applyNumberFormat="1" applyFont="1" applyFill="1" applyBorder="1"/>
    <xf numFmtId="164" fontId="7" fillId="0" borderId="25" xfId="7" applyNumberFormat="1" applyFont="1" applyFill="1" applyBorder="1"/>
    <xf numFmtId="0" fontId="9" fillId="0" borderId="2" xfId="7" applyNumberFormat="1" applyFont="1" applyFill="1" applyBorder="1" applyAlignment="1">
      <alignment horizontal="center"/>
    </xf>
    <xf numFmtId="3" fontId="9" fillId="0" borderId="2" xfId="6" applyNumberFormat="1" applyFont="1" applyBorder="1"/>
    <xf numFmtId="3" fontId="12" fillId="0" borderId="8" xfId="7" applyNumberFormat="1" applyFont="1" applyBorder="1" applyAlignment="1">
      <alignment horizontal="center"/>
    </xf>
    <xf numFmtId="164" fontId="12" fillId="0" borderId="8" xfId="7" applyNumberFormat="1" applyFont="1" applyBorder="1" applyAlignment="1">
      <alignment horizontal="center"/>
    </xf>
    <xf numFmtId="164" fontId="12" fillId="0" borderId="21" xfId="7" applyNumberFormat="1" applyFont="1" applyBorder="1" applyAlignment="1">
      <alignment horizontal="center"/>
    </xf>
    <xf numFmtId="0" fontId="9" fillId="0" borderId="2" xfId="7" applyFont="1" applyBorder="1" applyAlignment="1">
      <alignment horizontal="center"/>
    </xf>
    <xf numFmtId="0" fontId="9" fillId="0" borderId="13" xfId="0" applyFont="1" applyFill="1" applyBorder="1" applyAlignment="1">
      <alignment horizontal="left"/>
    </xf>
    <xf numFmtId="0" fontId="7" fillId="0" borderId="4" xfId="7" applyNumberFormat="1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7" fillId="0" borderId="16" xfId="7" applyFont="1" applyFill="1" applyBorder="1" applyAlignment="1">
      <alignment horizontal="left"/>
    </xf>
    <xf numFmtId="0" fontId="9" fillId="0" borderId="13" xfId="7" applyFont="1" applyFill="1" applyBorder="1" applyAlignment="1">
      <alignment horizontal="center"/>
    </xf>
    <xf numFmtId="0" fontId="9" fillId="0" borderId="13" xfId="7" applyFont="1" applyFill="1" applyBorder="1" applyAlignment="1">
      <alignment horizontal="left"/>
    </xf>
    <xf numFmtId="3" fontId="7" fillId="0" borderId="13" xfId="7" applyNumberFormat="1" applyFont="1" applyFill="1" applyBorder="1"/>
    <xf numFmtId="164" fontId="7" fillId="0" borderId="13" xfId="7" applyNumberFormat="1" applyFont="1" applyFill="1" applyBorder="1"/>
    <xf numFmtId="164" fontId="7" fillId="0" borderId="15" xfId="7" applyNumberFormat="1" applyFont="1" applyFill="1" applyBorder="1"/>
    <xf numFmtId="0" fontId="9" fillId="0" borderId="4" xfId="0" applyFont="1" applyFill="1" applyBorder="1" applyAlignment="1">
      <alignment horizontal="center"/>
    </xf>
    <xf numFmtId="3" fontId="9" fillId="0" borderId="2" xfId="0" applyNumberFormat="1" applyFont="1" applyFill="1" applyBorder="1"/>
    <xf numFmtId="164" fontId="9" fillId="0" borderId="2" xfId="0" applyNumberFormat="1" applyFont="1" applyFill="1" applyBorder="1"/>
    <xf numFmtId="164" fontId="9" fillId="0" borderId="9" xfId="0" applyNumberFormat="1" applyFont="1" applyFill="1" applyBorder="1"/>
    <xf numFmtId="0" fontId="9" fillId="2" borderId="2" xfId="0" applyFont="1" applyFill="1" applyBorder="1" applyAlignment="1">
      <alignment horizontal="center"/>
    </xf>
    <xf numFmtId="0" fontId="11" fillId="0" borderId="0" xfId="0" applyFont="1" applyFill="1"/>
    <xf numFmtId="0" fontId="9" fillId="0" borderId="4" xfId="0" applyFont="1" applyBorder="1" applyAlignment="1">
      <alignment horizontal="center"/>
    </xf>
    <xf numFmtId="3" fontId="9" fillId="0" borderId="2" xfId="0" applyNumberFormat="1" applyFont="1" applyBorder="1"/>
    <xf numFmtId="164" fontId="9" fillId="0" borderId="2" xfId="0" applyNumberFormat="1" applyFont="1" applyBorder="1"/>
    <xf numFmtId="164" fontId="9" fillId="0" borderId="9" xfId="0" applyNumberFormat="1" applyFont="1" applyBorder="1"/>
    <xf numFmtId="0" fontId="9" fillId="0" borderId="24" xfId="5" applyFont="1" applyBorder="1"/>
    <xf numFmtId="0" fontId="9" fillId="0" borderId="3" xfId="4" applyFont="1" applyBorder="1"/>
    <xf numFmtId="0" fontId="7" fillId="0" borderId="26" xfId="4" applyFont="1" applyBorder="1" applyAlignment="1"/>
    <xf numFmtId="0" fontId="7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/>
    </xf>
    <xf numFmtId="0" fontId="7" fillId="0" borderId="4" xfId="7" applyFont="1" applyFill="1" applyBorder="1" applyAlignment="1">
      <alignment horizontal="left" vertical="center"/>
    </xf>
    <xf numFmtId="0" fontId="9" fillId="0" borderId="2" xfId="7" applyFont="1" applyFill="1" applyBorder="1" applyAlignment="1">
      <alignment horizontal="center" vertical="center"/>
    </xf>
    <xf numFmtId="3" fontId="9" fillId="2" borderId="2" xfId="0" applyNumberFormat="1" applyFont="1" applyFill="1" applyBorder="1"/>
    <xf numFmtId="164" fontId="9" fillId="2" borderId="2" xfId="0" applyNumberFormat="1" applyFont="1" applyFill="1" applyBorder="1"/>
    <xf numFmtId="164" fontId="9" fillId="2" borderId="9" xfId="0" applyNumberFormat="1" applyFont="1" applyFill="1" applyBorder="1"/>
    <xf numFmtId="3" fontId="13" fillId="2" borderId="2" xfId="0" applyNumberFormat="1" applyFont="1" applyFill="1" applyBorder="1"/>
    <xf numFmtId="164" fontId="13" fillId="2" borderId="2" xfId="0" applyNumberFormat="1" applyFont="1" applyFill="1" applyBorder="1"/>
    <xf numFmtId="164" fontId="13" fillId="2" borderId="9" xfId="0" applyNumberFormat="1" applyFont="1" applyFill="1" applyBorder="1"/>
    <xf numFmtId="0" fontId="9" fillId="0" borderId="2" xfId="0" applyFont="1" applyBorder="1" applyAlignment="1">
      <alignment horizontal="left" shrinkToFit="1"/>
    </xf>
    <xf numFmtId="0" fontId="7" fillId="3" borderId="4" xfId="5" applyFont="1" applyFill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3" fontId="7" fillId="0" borderId="14" xfId="7" applyNumberFormat="1" applyFont="1" applyFill="1" applyBorder="1"/>
    <xf numFmtId="3" fontId="7" fillId="0" borderId="3" xfId="7" applyNumberFormat="1" applyFont="1" applyFill="1" applyBorder="1"/>
    <xf numFmtId="164" fontId="7" fillId="0" borderId="3" xfId="7" applyNumberFormat="1" applyFont="1" applyFill="1" applyBorder="1"/>
    <xf numFmtId="3" fontId="9" fillId="0" borderId="3" xfId="0" applyNumberFormat="1" applyFont="1" applyBorder="1"/>
    <xf numFmtId="164" fontId="9" fillId="0" borderId="3" xfId="7" applyNumberFormat="1" applyFont="1" applyFill="1" applyBorder="1"/>
    <xf numFmtId="164" fontId="7" fillId="0" borderId="3" xfId="0" applyNumberFormat="1" applyFont="1" applyBorder="1"/>
    <xf numFmtId="0" fontId="7" fillId="0" borderId="5" xfId="7" applyFont="1" applyFill="1" applyBorder="1" applyAlignment="1">
      <alignment horizontal="left"/>
    </xf>
    <xf numFmtId="0" fontId="9" fillId="0" borderId="6" xfId="7" applyFont="1" applyFill="1" applyBorder="1" applyAlignment="1">
      <alignment horizontal="center"/>
    </xf>
    <xf numFmtId="0" fontId="9" fillId="0" borderId="6" xfId="7" applyFont="1" applyFill="1" applyBorder="1" applyAlignment="1">
      <alignment horizontal="left"/>
    </xf>
    <xf numFmtId="3" fontId="7" fillId="0" borderId="6" xfId="7" applyNumberFormat="1" applyFont="1" applyFill="1" applyBorder="1"/>
    <xf numFmtId="3" fontId="7" fillId="0" borderId="11" xfId="7" applyNumberFormat="1" applyFont="1" applyFill="1" applyBorder="1"/>
    <xf numFmtId="164" fontId="7" fillId="0" borderId="6" xfId="7" applyNumberFormat="1" applyFont="1" applyFill="1" applyBorder="1"/>
    <xf numFmtId="164" fontId="7" fillId="0" borderId="12" xfId="7" applyNumberFormat="1" applyFont="1" applyFill="1" applyBorder="1"/>
    <xf numFmtId="0" fontId="14" fillId="0" borderId="10" xfId="7" applyFont="1" applyFill="1" applyBorder="1" applyAlignment="1">
      <alignment horizontal="left"/>
    </xf>
    <xf numFmtId="0" fontId="15" fillId="0" borderId="1" xfId="7" applyFont="1" applyFill="1" applyBorder="1" applyAlignment="1">
      <alignment horizontal="center"/>
    </xf>
    <xf numFmtId="0" fontId="15" fillId="0" borderId="1" xfId="7" applyFont="1" applyFill="1" applyBorder="1" applyAlignment="1">
      <alignment horizontal="left"/>
    </xf>
    <xf numFmtId="3" fontId="10" fillId="0" borderId="1" xfId="7" applyNumberFormat="1" applyFont="1" applyFill="1" applyBorder="1"/>
    <xf numFmtId="164" fontId="10" fillId="0" borderId="1" xfId="7" applyNumberFormat="1" applyFont="1" applyFill="1" applyBorder="1"/>
    <xf numFmtId="164" fontId="10" fillId="0" borderId="7" xfId="7" applyNumberFormat="1" applyFont="1" applyFill="1" applyBorder="1"/>
    <xf numFmtId="3" fontId="9" fillId="0" borderId="0" xfId="0" applyNumberFormat="1" applyFont="1"/>
    <xf numFmtId="164" fontId="7" fillId="0" borderId="7" xfId="7" applyNumberFormat="1" applyFont="1" applyBorder="1" applyAlignment="1">
      <alignment horizontal="center"/>
    </xf>
    <xf numFmtId="0" fontId="8" fillId="0" borderId="0" xfId="7" applyFont="1" applyFill="1"/>
    <xf numFmtId="0" fontId="8" fillId="0" borderId="0" xfId="7" applyFont="1"/>
    <xf numFmtId="164" fontId="7" fillId="0" borderId="3" xfId="0" applyNumberFormat="1" applyFont="1" applyFill="1" applyBorder="1"/>
    <xf numFmtId="0" fontId="9" fillId="0" borderId="0" xfId="7" applyFont="1" applyFill="1"/>
    <xf numFmtId="0" fontId="9" fillId="0" borderId="0" xfId="7" applyFont="1"/>
    <xf numFmtId="0" fontId="7" fillId="0" borderId="4" xfId="4" applyFont="1" applyBorder="1" applyAlignment="1">
      <alignment horizontal="left"/>
    </xf>
    <xf numFmtId="0" fontId="9" fillId="0" borderId="2" xfId="4" applyFont="1" applyBorder="1" applyAlignment="1">
      <alignment horizontal="center"/>
    </xf>
    <xf numFmtId="0" fontId="9" fillId="2" borderId="4" xfId="4" applyFont="1" applyFill="1" applyBorder="1" applyAlignment="1">
      <alignment horizontal="center"/>
    </xf>
    <xf numFmtId="3" fontId="9" fillId="0" borderId="3" xfId="7" applyNumberFormat="1" applyFont="1" applyFill="1" applyBorder="1"/>
    <xf numFmtId="0" fontId="7" fillId="2" borderId="4" xfId="4" applyFont="1" applyFill="1" applyBorder="1" applyAlignment="1">
      <alignment horizontal="left"/>
    </xf>
    <xf numFmtId="0" fontId="9" fillId="2" borderId="2" xfId="4" applyFont="1" applyFill="1" applyBorder="1" applyAlignment="1">
      <alignment horizontal="center"/>
    </xf>
    <xf numFmtId="0" fontId="9" fillId="2" borderId="2" xfId="4" applyFont="1" applyFill="1" applyBorder="1" applyAlignment="1">
      <alignment horizontal="left"/>
    </xf>
    <xf numFmtId="164" fontId="7" fillId="0" borderId="9" xfId="0" applyNumberFormat="1" applyFont="1" applyFill="1" applyBorder="1"/>
    <xf numFmtId="164" fontId="9" fillId="0" borderId="3" xfId="0" applyNumberFormat="1" applyFont="1" applyFill="1" applyBorder="1"/>
    <xf numFmtId="0" fontId="9" fillId="0" borderId="2" xfId="4" applyFont="1" applyBorder="1"/>
    <xf numFmtId="0" fontId="7" fillId="0" borderId="4" xfId="4" applyFont="1" applyFill="1" applyBorder="1" applyAlignment="1">
      <alignment horizontal="left"/>
    </xf>
    <xf numFmtId="0" fontId="9" fillId="0" borderId="2" xfId="4" applyFont="1" applyFill="1" applyBorder="1" applyAlignment="1">
      <alignment horizontal="center"/>
    </xf>
    <xf numFmtId="0" fontId="9" fillId="0" borderId="2" xfId="4" applyFont="1" applyFill="1" applyBorder="1" applyAlignment="1">
      <alignment horizontal="left"/>
    </xf>
    <xf numFmtId="0" fontId="9" fillId="0" borderId="4" xfId="4" applyFont="1" applyFill="1" applyBorder="1" applyAlignment="1">
      <alignment horizontal="center"/>
    </xf>
    <xf numFmtId="3" fontId="9" fillId="0" borderId="3" xfId="4" applyNumberFormat="1" applyFont="1" applyFill="1" applyBorder="1"/>
    <xf numFmtId="3" fontId="9" fillId="0" borderId="2" xfId="4" applyNumberFormat="1" applyFont="1" applyFill="1" applyBorder="1"/>
    <xf numFmtId="0" fontId="9" fillId="0" borderId="3" xfId="4" applyFont="1" applyFill="1" applyBorder="1" applyAlignment="1">
      <alignment horizontal="left"/>
    </xf>
    <xf numFmtId="0" fontId="9" fillId="0" borderId="2" xfId="4" applyFont="1" applyBorder="1" applyAlignment="1"/>
    <xf numFmtId="0" fontId="9" fillId="0" borderId="4" xfId="4" applyFont="1" applyBorder="1" applyAlignment="1">
      <alignment horizontal="center"/>
    </xf>
    <xf numFmtId="0" fontId="7" fillId="2" borderId="26" xfId="4" applyFont="1" applyFill="1" applyBorder="1" applyAlignment="1">
      <alignment horizontal="left"/>
    </xf>
    <xf numFmtId="164" fontId="7" fillId="0" borderId="9" xfId="0" applyNumberFormat="1" applyFont="1" applyBorder="1"/>
    <xf numFmtId="164" fontId="7" fillId="0" borderId="14" xfId="7" applyNumberFormat="1" applyFont="1" applyFill="1" applyBorder="1"/>
    <xf numFmtId="164" fontId="7" fillId="0" borderId="11" xfId="7" applyNumberFormat="1" applyFont="1" applyFill="1" applyBorder="1"/>
    <xf numFmtId="0" fontId="16" fillId="0" borderId="10" xfId="7" applyFont="1" applyFill="1" applyBorder="1" applyAlignment="1">
      <alignment horizontal="left"/>
    </xf>
    <xf numFmtId="0" fontId="9" fillId="0" borderId="0" xfId="7" applyFont="1" applyFill="1" applyAlignment="1">
      <alignment horizontal="left"/>
    </xf>
    <xf numFmtId="0" fontId="9" fillId="0" borderId="0" xfId="7" applyFont="1" applyFill="1" applyAlignment="1">
      <alignment horizontal="center"/>
    </xf>
    <xf numFmtId="3" fontId="9" fillId="0" borderId="0" xfId="7" applyNumberFormat="1" applyFont="1" applyFill="1"/>
    <xf numFmtId="164" fontId="9" fillId="0" borderId="0" xfId="7" applyNumberFormat="1" applyFont="1" applyFill="1"/>
    <xf numFmtId="0" fontId="9" fillId="0" borderId="0" xfId="7" applyFont="1" applyAlignment="1">
      <alignment horizontal="left"/>
    </xf>
    <xf numFmtId="0" fontId="9" fillId="0" borderId="0" xfId="7" applyFont="1" applyAlignment="1">
      <alignment horizontal="center"/>
    </xf>
    <xf numFmtId="3" fontId="9" fillId="0" borderId="0" xfId="7" applyNumberFormat="1" applyFont="1"/>
    <xf numFmtId="164" fontId="9" fillId="0" borderId="0" xfId="7" applyNumberFormat="1" applyFont="1"/>
    <xf numFmtId="0" fontId="7" fillId="0" borderId="10" xfId="7" applyFont="1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17" fillId="0" borderId="0" xfId="9"/>
    <xf numFmtId="0" fontId="18" fillId="0" borderId="0" xfId="9" applyFont="1"/>
    <xf numFmtId="0" fontId="19" fillId="4" borderId="34" xfId="9" applyFont="1" applyFill="1" applyBorder="1" applyAlignment="1">
      <alignment horizontal="center"/>
    </xf>
    <xf numFmtId="3" fontId="17" fillId="0" borderId="35" xfId="9" applyNumberFormat="1" applyFont="1" applyBorder="1" applyAlignment="1">
      <alignment wrapText="1"/>
    </xf>
    <xf numFmtId="3" fontId="17" fillId="0" borderId="35" xfId="9" applyNumberFormat="1" applyFont="1" applyBorder="1"/>
    <xf numFmtId="3" fontId="17" fillId="0" borderId="36" xfId="9" applyNumberFormat="1" applyFont="1" applyBorder="1"/>
    <xf numFmtId="167" fontId="17" fillId="0" borderId="35" xfId="9" applyNumberFormat="1" applyFont="1" applyBorder="1"/>
    <xf numFmtId="3" fontId="20" fillId="0" borderId="37" xfId="9" applyNumberFormat="1" applyFont="1" applyBorder="1" applyAlignment="1">
      <alignment wrapText="1"/>
    </xf>
    <xf numFmtId="3" fontId="20" fillId="0" borderId="37" xfId="9" applyNumberFormat="1" applyFont="1" applyBorder="1"/>
    <xf numFmtId="3" fontId="20" fillId="0" borderId="38" xfId="9" applyNumberFormat="1" applyFont="1" applyBorder="1"/>
    <xf numFmtId="3" fontId="20" fillId="0" borderId="39" xfId="9" applyNumberFormat="1" applyFont="1" applyBorder="1"/>
    <xf numFmtId="167" fontId="20" fillId="0" borderId="40" xfId="9" applyNumberFormat="1" applyFont="1" applyBorder="1"/>
    <xf numFmtId="0" fontId="17" fillId="0" borderId="0" xfId="10" applyFont="1" applyFill="1" applyProtection="1"/>
    <xf numFmtId="0" fontId="17" fillId="0" borderId="0" xfId="10" applyFont="1" applyFill="1"/>
    <xf numFmtId="0" fontId="22" fillId="0" borderId="0" xfId="10" applyFont="1" applyFill="1" applyAlignment="1" applyProtection="1">
      <alignment horizontal="center"/>
    </xf>
    <xf numFmtId="0" fontId="17" fillId="0" borderId="0" xfId="10" applyFont="1" applyFill="1" applyAlignment="1" applyProtection="1">
      <alignment horizontal="center" vertical="center"/>
    </xf>
    <xf numFmtId="49" fontId="9" fillId="5" borderId="2" xfId="10" applyNumberFormat="1" applyFont="1" applyFill="1" applyBorder="1" applyAlignment="1">
      <alignment horizontal="center" vertical="center"/>
    </xf>
    <xf numFmtId="0" fontId="9" fillId="5" borderId="2" xfId="10" applyFont="1" applyFill="1" applyBorder="1" applyAlignment="1">
      <alignment horizontal="center" vertical="center"/>
    </xf>
    <xf numFmtId="0" fontId="9" fillId="5" borderId="2" xfId="10" applyFont="1" applyFill="1" applyBorder="1" applyAlignment="1">
      <alignment horizontal="center" vertical="center" wrapText="1"/>
    </xf>
    <xf numFmtId="0" fontId="9" fillId="5" borderId="2" xfId="10" applyFont="1" applyFill="1" applyBorder="1" applyAlignment="1" applyProtection="1">
      <alignment horizontal="center" vertical="center" wrapText="1"/>
    </xf>
    <xf numFmtId="0" fontId="9" fillId="0" borderId="0" xfId="10" applyFont="1" applyFill="1" applyBorder="1" applyAlignment="1">
      <alignment horizontal="center" vertical="center"/>
    </xf>
    <xf numFmtId="0" fontId="22" fillId="0" borderId="0" xfId="10" applyFont="1" applyFill="1" applyAlignment="1" applyProtection="1">
      <alignment horizontal="center" vertical="center" wrapText="1"/>
    </xf>
    <xf numFmtId="1" fontId="22" fillId="0" borderId="0" xfId="10" applyNumberFormat="1" applyFont="1" applyFill="1" applyAlignment="1" applyProtection="1">
      <alignment horizontal="center" vertical="center" wrapText="1"/>
    </xf>
    <xf numFmtId="1" fontId="17" fillId="0" borderId="0" xfId="10" applyNumberFormat="1" applyFont="1" applyFill="1" applyProtection="1"/>
    <xf numFmtId="0" fontId="17" fillId="0" borderId="0" xfId="10" applyFont="1" applyFill="1" applyProtection="1">
      <protection locked="0"/>
    </xf>
    <xf numFmtId="0" fontId="17" fillId="0" borderId="29" xfId="10" applyFont="1" applyFill="1" applyBorder="1" applyProtection="1"/>
    <xf numFmtId="49" fontId="9" fillId="0" borderId="2" xfId="10" applyNumberFormat="1" applyFont="1" applyFill="1" applyBorder="1" applyAlignment="1" applyProtection="1">
      <alignment horizontal="left" vertical="center"/>
      <protection locked="0"/>
    </xf>
    <xf numFmtId="0" fontId="9" fillId="0" borderId="2" xfId="10" applyFont="1" applyFill="1" applyBorder="1" applyAlignment="1" applyProtection="1">
      <alignment horizontal="left"/>
      <protection locked="0"/>
    </xf>
    <xf numFmtId="0" fontId="9" fillId="0" borderId="2" xfId="10" applyFont="1" applyFill="1" applyBorder="1" applyAlignment="1" applyProtection="1">
      <alignment horizontal="left" vertical="center"/>
      <protection locked="0"/>
    </xf>
    <xf numFmtId="0" fontId="9" fillId="0" borderId="2" xfId="10" applyFont="1" applyFill="1" applyBorder="1" applyAlignment="1" applyProtection="1">
      <alignment vertical="center"/>
      <protection locked="0"/>
    </xf>
    <xf numFmtId="3" fontId="9" fillId="0" borderId="2" xfId="10" applyNumberFormat="1" applyFont="1" applyFill="1" applyBorder="1" applyAlignment="1" applyProtection="1">
      <alignment vertical="center" wrapText="1"/>
      <protection locked="0"/>
    </xf>
    <xf numFmtId="3" fontId="9" fillId="0" borderId="2" xfId="10" applyNumberFormat="1" applyFont="1" applyFill="1" applyBorder="1" applyAlignment="1" applyProtection="1">
      <alignment vertical="center" shrinkToFit="1"/>
      <protection locked="0"/>
    </xf>
    <xf numFmtId="3" fontId="9" fillId="0" borderId="2" xfId="10" applyNumberFormat="1" applyFont="1" applyFill="1" applyBorder="1" applyAlignment="1" applyProtection="1">
      <alignment horizontal="right" vertical="center" wrapText="1"/>
      <protection locked="0"/>
    </xf>
    <xf numFmtId="167" fontId="17" fillId="0" borderId="2" xfId="11" applyNumberFormat="1" applyFont="1" applyFill="1" applyBorder="1" applyProtection="1"/>
    <xf numFmtId="3" fontId="23" fillId="0" borderId="2" xfId="10" applyNumberFormat="1" applyFont="1" applyFill="1" applyBorder="1" applyAlignment="1" applyProtection="1">
      <alignment horizontal="right" vertical="center"/>
      <protection locked="0"/>
    </xf>
    <xf numFmtId="0" fontId="9" fillId="0" borderId="2" xfId="10" applyFont="1" applyFill="1" applyBorder="1" applyProtection="1">
      <protection locked="0"/>
    </xf>
    <xf numFmtId="0" fontId="9" fillId="0" borderId="0" xfId="10" applyFont="1" applyFill="1" applyBorder="1" applyAlignment="1" applyProtection="1">
      <alignment horizontal="left" vertical="center"/>
      <protection locked="0"/>
    </xf>
    <xf numFmtId="3" fontId="22" fillId="0" borderId="0" xfId="10" applyNumberFormat="1" applyFont="1" applyFill="1" applyProtection="1"/>
    <xf numFmtId="0" fontId="22" fillId="0" borderId="0" xfId="10" applyFont="1" applyFill="1" applyProtection="1"/>
    <xf numFmtId="1" fontId="22" fillId="0" borderId="0" xfId="10" applyNumberFormat="1" applyFont="1" applyFill="1" applyProtection="1"/>
    <xf numFmtId="0" fontId="24" fillId="0" borderId="0" xfId="10" applyFont="1" applyFill="1" applyProtection="1"/>
    <xf numFmtId="1" fontId="24" fillId="0" borderId="0" xfId="10" applyNumberFormat="1" applyFont="1" applyFill="1" applyProtection="1"/>
    <xf numFmtId="3" fontId="17" fillId="0" borderId="0" xfId="10" applyNumberFormat="1" applyFont="1" applyFill="1" applyProtection="1">
      <protection locked="0"/>
    </xf>
    <xf numFmtId="0" fontId="9" fillId="0" borderId="2" xfId="10" applyFont="1" applyFill="1" applyBorder="1" applyAlignment="1" applyProtection="1">
      <alignment horizontal="left" vertical="center" shrinkToFit="1"/>
      <protection locked="0"/>
    </xf>
    <xf numFmtId="49" fontId="7" fillId="0" borderId="2" xfId="10" applyNumberFormat="1" applyFont="1" applyFill="1" applyBorder="1" applyAlignment="1" applyProtection="1">
      <alignment horizontal="left"/>
      <protection locked="0"/>
    </xf>
    <xf numFmtId="0" fontId="21" fillId="0" borderId="2" xfId="10" applyFill="1" applyBorder="1" applyProtection="1"/>
    <xf numFmtId="3" fontId="21" fillId="0" borderId="2" xfId="10" applyNumberFormat="1" applyBorder="1" applyProtection="1"/>
    <xf numFmtId="3" fontId="21" fillId="0" borderId="2" xfId="10" applyNumberFormat="1" applyFill="1" applyBorder="1" applyProtection="1"/>
    <xf numFmtId="0" fontId="9" fillId="0" borderId="13" xfId="10" applyFont="1" applyFill="1" applyBorder="1" applyAlignment="1" applyProtection="1">
      <alignment horizontal="left" vertical="center"/>
      <protection locked="0"/>
    </xf>
    <xf numFmtId="3" fontId="17" fillId="0" borderId="2" xfId="10" applyNumberFormat="1" applyFont="1" applyFill="1" applyBorder="1" applyProtection="1">
      <protection locked="0"/>
    </xf>
    <xf numFmtId="49" fontId="9" fillId="0" borderId="2" xfId="10" applyNumberFormat="1" applyFont="1" applyFill="1" applyBorder="1" applyAlignment="1" applyProtection="1">
      <alignment horizontal="left"/>
      <protection locked="0"/>
    </xf>
    <xf numFmtId="3" fontId="9" fillId="0" borderId="2" xfId="10" applyNumberFormat="1" applyFont="1" applyFill="1" applyBorder="1" applyAlignment="1" applyProtection="1">
      <protection locked="0"/>
    </xf>
    <xf numFmtId="3" fontId="9" fillId="0" borderId="2" xfId="10" applyNumberFormat="1" applyFont="1" applyFill="1" applyBorder="1" applyAlignment="1" applyProtection="1">
      <alignment horizontal="right"/>
      <protection locked="0"/>
    </xf>
    <xf numFmtId="49" fontId="9" fillId="0" borderId="2" xfId="10" applyNumberFormat="1" applyFont="1" applyFill="1" applyBorder="1" applyProtection="1">
      <protection locked="0"/>
    </xf>
    <xf numFmtId="0" fontId="9" fillId="0" borderId="2" xfId="10" applyNumberFormat="1" applyFont="1" applyFill="1" applyBorder="1" applyAlignment="1" applyProtection="1">
      <alignment horizontal="left"/>
      <protection locked="0"/>
    </xf>
    <xf numFmtId="0" fontId="9" fillId="0" borderId="3" xfId="10" applyFont="1" applyFill="1" applyBorder="1" applyProtection="1">
      <protection locked="0"/>
    </xf>
    <xf numFmtId="0" fontId="9" fillId="0" borderId="25" xfId="10" applyNumberFormat="1" applyFont="1" applyFill="1" applyBorder="1" applyAlignment="1" applyProtection="1">
      <alignment horizontal="left"/>
      <protection locked="0"/>
    </xf>
    <xf numFmtId="0" fontId="9" fillId="0" borderId="3" xfId="10" applyFont="1" applyFill="1" applyBorder="1" applyAlignment="1" applyProtection="1">
      <alignment vertical="center"/>
      <protection locked="0"/>
    </xf>
    <xf numFmtId="0" fontId="9" fillId="0" borderId="25" xfId="10" applyFont="1" applyFill="1" applyBorder="1" applyAlignment="1" applyProtection="1">
      <alignment horizontal="left" vertical="center"/>
      <protection locked="0"/>
    </xf>
    <xf numFmtId="0" fontId="7" fillId="0" borderId="2" xfId="10" applyFont="1" applyFill="1" applyBorder="1" applyAlignment="1" applyProtection="1">
      <alignment horizontal="left"/>
      <protection locked="0"/>
    </xf>
    <xf numFmtId="0" fontId="9" fillId="0" borderId="18" xfId="10" applyFont="1" applyFill="1" applyBorder="1" applyAlignment="1" applyProtection="1">
      <alignment horizontal="left" vertical="center"/>
      <protection locked="0"/>
    </xf>
    <xf numFmtId="0" fontId="9" fillId="0" borderId="2" xfId="10" applyFont="1" applyFill="1" applyBorder="1" applyAlignment="1" applyProtection="1">
      <alignment horizontal="center"/>
      <protection locked="0"/>
    </xf>
    <xf numFmtId="0" fontId="21" fillId="0" borderId="2" xfId="10" applyBorder="1" applyProtection="1"/>
    <xf numFmtId="0" fontId="9" fillId="0" borderId="2" xfId="10" applyFont="1" applyFill="1" applyBorder="1" applyAlignment="1" applyProtection="1">
      <protection locked="0"/>
    </xf>
    <xf numFmtId="0" fontId="21" fillId="0" borderId="2" xfId="10" applyBorder="1" applyAlignment="1" applyProtection="1">
      <alignment wrapText="1"/>
      <protection locked="0"/>
    </xf>
    <xf numFmtId="3" fontId="9" fillId="0" borderId="2" xfId="10" applyNumberFormat="1" applyFont="1" applyFill="1" applyBorder="1" applyAlignment="1" applyProtection="1">
      <alignment wrapText="1"/>
      <protection locked="0"/>
    </xf>
    <xf numFmtId="3" fontId="9" fillId="0" borderId="2" xfId="10" applyNumberFormat="1" applyFont="1" applyFill="1" applyBorder="1" applyAlignment="1" applyProtection="1">
      <alignment shrinkToFit="1"/>
      <protection locked="0"/>
    </xf>
    <xf numFmtId="3" fontId="9" fillId="0" borderId="2" xfId="10" applyNumberFormat="1" applyFont="1" applyFill="1" applyBorder="1" applyAlignment="1" applyProtection="1">
      <alignment horizontal="right" wrapText="1"/>
      <protection locked="0"/>
    </xf>
    <xf numFmtId="0" fontId="9" fillId="0" borderId="2" xfId="10" applyNumberFormat="1" applyFont="1" applyFill="1" applyBorder="1" applyProtection="1">
      <protection locked="0"/>
    </xf>
    <xf numFmtId="0" fontId="9" fillId="0" borderId="2" xfId="10" applyFont="1" applyFill="1" applyBorder="1" applyAlignment="1" applyProtection="1">
      <alignment horizontal="right"/>
      <protection locked="0"/>
    </xf>
    <xf numFmtId="3" fontId="9" fillId="6" borderId="2" xfId="10" applyNumberFormat="1" applyFont="1" applyFill="1" applyBorder="1" applyAlignment="1" applyProtection="1">
      <protection locked="0"/>
    </xf>
    <xf numFmtId="0" fontId="21" fillId="0" borderId="2" xfId="10" applyBorder="1" applyProtection="1">
      <protection locked="0"/>
    </xf>
    <xf numFmtId="0" fontId="7" fillId="0" borderId="2" xfId="10" applyNumberFormat="1" applyFont="1" applyFill="1" applyBorder="1" applyProtection="1">
      <protection locked="0"/>
    </xf>
    <xf numFmtId="0" fontId="21" fillId="0" borderId="2" xfId="10" applyBorder="1"/>
    <xf numFmtId="0" fontId="9" fillId="0" borderId="0" xfId="10" applyFont="1" applyFill="1" applyBorder="1" applyProtection="1">
      <protection locked="0"/>
    </xf>
    <xf numFmtId="0" fontId="9" fillId="0" borderId="2" xfId="10" applyFont="1" applyFill="1" applyBorder="1" applyAlignment="1" applyProtection="1">
      <alignment horizontal="center" vertical="center"/>
      <protection locked="0"/>
    </xf>
    <xf numFmtId="3" fontId="9" fillId="0" borderId="0" xfId="10" applyNumberFormat="1" applyFont="1" applyFill="1" applyBorder="1" applyAlignment="1" applyProtection="1">
      <alignment horizontal="right"/>
      <protection locked="0"/>
    </xf>
    <xf numFmtId="3" fontId="9" fillId="0" borderId="2" xfId="10" applyNumberFormat="1" applyFont="1" applyFill="1" applyBorder="1" applyAlignment="1" applyProtection="1">
      <alignment horizontal="left"/>
      <protection locked="0"/>
    </xf>
    <xf numFmtId="0" fontId="9" fillId="0" borderId="2" xfId="10" applyNumberFormat="1" applyFont="1" applyFill="1" applyBorder="1" applyAlignment="1" applyProtection="1">
      <alignment horizontal="left" vertical="center"/>
    </xf>
    <xf numFmtId="0" fontId="9" fillId="0" borderId="2" xfId="10" applyFont="1" applyFill="1" applyBorder="1" applyAlignment="1" applyProtection="1">
      <alignment horizontal="left"/>
    </xf>
    <xf numFmtId="0" fontId="9" fillId="0" borderId="2" xfId="10" applyFont="1" applyFill="1" applyBorder="1" applyAlignment="1" applyProtection="1">
      <alignment horizontal="left" vertical="center"/>
    </xf>
    <xf numFmtId="0" fontId="9" fillId="0" borderId="2" xfId="10" applyFont="1" applyFill="1" applyBorder="1" applyAlignment="1" applyProtection="1">
      <alignment horizontal="center" vertical="center"/>
    </xf>
    <xf numFmtId="0" fontId="9" fillId="0" borderId="2" xfId="10" applyFont="1" applyFill="1" applyBorder="1" applyAlignment="1" applyProtection="1">
      <alignment horizontal="left" vertical="center" wrapText="1"/>
      <protection locked="0"/>
    </xf>
    <xf numFmtId="0" fontId="21" fillId="0" borderId="2" xfId="10" applyFont="1" applyBorder="1"/>
    <xf numFmtId="3" fontId="9" fillId="0" borderId="0" xfId="10" applyNumberFormat="1" applyFont="1" applyFill="1" applyBorder="1" applyAlignment="1" applyProtection="1">
      <alignment horizontal="left"/>
      <protection locked="0"/>
    </xf>
    <xf numFmtId="0" fontId="21" fillId="0" borderId="2" xfId="10" applyFont="1" applyFill="1" applyBorder="1"/>
    <xf numFmtId="0" fontId="21" fillId="0" borderId="2" xfId="10" applyBorder="1" applyAlignment="1" applyProtection="1">
      <protection locked="0"/>
    </xf>
    <xf numFmtId="0" fontId="21" fillId="7" borderId="2" xfId="10" applyFill="1" applyBorder="1" applyProtection="1">
      <protection locked="0"/>
    </xf>
    <xf numFmtId="3" fontId="21" fillId="0" borderId="2" xfId="10" applyNumberFormat="1" applyBorder="1" applyProtection="1">
      <protection locked="0"/>
    </xf>
    <xf numFmtId="0" fontId="9" fillId="0" borderId="2" xfId="10" applyFont="1" applyFill="1" applyBorder="1" applyAlignment="1" applyProtection="1">
      <alignment horizontal="left" shrinkToFit="1"/>
      <protection locked="0"/>
    </xf>
    <xf numFmtId="3" fontId="9" fillId="0" borderId="18" xfId="10" applyNumberFormat="1" applyFont="1" applyFill="1" applyBorder="1" applyAlignment="1" applyProtection="1">
      <protection locked="0"/>
    </xf>
    <xf numFmtId="3" fontId="9" fillId="0" borderId="13" xfId="10" applyNumberFormat="1" applyFont="1" applyFill="1" applyBorder="1" applyAlignment="1" applyProtection="1">
      <alignment vertical="center" shrinkToFit="1"/>
      <protection locked="0"/>
    </xf>
    <xf numFmtId="0" fontId="7" fillId="0" borderId="2" xfId="10" applyFont="1" applyFill="1" applyBorder="1" applyAlignment="1" applyProtection="1">
      <alignment horizontal="left"/>
    </xf>
    <xf numFmtId="0" fontId="9" fillId="0" borderId="2" xfId="10" applyFont="1" applyFill="1" applyBorder="1" applyAlignment="1" applyProtection="1">
      <alignment horizontal="left" wrapText="1"/>
      <protection locked="0"/>
    </xf>
    <xf numFmtId="49" fontId="9" fillId="0" borderId="0" xfId="10" applyNumberFormat="1" applyFont="1" applyFill="1" applyBorder="1" applyProtection="1">
      <protection locked="0"/>
    </xf>
    <xf numFmtId="0" fontId="7" fillId="0" borderId="0" xfId="10" applyFont="1" applyFill="1" applyBorder="1" applyAlignment="1" applyProtection="1">
      <alignment horizontal="left"/>
      <protection locked="0"/>
    </xf>
    <xf numFmtId="0" fontId="9" fillId="0" borderId="0" xfId="10" applyFont="1" applyFill="1" applyBorder="1" applyAlignment="1" applyProtection="1">
      <alignment horizontal="left"/>
      <protection locked="0"/>
    </xf>
    <xf numFmtId="0" fontId="9" fillId="0" borderId="0" xfId="10" applyNumberFormat="1" applyFont="1" applyFill="1" applyBorder="1" applyAlignment="1" applyProtection="1">
      <alignment horizontal="left"/>
      <protection locked="0"/>
    </xf>
    <xf numFmtId="3" fontId="9" fillId="0" borderId="0" xfId="10" applyNumberFormat="1" applyFont="1" applyFill="1" applyBorder="1" applyAlignment="1" applyProtection="1">
      <protection locked="0"/>
    </xf>
    <xf numFmtId="3" fontId="23" fillId="0" borderId="0" xfId="10" applyNumberFormat="1" applyFont="1" applyFill="1" applyBorder="1" applyAlignment="1" applyProtection="1">
      <alignment horizontal="right" vertical="center"/>
      <protection locked="0"/>
    </xf>
    <xf numFmtId="49" fontId="9" fillId="0" borderId="0" xfId="10" applyNumberFormat="1" applyFont="1" applyFill="1" applyBorder="1"/>
    <xf numFmtId="0" fontId="9" fillId="0" borderId="0" xfId="10" applyFont="1" applyFill="1" applyBorder="1" applyAlignment="1">
      <alignment horizontal="left"/>
    </xf>
    <xf numFmtId="0" fontId="9" fillId="0" borderId="0" xfId="10" applyFont="1" applyFill="1" applyBorder="1"/>
    <xf numFmtId="3" fontId="9" fillId="0" borderId="0" xfId="10" applyNumberFormat="1" applyFont="1" applyFill="1" applyBorder="1" applyAlignment="1">
      <alignment horizontal="right"/>
    </xf>
    <xf numFmtId="167" fontId="9" fillId="0" borderId="0" xfId="11" applyNumberFormat="1" applyFont="1" applyFill="1" applyBorder="1" applyAlignment="1" applyProtection="1">
      <alignment horizontal="right"/>
    </xf>
    <xf numFmtId="0" fontId="9" fillId="0" borderId="0" xfId="10" applyFont="1" applyFill="1"/>
    <xf numFmtId="0" fontId="9" fillId="0" borderId="0" xfId="10" applyFont="1" applyFill="1" applyProtection="1"/>
    <xf numFmtId="49" fontId="9" fillId="0" borderId="0" xfId="10" applyNumberFormat="1" applyFont="1" applyFill="1"/>
    <xf numFmtId="0" fontId="9" fillId="0" borderId="0" xfId="10" applyFont="1" applyFill="1" applyAlignment="1">
      <alignment horizontal="left"/>
    </xf>
    <xf numFmtId="0" fontId="9" fillId="0" borderId="0" xfId="10" applyFont="1" applyFill="1" applyAlignment="1">
      <alignment horizontal="right"/>
    </xf>
    <xf numFmtId="167" fontId="9" fillId="0" borderId="0" xfId="11" applyNumberFormat="1" applyFont="1" applyFill="1" applyAlignment="1" applyProtection="1">
      <alignment horizontal="right"/>
    </xf>
    <xf numFmtId="1" fontId="9" fillId="0" borderId="0" xfId="10" applyNumberFormat="1" applyFont="1" applyFill="1" applyProtection="1"/>
    <xf numFmtId="0" fontId="25" fillId="0" borderId="0" xfId="10" applyFont="1" applyFill="1"/>
    <xf numFmtId="0" fontId="7" fillId="0" borderId="0" xfId="10" applyFont="1" applyFill="1" applyAlignment="1">
      <alignment horizontal="center" vertical="center" wrapText="1"/>
    </xf>
    <xf numFmtId="167" fontId="17" fillId="0" borderId="0" xfId="11" applyNumberFormat="1" applyFont="1" applyFill="1" applyProtection="1"/>
    <xf numFmtId="0" fontId="9" fillId="0" borderId="0" xfId="10" applyFont="1" applyFill="1" applyAlignment="1">
      <alignment horizontal="center" vertical="center" wrapText="1"/>
    </xf>
    <xf numFmtId="0" fontId="9" fillId="0" borderId="0" xfId="10" applyFont="1" applyFill="1" applyAlignment="1">
      <alignment horizontal="center" vertical="center"/>
    </xf>
    <xf numFmtId="3" fontId="9" fillId="0" borderId="0" xfId="10" applyNumberFormat="1" applyFont="1" applyFill="1"/>
    <xf numFmtId="167" fontId="9" fillId="0" borderId="0" xfId="11" applyNumberFormat="1" applyFont="1" applyFill="1"/>
    <xf numFmtId="3" fontId="24" fillId="0" borderId="0" xfId="10" applyNumberFormat="1" applyFont="1" applyFill="1"/>
    <xf numFmtId="0" fontId="24" fillId="0" borderId="0" xfId="10" applyFont="1" applyFill="1"/>
    <xf numFmtId="167" fontId="24" fillId="0" borderId="0" xfId="11" applyNumberFormat="1" applyFont="1" applyFill="1" applyProtection="1"/>
    <xf numFmtId="3" fontId="21" fillId="0" borderId="0" xfId="10" applyNumberFormat="1" applyFont="1"/>
    <xf numFmtId="0" fontId="24" fillId="0" borderId="0" xfId="10" applyFont="1" applyFill="1" applyBorder="1"/>
    <xf numFmtId="167" fontId="24" fillId="0" borderId="0" xfId="11" applyNumberFormat="1" applyFont="1" applyFill="1" applyBorder="1" applyProtection="1"/>
    <xf numFmtId="3" fontId="9" fillId="0" borderId="0" xfId="10" applyNumberFormat="1" applyFont="1" applyFill="1" applyBorder="1"/>
    <xf numFmtId="3" fontId="24" fillId="0" borderId="0" xfId="10" applyNumberFormat="1" applyFont="1" applyFill="1" applyBorder="1"/>
    <xf numFmtId="0" fontId="7" fillId="5" borderId="2" xfId="10" applyFont="1" applyFill="1" applyBorder="1" applyAlignment="1">
      <alignment horizontal="left" vertical="center"/>
    </xf>
    <xf numFmtId="3" fontId="7" fillId="5" borderId="2" xfId="10" applyNumberFormat="1" applyFont="1" applyFill="1" applyBorder="1" applyAlignment="1">
      <alignment horizontal="right" vertical="center"/>
    </xf>
    <xf numFmtId="167" fontId="7" fillId="5" borderId="2" xfId="11" applyNumberFormat="1" applyFont="1" applyFill="1" applyBorder="1" applyAlignment="1">
      <alignment horizontal="right" vertical="center"/>
    </xf>
    <xf numFmtId="0" fontId="1" fillId="0" borderId="41" xfId="9" applyNumberFormat="1" applyFont="1" applyBorder="1" applyAlignment="1"/>
    <xf numFmtId="0" fontId="1" fillId="8" borderId="43" xfId="9" applyNumberFormat="1" applyFont="1" applyFill="1" applyBorder="1" applyAlignment="1"/>
    <xf numFmtId="0" fontId="1" fillId="9" borderId="36" xfId="9" applyNumberFormat="1" applyFont="1" applyFill="1" applyBorder="1" applyAlignment="1">
      <alignment shrinkToFit="1"/>
    </xf>
    <xf numFmtId="0" fontId="1" fillId="0" borderId="44" xfId="9" applyNumberFormat="1" applyFont="1" applyBorder="1" applyAlignment="1">
      <alignment shrinkToFit="1"/>
    </xf>
    <xf numFmtId="0" fontId="1" fillId="0" borderId="36" xfId="9" applyNumberFormat="1" applyFont="1" applyBorder="1" applyAlignment="1"/>
    <xf numFmtId="3" fontId="1" fillId="0" borderId="35" xfId="9" applyNumberFormat="1" applyFont="1" applyBorder="1" applyAlignment="1"/>
    <xf numFmtId="3" fontId="1" fillId="0" borderId="36" xfId="9" applyNumberFormat="1" applyFont="1" applyBorder="1" applyAlignment="1"/>
    <xf numFmtId="167" fontId="1" fillId="0" borderId="35" xfId="9" applyNumberFormat="1" applyFont="1" applyBorder="1" applyAlignment="1"/>
    <xf numFmtId="0" fontId="1" fillId="8" borderId="33" xfId="9" applyNumberFormat="1" applyFont="1" applyFill="1" applyBorder="1" applyAlignment="1"/>
    <xf numFmtId="0" fontId="1" fillId="9" borderId="41" xfId="9" applyNumberFormat="1" applyFont="1" applyFill="1" applyBorder="1" applyAlignment="1">
      <alignment shrinkToFit="1"/>
    </xf>
    <xf numFmtId="0" fontId="1" fillId="0" borderId="45" xfId="9" applyNumberFormat="1" applyFont="1" applyBorder="1" applyAlignment="1">
      <alignment shrinkToFit="1"/>
    </xf>
    <xf numFmtId="3" fontId="1" fillId="0" borderId="46" xfId="9" applyNumberFormat="1" applyFont="1" applyBorder="1" applyAlignment="1"/>
    <xf numFmtId="3" fontId="1" fillId="0" borderId="41" xfId="9" applyNumberFormat="1" applyFont="1" applyBorder="1" applyAlignment="1"/>
    <xf numFmtId="167" fontId="1" fillId="0" borderId="46" xfId="9" applyNumberFormat="1" applyFont="1" applyBorder="1" applyAlignment="1"/>
    <xf numFmtId="0" fontId="1" fillId="9" borderId="47" xfId="9" applyNumberFormat="1" applyFont="1" applyFill="1" applyBorder="1" applyAlignment="1">
      <alignment shrinkToFit="1"/>
    </xf>
    <xf numFmtId="0" fontId="20" fillId="10" borderId="36" xfId="9" applyNumberFormat="1" applyFont="1" applyFill="1" applyBorder="1" applyAlignment="1"/>
    <xf numFmtId="3" fontId="20" fillId="10" borderId="35" xfId="9" applyNumberFormat="1" applyFont="1" applyFill="1" applyBorder="1" applyAlignment="1"/>
    <xf numFmtId="3" fontId="20" fillId="10" borderId="36" xfId="9" applyNumberFormat="1" applyFont="1" applyFill="1" applyBorder="1" applyAlignment="1"/>
    <xf numFmtId="167" fontId="20" fillId="10" borderId="35" xfId="9" applyNumberFormat="1" applyFont="1" applyFill="1" applyBorder="1" applyAlignment="1"/>
    <xf numFmtId="0" fontId="1" fillId="9" borderId="43" xfId="9" applyNumberFormat="1" applyFont="1" applyFill="1" applyBorder="1" applyAlignment="1">
      <alignment shrinkToFit="1"/>
    </xf>
    <xf numFmtId="0" fontId="20" fillId="10" borderId="41" xfId="9" applyNumberFormat="1" applyFont="1" applyFill="1" applyBorder="1" applyAlignment="1"/>
    <xf numFmtId="3" fontId="20" fillId="10" borderId="46" xfId="9" applyNumberFormat="1" applyFont="1" applyFill="1" applyBorder="1" applyAlignment="1"/>
    <xf numFmtId="3" fontId="20" fillId="10" borderId="41" xfId="9" applyNumberFormat="1" applyFont="1" applyFill="1" applyBorder="1" applyAlignment="1"/>
    <xf numFmtId="167" fontId="20" fillId="10" borderId="46" xfId="9" applyNumberFormat="1" applyFont="1" applyFill="1" applyBorder="1" applyAlignment="1"/>
    <xf numFmtId="0" fontId="1" fillId="8" borderId="48" xfId="9" applyNumberFormat="1" applyFont="1" applyFill="1" applyBorder="1" applyAlignment="1"/>
    <xf numFmtId="0" fontId="20" fillId="8" borderId="36" xfId="9" applyNumberFormat="1" applyFont="1" applyFill="1" applyBorder="1" applyAlignment="1"/>
    <xf numFmtId="3" fontId="20" fillId="8" borderId="35" xfId="9" applyNumberFormat="1" applyFont="1" applyFill="1" applyBorder="1" applyAlignment="1"/>
    <xf numFmtId="3" fontId="20" fillId="8" borderId="36" xfId="9" applyNumberFormat="1" applyFont="1" applyFill="1" applyBorder="1" applyAlignment="1"/>
    <xf numFmtId="167" fontId="20" fillId="8" borderId="35" xfId="9" applyNumberFormat="1" applyFont="1" applyFill="1" applyBorder="1" applyAlignment="1"/>
    <xf numFmtId="0" fontId="1" fillId="8" borderId="47" xfId="9" applyNumberFormat="1" applyFont="1" applyFill="1" applyBorder="1" applyAlignment="1"/>
    <xf numFmtId="0" fontId="20" fillId="8" borderId="41" xfId="9" applyNumberFormat="1" applyFont="1" applyFill="1" applyBorder="1" applyAlignment="1"/>
    <xf numFmtId="3" fontId="20" fillId="8" borderId="46" xfId="9" applyNumberFormat="1" applyFont="1" applyFill="1" applyBorder="1" applyAlignment="1"/>
    <xf numFmtId="3" fontId="20" fillId="8" borderId="41" xfId="9" applyNumberFormat="1" applyFont="1" applyFill="1" applyBorder="1" applyAlignment="1"/>
    <xf numFmtId="167" fontId="20" fillId="8" borderId="46" xfId="9" applyNumberFormat="1" applyFont="1" applyFill="1" applyBorder="1" applyAlignment="1"/>
    <xf numFmtId="0" fontId="20" fillId="0" borderId="49" xfId="9" applyNumberFormat="1" applyFont="1" applyBorder="1" applyAlignment="1"/>
    <xf numFmtId="0" fontId="20" fillId="0" borderId="38" xfId="9" applyNumberFormat="1" applyFont="1" applyBorder="1" applyAlignment="1"/>
    <xf numFmtId="0" fontId="20" fillId="0" borderId="50" xfId="9" applyNumberFormat="1" applyFont="1" applyBorder="1" applyAlignment="1"/>
    <xf numFmtId="3" fontId="20" fillId="0" borderId="37" xfId="9" applyNumberFormat="1" applyFont="1" applyBorder="1" applyAlignment="1"/>
    <xf numFmtId="3" fontId="20" fillId="0" borderId="38" xfId="9" applyNumberFormat="1" applyFont="1" applyBorder="1" applyAlignment="1"/>
    <xf numFmtId="3" fontId="20" fillId="0" borderId="39" xfId="9" applyNumberFormat="1" applyFont="1" applyBorder="1" applyAlignment="1"/>
    <xf numFmtId="167" fontId="20" fillId="0" borderId="40" xfId="9" applyNumberFormat="1" applyFont="1" applyBorder="1" applyAlignment="1"/>
    <xf numFmtId="0" fontId="19" fillId="4" borderId="42" xfId="9" applyNumberFormat="1" applyFont="1" applyFill="1" applyBorder="1" applyAlignment="1"/>
    <xf numFmtId="0" fontId="19" fillId="4" borderId="34" xfId="9" applyNumberFormat="1" applyFont="1" applyFill="1" applyBorder="1" applyAlignment="1">
      <alignment horizontal="center"/>
    </xf>
    <xf numFmtId="0" fontId="12" fillId="0" borderId="30" xfId="7" applyFont="1" applyFill="1" applyBorder="1" applyAlignment="1">
      <alignment horizontal="left"/>
    </xf>
    <xf numFmtId="0" fontId="12" fillId="0" borderId="31" xfId="7" applyFont="1" applyFill="1" applyBorder="1" applyAlignment="1">
      <alignment horizontal="left"/>
    </xf>
    <xf numFmtId="0" fontId="12" fillId="0" borderId="32" xfId="7" applyFont="1" applyFill="1" applyBorder="1" applyAlignment="1">
      <alignment horizontal="left"/>
    </xf>
    <xf numFmtId="0" fontId="7" fillId="0" borderId="26" xfId="4" applyFont="1" applyFill="1" applyBorder="1" applyAlignment="1">
      <alignment horizontal="left"/>
    </xf>
    <xf numFmtId="0" fontId="9" fillId="0" borderId="24" xfId="4" applyFont="1" applyBorder="1" applyAlignment="1"/>
    <xf numFmtId="0" fontId="9" fillId="0" borderId="25" xfId="4" applyFont="1" applyBorder="1" applyAlignment="1"/>
  </cellXfs>
  <cellStyles count="12">
    <cellStyle name="_Příjmy 2001-tab" xfId="1"/>
    <cellStyle name="_x0001_n" xfId="2"/>
    <cellStyle name="Nedefinován" xfId="3"/>
    <cellStyle name="Normální" xfId="0" builtinId="0"/>
    <cellStyle name="normální 2" xfId="4"/>
    <cellStyle name="Normální 3" xfId="9"/>
    <cellStyle name="Normální 4" xfId="10"/>
    <cellStyle name="normální_Archiv- příjmy" xfId="5"/>
    <cellStyle name="normální_Příjmy 2001-tab" xfId="6"/>
    <cellStyle name="normální_Výdaje 2001-tab" xfId="7"/>
    <cellStyle name="Procenta 2" xfId="11"/>
    <cellStyle name="Styl 1" xfId="8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14999847407452621"/>
        <name val="Calibri"/>
        <scheme val="minor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protection locked="1" hidden="0"/>
    </dxf>
    <dxf>
      <protection locked="1" hidden="0"/>
    </dxf>
    <dxf>
      <protection locked="1" hidden="0"/>
    </dxf>
    <dxf>
      <font>
        <b/>
        <i val="0"/>
      </font>
      <numFmt numFmtId="3" formatCode="#,##0"/>
      <fill>
        <gradientFill degree="90">
          <stop position="0">
            <color theme="0"/>
          </stop>
          <stop position="1">
            <color rgb="FF33CC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 tint="-5.0965910824915313E-2"/>
          </stop>
          <stop position="1">
            <color rgb="FF3399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/>
          </stop>
          <stop position="1">
            <color rgb="FF33CC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 tint="-5.0965910824915313E-2"/>
          </stop>
          <stop position="1">
            <color rgb="FF3399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/>
          </stop>
          <stop position="1">
            <color rgb="FF33CC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" formatCode="#,##0"/>
      <fill>
        <gradientFill degree="90">
          <stop position="0">
            <color theme="0" tint="-5.0965910824915313E-2"/>
          </stop>
          <stop position="1">
            <color rgb="FF339933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gradientFill degree="90">
          <stop position="0">
            <color theme="0" tint="-5.0965910824915313E-2"/>
          </stop>
          <stop position="1">
            <color rgb="FFFFC00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gradientFill degree="90">
          <stop position="0">
            <color theme="0"/>
          </stop>
          <stop position="1">
            <color rgb="FFFFE285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&#225;v&#283;re&#269;n&#253;%20&#250;&#269;et%202015\KV_zavazny_plan_k%2031.12.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Z&#225;v&#283;re&#269;n&#253;%20&#250;&#269;et%202015\Plneni%20BV%20MMB%2031.12.2015%20(SUMS,%20PO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YMENA/BAUER/MICHALA/RO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hrn"/>
      <sheetName val="zavplan"/>
      <sheetName val="koment"/>
      <sheetName val="zavplan_navrh"/>
      <sheetName val="navrh§§"/>
      <sheetName val="navrh_zdroje"/>
      <sheetName val="help"/>
      <sheetName val="navrh_zdroje_pomoc"/>
      <sheetName val="zp_navrh_pomoc"/>
      <sheetName val="chybyCN"/>
      <sheetName val="KV_zavazny_plan_k 31.12.2015"/>
    </sheetNames>
    <sheetDataSet>
      <sheetData sheetId="0">
        <row r="5">
          <cell r="P5" t="str">
            <v>10</v>
          </cell>
          <cell r="Q5" t="str">
            <v>10 Zemědělství, lesní hospodářství a rybářství</v>
          </cell>
        </row>
        <row r="6">
          <cell r="P6" t="str">
            <v>21</v>
          </cell>
          <cell r="Q6" t="str">
            <v>21 Průmysl, stavebnictví, obchod a služby</v>
          </cell>
        </row>
        <row r="7">
          <cell r="P7" t="str">
            <v>22</v>
          </cell>
          <cell r="Q7" t="str">
            <v>22 Doprava</v>
          </cell>
        </row>
        <row r="8">
          <cell r="P8" t="str">
            <v>23</v>
          </cell>
          <cell r="Q8" t="str">
            <v>23 Vodní hospodářství</v>
          </cell>
        </row>
        <row r="11">
          <cell r="P11" t="str">
            <v>31</v>
          </cell>
          <cell r="Q11" t="str">
            <v>31 Vzdělávání</v>
          </cell>
        </row>
        <row r="12">
          <cell r="P12" t="str">
            <v>33</v>
          </cell>
          <cell r="Q12" t="str">
            <v>33 Kultura, církve a sdělovací prostředky</v>
          </cell>
        </row>
        <row r="13">
          <cell r="P13" t="str">
            <v>34</v>
          </cell>
          <cell r="Q13" t="str">
            <v>34 Tělovýchova a zájmová činnost</v>
          </cell>
        </row>
        <row r="14">
          <cell r="P14" t="str">
            <v>35</v>
          </cell>
          <cell r="Q14" t="str">
            <v>35 Zdravotnictví</v>
          </cell>
        </row>
        <row r="16">
          <cell r="P16" t="str">
            <v>36</v>
          </cell>
          <cell r="Q16" t="str">
            <v>36 Bydlení, komunální služby a územní rozvoj</v>
          </cell>
        </row>
        <row r="17">
          <cell r="P17" t="str">
            <v>37</v>
          </cell>
          <cell r="Q17" t="str">
            <v>37 Ochrana životního prostředí</v>
          </cell>
        </row>
        <row r="18">
          <cell r="P18" t="str">
            <v>43</v>
          </cell>
          <cell r="Q18" t="str">
            <v>43 Sociální péče a pomoc a spol. činnosti v soc. zabezp. a pol. zaměstnanosti</v>
          </cell>
        </row>
        <row r="21">
          <cell r="P21" t="str">
            <v>53</v>
          </cell>
          <cell r="Q21" t="str">
            <v>53 Bezpečnost a veřejný pořádek</v>
          </cell>
        </row>
        <row r="22">
          <cell r="P22" t="str">
            <v>55</v>
          </cell>
          <cell r="Q22" t="str">
            <v>55 Požární ochrana a integrovaný záchranný systém</v>
          </cell>
        </row>
        <row r="23">
          <cell r="P23" t="str">
            <v>61</v>
          </cell>
          <cell r="Q23" t="str">
            <v>61 Státní moc, státní správa, územní samospráva a politické strany</v>
          </cell>
        </row>
        <row r="25">
          <cell r="P25" t="str">
            <v>62</v>
          </cell>
          <cell r="Q25" t="str">
            <v>62 Jiné veřejné služby a činnosti</v>
          </cell>
        </row>
        <row r="26">
          <cell r="P26" t="str">
            <v>64</v>
          </cell>
          <cell r="Q26" t="str">
            <v>64 Ostatní činnosti</v>
          </cell>
        </row>
      </sheetData>
      <sheetData sheetId="1"/>
      <sheetData sheetId="2">
        <row r="1">
          <cell r="F1">
            <v>0.8</v>
          </cell>
        </row>
      </sheetData>
      <sheetData sheetId="3">
        <row r="4">
          <cell r="B4">
            <v>1900</v>
          </cell>
          <cell r="C4" t="str">
            <v>2143 - Cestovní ruch</v>
          </cell>
          <cell r="D4">
            <v>30129125</v>
          </cell>
        </row>
        <row r="5">
          <cell r="C5" t="str">
            <v>Celkem z 2143 - Cestovní ruch</v>
          </cell>
        </row>
        <row r="6">
          <cell r="B6">
            <v>5600</v>
          </cell>
          <cell r="C6" t="str">
            <v>2212 - Silnice</v>
          </cell>
          <cell r="D6">
            <v>2771</v>
          </cell>
        </row>
        <row r="7">
          <cell r="B7">
            <v>5600</v>
          </cell>
          <cell r="C7" t="str">
            <v>2212 - Silnice</v>
          </cell>
          <cell r="D7">
            <v>2799</v>
          </cell>
        </row>
        <row r="8">
          <cell r="B8">
            <v>5600</v>
          </cell>
          <cell r="C8" t="str">
            <v>2212 - Silnice</v>
          </cell>
          <cell r="D8">
            <v>2800</v>
          </cell>
        </row>
        <row r="9">
          <cell r="B9">
            <v>5600</v>
          </cell>
          <cell r="C9" t="str">
            <v>2212 - Silnice</v>
          </cell>
          <cell r="D9">
            <v>2827</v>
          </cell>
        </row>
        <row r="10">
          <cell r="B10">
            <v>5600</v>
          </cell>
          <cell r="C10" t="str">
            <v>2212 - Silnice</v>
          </cell>
          <cell r="D10">
            <v>2828</v>
          </cell>
        </row>
        <row r="11">
          <cell r="B11">
            <v>5600</v>
          </cell>
          <cell r="C11" t="str">
            <v>2212 - Silnice</v>
          </cell>
          <cell r="D11">
            <v>2829</v>
          </cell>
        </row>
        <row r="12">
          <cell r="B12">
            <v>5600</v>
          </cell>
          <cell r="C12" t="str">
            <v>2212 - Silnice</v>
          </cell>
          <cell r="D12">
            <v>2830</v>
          </cell>
        </row>
        <row r="13">
          <cell r="B13">
            <v>5600</v>
          </cell>
          <cell r="C13" t="str">
            <v>2212 - Silnice</v>
          </cell>
          <cell r="D13">
            <v>2831</v>
          </cell>
        </row>
        <row r="14">
          <cell r="B14">
            <v>5600</v>
          </cell>
          <cell r="C14" t="str">
            <v>2212 - Silnice</v>
          </cell>
          <cell r="D14">
            <v>2832</v>
          </cell>
        </row>
        <row r="15">
          <cell r="B15">
            <v>5600</v>
          </cell>
          <cell r="C15" t="str">
            <v>2212 - Silnice</v>
          </cell>
          <cell r="D15">
            <v>2833</v>
          </cell>
        </row>
        <row r="16">
          <cell r="B16">
            <v>5600</v>
          </cell>
          <cell r="C16" t="str">
            <v>2212 - Silnice</v>
          </cell>
          <cell r="D16">
            <v>2834</v>
          </cell>
        </row>
        <row r="17">
          <cell r="B17">
            <v>5600</v>
          </cell>
          <cell r="C17" t="str">
            <v>2212 - Silnice</v>
          </cell>
          <cell r="D17">
            <v>2835</v>
          </cell>
        </row>
        <row r="18">
          <cell r="B18">
            <v>5600</v>
          </cell>
          <cell r="C18" t="str">
            <v>2212 - Silnice</v>
          </cell>
          <cell r="D18">
            <v>2836</v>
          </cell>
        </row>
        <row r="19">
          <cell r="B19">
            <v>5600</v>
          </cell>
          <cell r="C19" t="str">
            <v>2212 - Silnice</v>
          </cell>
          <cell r="D19">
            <v>2837</v>
          </cell>
        </row>
        <row r="20">
          <cell r="B20">
            <v>5600</v>
          </cell>
          <cell r="C20" t="str">
            <v>2212 - Silnice</v>
          </cell>
          <cell r="D20">
            <v>2838</v>
          </cell>
        </row>
        <row r="21">
          <cell r="B21">
            <v>5600</v>
          </cell>
          <cell r="C21" t="str">
            <v>2212 - Silnice</v>
          </cell>
          <cell r="D21">
            <v>2839</v>
          </cell>
        </row>
        <row r="22">
          <cell r="B22">
            <v>5600</v>
          </cell>
          <cell r="C22" t="str">
            <v>2212 - Silnice</v>
          </cell>
          <cell r="D22">
            <v>2840</v>
          </cell>
        </row>
        <row r="23">
          <cell r="B23">
            <v>5600</v>
          </cell>
          <cell r="C23" t="str">
            <v>2212 - Silnice</v>
          </cell>
          <cell r="D23">
            <v>2853</v>
          </cell>
        </row>
        <row r="24">
          <cell r="B24">
            <v>5600</v>
          </cell>
          <cell r="C24" t="str">
            <v>2212 - Silnice</v>
          </cell>
          <cell r="D24">
            <v>2877</v>
          </cell>
        </row>
        <row r="25">
          <cell r="B25">
            <v>5600</v>
          </cell>
          <cell r="C25" t="str">
            <v>2212 - Silnice</v>
          </cell>
          <cell r="D25">
            <v>2883</v>
          </cell>
        </row>
        <row r="26">
          <cell r="B26">
            <v>5400</v>
          </cell>
          <cell r="C26" t="str">
            <v>2212 - Silnice</v>
          </cell>
          <cell r="D26">
            <v>2885</v>
          </cell>
        </row>
        <row r="27">
          <cell r="B27">
            <v>5400</v>
          </cell>
          <cell r="C27" t="str">
            <v>2212 - Silnice</v>
          </cell>
          <cell r="D27">
            <v>2887</v>
          </cell>
        </row>
        <row r="28">
          <cell r="B28">
            <v>5600</v>
          </cell>
          <cell r="C28" t="str">
            <v>2212 - Silnice</v>
          </cell>
          <cell r="D28">
            <v>2903</v>
          </cell>
        </row>
        <row r="29">
          <cell r="B29">
            <v>5600</v>
          </cell>
          <cell r="C29" t="str">
            <v>2212 - Silnice</v>
          </cell>
          <cell r="D29">
            <v>2908</v>
          </cell>
        </row>
        <row r="30">
          <cell r="B30">
            <v>5600</v>
          </cell>
          <cell r="C30" t="str">
            <v>2212 - Silnice</v>
          </cell>
          <cell r="D30">
            <v>2909</v>
          </cell>
        </row>
        <row r="31">
          <cell r="B31">
            <v>5600</v>
          </cell>
          <cell r="C31" t="str">
            <v>2212 - Silnice</v>
          </cell>
          <cell r="D31">
            <v>2930</v>
          </cell>
        </row>
        <row r="32">
          <cell r="B32">
            <v>5600</v>
          </cell>
          <cell r="C32" t="str">
            <v>2212 - Silnice</v>
          </cell>
          <cell r="D32">
            <v>2931</v>
          </cell>
        </row>
        <row r="33">
          <cell r="B33">
            <v>5600</v>
          </cell>
          <cell r="C33" t="str">
            <v>2212 - Silnice</v>
          </cell>
          <cell r="D33">
            <v>2963</v>
          </cell>
        </row>
        <row r="34">
          <cell r="B34">
            <v>5600</v>
          </cell>
          <cell r="C34" t="str">
            <v>2212 - Silnice</v>
          </cell>
          <cell r="D34">
            <v>3094</v>
          </cell>
        </row>
        <row r="35">
          <cell r="B35">
            <v>5600</v>
          </cell>
          <cell r="C35" t="str">
            <v>2212 - Silnice</v>
          </cell>
          <cell r="D35">
            <v>3153</v>
          </cell>
        </row>
        <row r="36">
          <cell r="B36">
            <v>5600</v>
          </cell>
          <cell r="C36" t="str">
            <v>2212 - Silnice</v>
          </cell>
          <cell r="D36">
            <v>3227</v>
          </cell>
        </row>
        <row r="37">
          <cell r="B37">
            <v>5600</v>
          </cell>
          <cell r="C37" t="str">
            <v>2212 - Silnice</v>
          </cell>
          <cell r="D37">
            <v>3228</v>
          </cell>
        </row>
        <row r="38">
          <cell r="B38">
            <v>5600</v>
          </cell>
          <cell r="C38" t="str">
            <v>2212 - Silnice</v>
          </cell>
          <cell r="D38">
            <v>3348</v>
          </cell>
        </row>
        <row r="39">
          <cell r="B39">
            <v>5600</v>
          </cell>
          <cell r="C39" t="str">
            <v>2212 - Silnice</v>
          </cell>
          <cell r="D39">
            <v>4220</v>
          </cell>
        </row>
        <row r="40">
          <cell r="B40">
            <v>5600</v>
          </cell>
          <cell r="C40" t="str">
            <v>2212 - Silnice</v>
          </cell>
          <cell r="D40">
            <v>4267</v>
          </cell>
        </row>
        <row r="41">
          <cell r="B41">
            <v>5600</v>
          </cell>
          <cell r="C41" t="str">
            <v>2212 - Silnice</v>
          </cell>
          <cell r="D41">
            <v>4276</v>
          </cell>
        </row>
        <row r="42">
          <cell r="B42">
            <v>5600</v>
          </cell>
          <cell r="C42" t="str">
            <v>2212 - Silnice</v>
          </cell>
          <cell r="D42">
            <v>4276</v>
          </cell>
        </row>
        <row r="43">
          <cell r="B43">
            <v>5600</v>
          </cell>
          <cell r="C43" t="str">
            <v>2212 - Silnice</v>
          </cell>
          <cell r="D43">
            <v>4280</v>
          </cell>
        </row>
        <row r="44">
          <cell r="B44">
            <v>5600</v>
          </cell>
          <cell r="C44" t="str">
            <v>2212 - Silnice</v>
          </cell>
          <cell r="D44">
            <v>4281</v>
          </cell>
        </row>
        <row r="45">
          <cell r="B45">
            <v>5600</v>
          </cell>
          <cell r="C45" t="str">
            <v>2212 - Silnice</v>
          </cell>
          <cell r="D45">
            <v>4283</v>
          </cell>
        </row>
        <row r="46">
          <cell r="B46">
            <v>5600</v>
          </cell>
          <cell r="C46" t="str">
            <v>2212 - Silnice</v>
          </cell>
          <cell r="D46">
            <v>4284</v>
          </cell>
        </row>
        <row r="47">
          <cell r="B47">
            <v>5600</v>
          </cell>
          <cell r="C47" t="str">
            <v>2212 - Silnice</v>
          </cell>
          <cell r="D47">
            <v>4286</v>
          </cell>
        </row>
        <row r="48">
          <cell r="B48">
            <v>5600</v>
          </cell>
          <cell r="C48" t="str">
            <v>2212 - Silnice</v>
          </cell>
          <cell r="D48">
            <v>4554</v>
          </cell>
        </row>
        <row r="49">
          <cell r="B49">
            <v>5600</v>
          </cell>
          <cell r="C49" t="str">
            <v>2212 - Silnice</v>
          </cell>
          <cell r="D49">
            <v>4556</v>
          </cell>
        </row>
        <row r="50">
          <cell r="B50">
            <v>5600</v>
          </cell>
          <cell r="C50" t="str">
            <v>2212 - Silnice</v>
          </cell>
          <cell r="D50">
            <v>4567</v>
          </cell>
        </row>
        <row r="51">
          <cell r="C51" t="str">
            <v>Celkem z 2212 - Silnice</v>
          </cell>
        </row>
        <row r="52">
          <cell r="B52">
            <v>5400</v>
          </cell>
          <cell r="C52" t="str">
            <v>2219 - Ost. záležitosti poz. komunikací</v>
          </cell>
          <cell r="D52">
            <v>2819</v>
          </cell>
        </row>
        <row r="53">
          <cell r="B53">
            <v>5600</v>
          </cell>
          <cell r="C53" t="str">
            <v>2219 - Ost. záležitosti poz. komunikací</v>
          </cell>
          <cell r="D53">
            <v>2822</v>
          </cell>
        </row>
        <row r="54">
          <cell r="B54">
            <v>5400</v>
          </cell>
          <cell r="C54" t="str">
            <v>2219 - Ost. záležitosti poz. komunikací</v>
          </cell>
          <cell r="D54">
            <v>2826</v>
          </cell>
        </row>
        <row r="55">
          <cell r="B55">
            <v>5400</v>
          </cell>
          <cell r="C55" t="str">
            <v>2219 - Ost. záležitosti poz. komunikací</v>
          </cell>
          <cell r="D55">
            <v>2947</v>
          </cell>
        </row>
        <row r="56">
          <cell r="B56">
            <v>5400</v>
          </cell>
          <cell r="C56" t="str">
            <v>2219 - Ost. záležitosti poz. komunikací</v>
          </cell>
          <cell r="D56">
            <v>2959</v>
          </cell>
        </row>
        <row r="57">
          <cell r="B57">
            <v>5600</v>
          </cell>
          <cell r="C57" t="str">
            <v>2219 - Ost. záležitosti poz. komunikací</v>
          </cell>
          <cell r="D57">
            <v>3297</v>
          </cell>
        </row>
        <row r="58">
          <cell r="B58">
            <v>5600</v>
          </cell>
          <cell r="C58" t="str">
            <v>2219 - Ost. záležitosti poz. komunikací</v>
          </cell>
          <cell r="D58">
            <v>4208</v>
          </cell>
        </row>
        <row r="59">
          <cell r="B59">
            <v>5400</v>
          </cell>
          <cell r="C59" t="str">
            <v>2219 - Ost. záležitosti poz. komunikací</v>
          </cell>
          <cell r="D59">
            <v>5014</v>
          </cell>
        </row>
        <row r="60">
          <cell r="B60">
            <v>5600</v>
          </cell>
          <cell r="C60" t="str">
            <v>2219 - Ost. záležitosti poz. komunikací</v>
          </cell>
          <cell r="D60">
            <v>5023</v>
          </cell>
        </row>
        <row r="61">
          <cell r="B61">
            <v>5400</v>
          </cell>
          <cell r="C61" t="str">
            <v>2219 - Ost. záležitosti poz. komunikací</v>
          </cell>
          <cell r="D61">
            <v>5162</v>
          </cell>
        </row>
        <row r="62">
          <cell r="C62" t="str">
            <v>Celkem z 2219 - Ost. záležitosti poz. komunikací</v>
          </cell>
        </row>
        <row r="63">
          <cell r="B63">
            <v>5600</v>
          </cell>
          <cell r="C63" t="str">
            <v>2229 - Ost. záležitosti v silniční dopravě</v>
          </cell>
          <cell r="D63">
            <v>5172</v>
          </cell>
        </row>
        <row r="64">
          <cell r="B64">
            <v>5600</v>
          </cell>
          <cell r="C64" t="str">
            <v>2229 - Ost. záležitosti v silniční dopravě</v>
          </cell>
          <cell r="D64">
            <v>5173</v>
          </cell>
        </row>
        <row r="65">
          <cell r="B65">
            <v>5600</v>
          </cell>
          <cell r="C65" t="str">
            <v>2229 - Ost. záležitosti v silniční dopravě</v>
          </cell>
          <cell r="D65">
            <v>5174</v>
          </cell>
        </row>
        <row r="66">
          <cell r="C66" t="str">
            <v>Celkem z 2229 - Ost. záležitosti v silniční dopravě</v>
          </cell>
        </row>
        <row r="67">
          <cell r="B67">
            <v>5600</v>
          </cell>
          <cell r="C67" t="str">
            <v>2271 - Ostatní dráhy</v>
          </cell>
          <cell r="D67">
            <v>2770</v>
          </cell>
        </row>
        <row r="68">
          <cell r="B68">
            <v>5400</v>
          </cell>
          <cell r="C68" t="str">
            <v>2271 - Ostatní dráhy</v>
          </cell>
          <cell r="D68">
            <v>2802</v>
          </cell>
        </row>
        <row r="69">
          <cell r="B69">
            <v>5600</v>
          </cell>
          <cell r="C69" t="str">
            <v>2271 - Ostatní dráhy</v>
          </cell>
          <cell r="D69">
            <v>2804</v>
          </cell>
        </row>
        <row r="70">
          <cell r="B70">
            <v>5400</v>
          </cell>
          <cell r="C70" t="str">
            <v>2271 - Ostatní dráhy</v>
          </cell>
          <cell r="D70">
            <v>2843</v>
          </cell>
        </row>
        <row r="71">
          <cell r="B71">
            <v>5400</v>
          </cell>
          <cell r="C71" t="str">
            <v>2271 - Ostatní dráhy</v>
          </cell>
          <cell r="D71">
            <v>2845</v>
          </cell>
        </row>
        <row r="72">
          <cell r="C72" t="str">
            <v>Celkem z 2271 - Ostatní dráhy</v>
          </cell>
        </row>
        <row r="73">
          <cell r="B73">
            <v>5600</v>
          </cell>
          <cell r="C73" t="str">
            <v>2310 - Pitná voda</v>
          </cell>
          <cell r="D73">
            <v>2774</v>
          </cell>
        </row>
        <row r="74">
          <cell r="B74">
            <v>5600</v>
          </cell>
          <cell r="C74" t="str">
            <v>2310 - Pitná voda</v>
          </cell>
          <cell r="D74">
            <v>2794</v>
          </cell>
        </row>
        <row r="75">
          <cell r="B75">
            <v>5600</v>
          </cell>
          <cell r="C75" t="str">
            <v>2310 - Pitná voda</v>
          </cell>
          <cell r="D75">
            <v>2795</v>
          </cell>
        </row>
        <row r="76">
          <cell r="B76">
            <v>5600</v>
          </cell>
          <cell r="C76" t="str">
            <v>2310 - Pitná voda</v>
          </cell>
          <cell r="D76">
            <v>2796</v>
          </cell>
        </row>
        <row r="77">
          <cell r="B77">
            <v>5600</v>
          </cell>
          <cell r="C77" t="str">
            <v>2310 - Pitná voda</v>
          </cell>
          <cell r="D77">
            <v>2816</v>
          </cell>
        </row>
        <row r="78">
          <cell r="B78">
            <v>5600</v>
          </cell>
          <cell r="C78" t="str">
            <v>2310 - Pitná voda</v>
          </cell>
          <cell r="D78">
            <v>2817</v>
          </cell>
        </row>
        <row r="79">
          <cell r="B79">
            <v>5600</v>
          </cell>
          <cell r="C79" t="str">
            <v>2310 - Pitná voda</v>
          </cell>
          <cell r="D79">
            <v>2849</v>
          </cell>
        </row>
        <row r="80">
          <cell r="B80">
            <v>5600</v>
          </cell>
          <cell r="C80" t="str">
            <v>2310 - Pitná voda</v>
          </cell>
          <cell r="D80">
            <v>2874</v>
          </cell>
        </row>
        <row r="81">
          <cell r="B81">
            <v>5600</v>
          </cell>
          <cell r="C81" t="str">
            <v>2310 - Pitná voda</v>
          </cell>
          <cell r="D81">
            <v>2875</v>
          </cell>
        </row>
        <row r="82">
          <cell r="B82">
            <v>5600</v>
          </cell>
          <cell r="C82" t="str">
            <v>2310 - Pitná voda</v>
          </cell>
          <cell r="D82">
            <v>2882</v>
          </cell>
        </row>
        <row r="83">
          <cell r="B83">
            <v>5600</v>
          </cell>
          <cell r="C83" t="str">
            <v>2310 - Pitná voda</v>
          </cell>
          <cell r="D83">
            <v>2911</v>
          </cell>
        </row>
        <row r="84">
          <cell r="B84">
            <v>5600</v>
          </cell>
          <cell r="C84" t="str">
            <v>2310 - Pitná voda</v>
          </cell>
          <cell r="D84">
            <v>2916</v>
          </cell>
        </row>
        <row r="85">
          <cell r="B85">
            <v>5600</v>
          </cell>
          <cell r="C85" t="str">
            <v>2310 - Pitná voda</v>
          </cell>
          <cell r="D85">
            <v>2917</v>
          </cell>
        </row>
        <row r="86">
          <cell r="B86">
            <v>5600</v>
          </cell>
          <cell r="C86" t="str">
            <v>2310 - Pitná voda</v>
          </cell>
          <cell r="D86">
            <v>2953</v>
          </cell>
        </row>
        <row r="87">
          <cell r="B87">
            <v>5600</v>
          </cell>
          <cell r="C87" t="str">
            <v>2310 - Pitná voda</v>
          </cell>
          <cell r="D87">
            <v>2975</v>
          </cell>
        </row>
        <row r="88">
          <cell r="B88">
            <v>5600</v>
          </cell>
          <cell r="C88" t="str">
            <v>2310 - Pitná voda</v>
          </cell>
          <cell r="D88">
            <v>3124</v>
          </cell>
        </row>
        <row r="89">
          <cell r="B89">
            <v>5600</v>
          </cell>
          <cell r="C89" t="str">
            <v>2310 - Pitná voda</v>
          </cell>
          <cell r="D89">
            <v>3161</v>
          </cell>
        </row>
        <row r="90">
          <cell r="B90">
            <v>5600</v>
          </cell>
          <cell r="C90" t="str">
            <v>2310 - Pitná voda</v>
          </cell>
          <cell r="D90">
            <v>3203</v>
          </cell>
        </row>
        <row r="91">
          <cell r="B91">
            <v>5600</v>
          </cell>
          <cell r="C91" t="str">
            <v>2310 - Pitná voda</v>
          </cell>
          <cell r="D91">
            <v>3403</v>
          </cell>
        </row>
        <row r="92">
          <cell r="B92">
            <v>5600</v>
          </cell>
          <cell r="C92" t="str">
            <v>2310 - Pitná voda</v>
          </cell>
          <cell r="D92">
            <v>3404</v>
          </cell>
        </row>
        <row r="93">
          <cell r="B93">
            <v>5600</v>
          </cell>
          <cell r="C93" t="str">
            <v>2310 - Pitná voda</v>
          </cell>
          <cell r="D93">
            <v>3409</v>
          </cell>
        </row>
        <row r="94">
          <cell r="B94">
            <v>5600</v>
          </cell>
          <cell r="C94" t="str">
            <v>2310 - Pitná voda</v>
          </cell>
          <cell r="D94">
            <v>4052</v>
          </cell>
        </row>
        <row r="95">
          <cell r="B95">
            <v>5600</v>
          </cell>
          <cell r="C95" t="str">
            <v>2310 - Pitná voda</v>
          </cell>
          <cell r="D95">
            <v>4193</v>
          </cell>
        </row>
        <row r="96">
          <cell r="C96" t="str">
            <v>Celkem z 2310 - Pitná voda</v>
          </cell>
        </row>
        <row r="97">
          <cell r="B97">
            <v>5600</v>
          </cell>
          <cell r="C97" t="str">
            <v>2321 - Odvádění a čištění odpadních vod</v>
          </cell>
          <cell r="D97">
            <v>2773</v>
          </cell>
        </row>
        <row r="98">
          <cell r="B98">
            <v>5600</v>
          </cell>
          <cell r="C98" t="str">
            <v>2321 - Odvádění a čištění odpadních vod</v>
          </cell>
          <cell r="D98">
            <v>2780</v>
          </cell>
        </row>
        <row r="99">
          <cell r="B99">
            <v>5600</v>
          </cell>
          <cell r="C99" t="str">
            <v>2321 - Odvádění a čištění odpadních vod</v>
          </cell>
          <cell r="D99">
            <v>2781</v>
          </cell>
        </row>
        <row r="100">
          <cell r="B100">
            <v>5600</v>
          </cell>
          <cell r="C100" t="str">
            <v>2321 - Odvádění a čištění odpadních vod</v>
          </cell>
          <cell r="D100">
            <v>2782</v>
          </cell>
        </row>
        <row r="101">
          <cell r="B101">
            <v>5600</v>
          </cell>
          <cell r="C101" t="str">
            <v>2321 - Odvádění a čištění odpadních vod</v>
          </cell>
          <cell r="D101">
            <v>2783</v>
          </cell>
        </row>
        <row r="102">
          <cell r="B102">
            <v>5600</v>
          </cell>
          <cell r="C102" t="str">
            <v>2321 - Odvádění a čištění odpadních vod</v>
          </cell>
          <cell r="D102">
            <v>2784</v>
          </cell>
        </row>
        <row r="103">
          <cell r="B103">
            <v>5600</v>
          </cell>
          <cell r="C103" t="str">
            <v>2321 - Odvádění a čištění odpadních vod</v>
          </cell>
          <cell r="D103">
            <v>2785</v>
          </cell>
        </row>
        <row r="104">
          <cell r="B104">
            <v>5600</v>
          </cell>
          <cell r="C104" t="str">
            <v>2321 - Odvádění a čištění odpadních vod</v>
          </cell>
          <cell r="D104">
            <v>2786</v>
          </cell>
        </row>
        <row r="105">
          <cell r="B105">
            <v>5600</v>
          </cell>
          <cell r="C105" t="str">
            <v>2321 - Odvádění a čištění odpadních vod</v>
          </cell>
          <cell r="D105">
            <v>2787</v>
          </cell>
        </row>
        <row r="106">
          <cell r="B106">
            <v>5600</v>
          </cell>
          <cell r="C106" t="str">
            <v>2321 - Odvádění a čištění odpadních vod</v>
          </cell>
          <cell r="D106">
            <v>2788</v>
          </cell>
        </row>
        <row r="107">
          <cell r="B107">
            <v>5600</v>
          </cell>
          <cell r="C107" t="str">
            <v>2321 - Odvádění a čištění odpadních vod</v>
          </cell>
          <cell r="D107">
            <v>2789</v>
          </cell>
        </row>
        <row r="108">
          <cell r="B108">
            <v>5600</v>
          </cell>
          <cell r="C108" t="str">
            <v>2321 - Odvádění a čištění odpadních vod</v>
          </cell>
          <cell r="D108">
            <v>2790</v>
          </cell>
        </row>
        <row r="109">
          <cell r="B109">
            <v>5600</v>
          </cell>
          <cell r="C109" t="str">
            <v>2321 - Odvádění a čištění odpadních vod</v>
          </cell>
          <cell r="D109">
            <v>2791</v>
          </cell>
        </row>
        <row r="110">
          <cell r="B110">
            <v>5600</v>
          </cell>
          <cell r="C110" t="str">
            <v>2321 - Odvádění a čištění odpadních vod</v>
          </cell>
          <cell r="D110">
            <v>2792</v>
          </cell>
        </row>
        <row r="111">
          <cell r="B111">
            <v>5600</v>
          </cell>
          <cell r="C111" t="str">
            <v>2321 - Odvádění a čištění odpadních vod</v>
          </cell>
          <cell r="D111">
            <v>2793</v>
          </cell>
        </row>
        <row r="112">
          <cell r="B112">
            <v>5600</v>
          </cell>
          <cell r="C112" t="str">
            <v>2321 - Odvádění a čištění odpadních vod</v>
          </cell>
          <cell r="D112">
            <v>2807</v>
          </cell>
        </row>
        <row r="113">
          <cell r="B113">
            <v>5600</v>
          </cell>
          <cell r="C113" t="str">
            <v>2321 - Odvádění a čištění odpadních vod</v>
          </cell>
          <cell r="D113">
            <v>2808</v>
          </cell>
        </row>
        <row r="114">
          <cell r="B114">
            <v>5600</v>
          </cell>
          <cell r="C114" t="str">
            <v>2321 - Odvádění a čištění odpadních vod</v>
          </cell>
          <cell r="D114">
            <v>2809</v>
          </cell>
        </row>
        <row r="115">
          <cell r="B115">
            <v>5600</v>
          </cell>
          <cell r="C115" t="str">
            <v>2321 - Odvádění a čištění odpadních vod</v>
          </cell>
          <cell r="D115">
            <v>2810</v>
          </cell>
        </row>
        <row r="116">
          <cell r="B116">
            <v>5600</v>
          </cell>
          <cell r="C116" t="str">
            <v>2321 - Odvádění a čištění odpadních vod</v>
          </cell>
          <cell r="D116">
            <v>2811</v>
          </cell>
        </row>
        <row r="117">
          <cell r="B117">
            <v>5600</v>
          </cell>
          <cell r="C117" t="str">
            <v>2321 - Odvádění a čištění odpadních vod</v>
          </cell>
          <cell r="D117">
            <v>2812</v>
          </cell>
        </row>
        <row r="118">
          <cell r="B118">
            <v>5600</v>
          </cell>
          <cell r="C118" t="str">
            <v>2321 - Odvádění a čištění odpadních vod</v>
          </cell>
          <cell r="D118">
            <v>2813</v>
          </cell>
        </row>
        <row r="119">
          <cell r="B119">
            <v>5600</v>
          </cell>
          <cell r="C119" t="str">
            <v>2321 - Odvádění a čištění odpadních vod</v>
          </cell>
          <cell r="D119">
            <v>2814</v>
          </cell>
        </row>
        <row r="120">
          <cell r="B120">
            <v>5600</v>
          </cell>
          <cell r="C120" t="str">
            <v>2321 - Odvádění a čištění odpadních vod</v>
          </cell>
          <cell r="D120">
            <v>2815</v>
          </cell>
        </row>
        <row r="121">
          <cell r="B121">
            <v>5600</v>
          </cell>
          <cell r="C121" t="str">
            <v>2321 - Odvádění a čištění odpadních vod</v>
          </cell>
          <cell r="D121">
            <v>2846</v>
          </cell>
        </row>
        <row r="122">
          <cell r="B122">
            <v>5600</v>
          </cell>
          <cell r="C122" t="str">
            <v>2321 - Odvádění a čištění odpadních vod</v>
          </cell>
          <cell r="D122">
            <v>2847</v>
          </cell>
        </row>
        <row r="123">
          <cell r="B123">
            <v>5600</v>
          </cell>
          <cell r="C123" t="str">
            <v>2321 - Odvádění a čištění odpadních vod</v>
          </cell>
          <cell r="D123">
            <v>2848</v>
          </cell>
        </row>
        <row r="124">
          <cell r="B124">
            <v>5600</v>
          </cell>
          <cell r="C124" t="str">
            <v>2321 - Odvádění a čištění odpadních vod</v>
          </cell>
          <cell r="D124">
            <v>2856</v>
          </cell>
        </row>
        <row r="125">
          <cell r="B125">
            <v>5600</v>
          </cell>
          <cell r="C125" t="str">
            <v>2321 - Odvádění a čištění odpadních vod</v>
          </cell>
          <cell r="D125">
            <v>2857</v>
          </cell>
        </row>
        <row r="126">
          <cell r="B126">
            <v>5600</v>
          </cell>
          <cell r="C126" t="str">
            <v>2321 - Odvádění a čištění odpadních vod</v>
          </cell>
          <cell r="D126">
            <v>2858</v>
          </cell>
        </row>
        <row r="127">
          <cell r="B127">
            <v>5600</v>
          </cell>
          <cell r="C127" t="str">
            <v>2321 - Odvádění a čištění odpadních vod</v>
          </cell>
          <cell r="D127">
            <v>2859</v>
          </cell>
        </row>
        <row r="128">
          <cell r="B128">
            <v>5600</v>
          </cell>
          <cell r="C128" t="str">
            <v>2321 - Odvádění a čištění odpadních vod</v>
          </cell>
          <cell r="D128">
            <v>2860</v>
          </cell>
        </row>
        <row r="129">
          <cell r="B129">
            <v>5600</v>
          </cell>
          <cell r="C129" t="str">
            <v>2321 - Odvádění a čištění odpadních vod</v>
          </cell>
          <cell r="D129">
            <v>2861</v>
          </cell>
        </row>
        <row r="130">
          <cell r="B130">
            <v>5600</v>
          </cell>
          <cell r="C130" t="str">
            <v>2321 - Odvádění a čištění odpadních vod</v>
          </cell>
          <cell r="D130">
            <v>2862</v>
          </cell>
        </row>
        <row r="131">
          <cell r="B131">
            <v>5600</v>
          </cell>
          <cell r="C131" t="str">
            <v>2321 - Odvádění a čištění odpadních vod</v>
          </cell>
          <cell r="D131">
            <v>2863</v>
          </cell>
        </row>
        <row r="132">
          <cell r="B132">
            <v>5600</v>
          </cell>
          <cell r="C132" t="str">
            <v>2321 - Odvádění a čištění odpadních vod</v>
          </cell>
          <cell r="D132">
            <v>2864</v>
          </cell>
        </row>
        <row r="133">
          <cell r="B133">
            <v>5600</v>
          </cell>
          <cell r="C133" t="str">
            <v>2321 - Odvádění a čištění odpadních vod</v>
          </cell>
          <cell r="D133">
            <v>2865</v>
          </cell>
        </row>
        <row r="134">
          <cell r="B134">
            <v>5600</v>
          </cell>
          <cell r="C134" t="str">
            <v>2321 - Odvádění a čištění odpadních vod</v>
          </cell>
          <cell r="D134">
            <v>2866</v>
          </cell>
        </row>
        <row r="135">
          <cell r="B135">
            <v>5600</v>
          </cell>
          <cell r="C135" t="str">
            <v>2321 - Odvádění a čištění odpadních vod</v>
          </cell>
          <cell r="D135">
            <v>2867</v>
          </cell>
        </row>
        <row r="136">
          <cell r="B136">
            <v>5600</v>
          </cell>
          <cell r="C136" t="str">
            <v>2321 - Odvádění a čištění odpadních vod</v>
          </cell>
          <cell r="D136">
            <v>2868</v>
          </cell>
        </row>
        <row r="137">
          <cell r="B137">
            <v>5600</v>
          </cell>
          <cell r="C137" t="str">
            <v>2321 - Odvádění a čištění odpadních vod</v>
          </cell>
          <cell r="D137">
            <v>2869</v>
          </cell>
        </row>
        <row r="138">
          <cell r="B138">
            <v>5600</v>
          </cell>
          <cell r="C138" t="str">
            <v>2321 - Odvádění a čištění odpadních vod</v>
          </cell>
          <cell r="D138">
            <v>2870</v>
          </cell>
        </row>
        <row r="139">
          <cell r="B139">
            <v>5600</v>
          </cell>
          <cell r="C139" t="str">
            <v>2321 - Odvádění a čištění odpadních vod</v>
          </cell>
          <cell r="D139">
            <v>2871</v>
          </cell>
        </row>
        <row r="140">
          <cell r="B140">
            <v>5600</v>
          </cell>
          <cell r="C140" t="str">
            <v>2321 - Odvádění a čištění odpadních vod</v>
          </cell>
          <cell r="D140">
            <v>2872</v>
          </cell>
        </row>
        <row r="141">
          <cell r="B141">
            <v>5600</v>
          </cell>
          <cell r="C141" t="str">
            <v>2321 - Odvádění a čištění odpadních vod</v>
          </cell>
          <cell r="D141">
            <v>2873</v>
          </cell>
        </row>
        <row r="142">
          <cell r="B142">
            <v>5600</v>
          </cell>
          <cell r="C142" t="str">
            <v>2321 - Odvádění a čištění odpadních vod</v>
          </cell>
          <cell r="D142">
            <v>2880</v>
          </cell>
        </row>
        <row r="143">
          <cell r="B143">
            <v>5600</v>
          </cell>
          <cell r="C143" t="str">
            <v>2321 - Odvádění a čištění odpadních vod</v>
          </cell>
          <cell r="D143">
            <v>2881</v>
          </cell>
        </row>
        <row r="144">
          <cell r="B144">
            <v>5600</v>
          </cell>
          <cell r="C144" t="str">
            <v>2321 - Odvádění a čištění odpadních vod</v>
          </cell>
          <cell r="D144">
            <v>2889</v>
          </cell>
        </row>
        <row r="145">
          <cell r="B145">
            <v>5600</v>
          </cell>
          <cell r="C145" t="str">
            <v>2321 - Odvádění a čištění odpadních vod</v>
          </cell>
          <cell r="D145">
            <v>2891</v>
          </cell>
        </row>
        <row r="146">
          <cell r="B146">
            <v>5600</v>
          </cell>
          <cell r="C146" t="str">
            <v>2321 - Odvádění a čištění odpadních vod</v>
          </cell>
          <cell r="D146">
            <v>2892</v>
          </cell>
        </row>
        <row r="147">
          <cell r="B147">
            <v>5600</v>
          </cell>
          <cell r="C147" t="str">
            <v>2321 - Odvádění a čištění odpadních vod</v>
          </cell>
          <cell r="D147">
            <v>2893</v>
          </cell>
        </row>
        <row r="148">
          <cell r="B148">
            <v>5600</v>
          </cell>
          <cell r="C148" t="str">
            <v>2321 - Odvádění a čištění odpadních vod</v>
          </cell>
          <cell r="D148">
            <v>2894</v>
          </cell>
        </row>
        <row r="149">
          <cell r="B149">
            <v>5600</v>
          </cell>
          <cell r="C149" t="str">
            <v>2321 - Odvádění a čištění odpadních vod</v>
          </cell>
          <cell r="D149">
            <v>2895</v>
          </cell>
        </row>
        <row r="150">
          <cell r="B150">
            <v>5600</v>
          </cell>
          <cell r="C150" t="str">
            <v>2321 - Odvádění a čištění odpadních vod</v>
          </cell>
          <cell r="D150">
            <v>2896</v>
          </cell>
        </row>
        <row r="151">
          <cell r="B151">
            <v>5600</v>
          </cell>
          <cell r="C151" t="str">
            <v>2321 - Odvádění a čištění odpadních vod</v>
          </cell>
          <cell r="D151">
            <v>2897</v>
          </cell>
        </row>
        <row r="152">
          <cell r="B152">
            <v>5600</v>
          </cell>
          <cell r="C152" t="str">
            <v>2321 - Odvádění a čištění odpadních vod</v>
          </cell>
          <cell r="D152">
            <v>2898</v>
          </cell>
        </row>
        <row r="153">
          <cell r="B153">
            <v>5600</v>
          </cell>
          <cell r="C153" t="str">
            <v>2321 - Odvádění a čištění odpadních vod</v>
          </cell>
          <cell r="D153">
            <v>2910</v>
          </cell>
        </row>
        <row r="154">
          <cell r="B154">
            <v>5600</v>
          </cell>
          <cell r="C154" t="str">
            <v>2321 - Odvádění a čištění odpadních vod</v>
          </cell>
          <cell r="D154">
            <v>2915</v>
          </cell>
        </row>
        <row r="155">
          <cell r="B155">
            <v>5600</v>
          </cell>
          <cell r="C155" t="str">
            <v>2321 - Odvádění a čištění odpadních vod</v>
          </cell>
          <cell r="D155">
            <v>2927</v>
          </cell>
        </row>
        <row r="156">
          <cell r="B156">
            <v>5600</v>
          </cell>
          <cell r="C156" t="str">
            <v>2321 - Odvádění a čištění odpadních vod</v>
          </cell>
          <cell r="D156">
            <v>2928</v>
          </cell>
        </row>
        <row r="157">
          <cell r="B157">
            <v>5600</v>
          </cell>
          <cell r="C157" t="str">
            <v>2321 - Odvádění a čištění odpadních vod</v>
          </cell>
          <cell r="D157">
            <v>2929</v>
          </cell>
        </row>
        <row r="158">
          <cell r="B158">
            <v>5600</v>
          </cell>
          <cell r="C158" t="str">
            <v>2321 - Odvádění a čištění odpadních vod</v>
          </cell>
          <cell r="D158">
            <v>2951</v>
          </cell>
        </row>
        <row r="159">
          <cell r="B159">
            <v>5600</v>
          </cell>
          <cell r="C159" t="str">
            <v>2321 - Odvádění a čištění odpadních vod</v>
          </cell>
          <cell r="D159">
            <v>2952</v>
          </cell>
        </row>
        <row r="160">
          <cell r="B160">
            <v>5600</v>
          </cell>
          <cell r="C160" t="str">
            <v>2321 - Odvádění a čištění odpadních vod</v>
          </cell>
          <cell r="D160">
            <v>2956</v>
          </cell>
        </row>
        <row r="161">
          <cell r="B161">
            <v>5600</v>
          </cell>
          <cell r="C161" t="str">
            <v>2321 - Odvádění a čištění odpadních vod</v>
          </cell>
          <cell r="D161">
            <v>2969</v>
          </cell>
        </row>
        <row r="162">
          <cell r="B162">
            <v>5600</v>
          </cell>
          <cell r="C162" t="str">
            <v>2321 - Odvádění a čištění odpadních vod</v>
          </cell>
          <cell r="D162">
            <v>2970</v>
          </cell>
        </row>
        <row r="163">
          <cell r="B163">
            <v>5600</v>
          </cell>
          <cell r="C163" t="str">
            <v>2321 - Odvádění a čištění odpadních vod</v>
          </cell>
          <cell r="D163">
            <v>2972</v>
          </cell>
        </row>
        <row r="164">
          <cell r="B164">
            <v>5600</v>
          </cell>
          <cell r="C164" t="str">
            <v>2321 - Odvádění a čištění odpadních vod</v>
          </cell>
          <cell r="D164">
            <v>2973</v>
          </cell>
        </row>
        <row r="165">
          <cell r="B165">
            <v>5600</v>
          </cell>
          <cell r="C165" t="str">
            <v>2321 - Odvádění a čištění odpadních vod</v>
          </cell>
          <cell r="D165">
            <v>2974</v>
          </cell>
        </row>
        <row r="166">
          <cell r="B166">
            <v>5600</v>
          </cell>
          <cell r="C166" t="str">
            <v>2321 - Odvádění a čištění odpadních vod</v>
          </cell>
          <cell r="D166">
            <v>2984</v>
          </cell>
        </row>
        <row r="167">
          <cell r="B167">
            <v>5600</v>
          </cell>
          <cell r="C167" t="str">
            <v>2321 - Odvádění a čištění odpadních vod</v>
          </cell>
          <cell r="D167">
            <v>2987</v>
          </cell>
        </row>
        <row r="168">
          <cell r="B168">
            <v>5600</v>
          </cell>
          <cell r="C168" t="str">
            <v>2321 - Odvádění a čištění odpadních vod</v>
          </cell>
          <cell r="D168">
            <v>2989</v>
          </cell>
        </row>
        <row r="169">
          <cell r="B169">
            <v>5600</v>
          </cell>
          <cell r="C169" t="str">
            <v>2321 - Odvádění a čištění odpadních vod</v>
          </cell>
          <cell r="D169">
            <v>2990</v>
          </cell>
        </row>
        <row r="170">
          <cell r="B170">
            <v>5600</v>
          </cell>
          <cell r="C170" t="str">
            <v>2321 - Odvádění a čištění odpadních vod</v>
          </cell>
          <cell r="D170">
            <v>3023</v>
          </cell>
        </row>
        <row r="171">
          <cell r="B171">
            <v>5600</v>
          </cell>
          <cell r="C171" t="str">
            <v>2321 - Odvádění a čištění odpadních vod</v>
          </cell>
          <cell r="D171">
            <v>3024</v>
          </cell>
        </row>
        <row r="172">
          <cell r="B172">
            <v>5600</v>
          </cell>
          <cell r="C172" t="str">
            <v>2321 - Odvádění a čištění odpadních vod</v>
          </cell>
          <cell r="D172">
            <v>3043</v>
          </cell>
        </row>
        <row r="173">
          <cell r="B173">
            <v>5600</v>
          </cell>
          <cell r="C173" t="str">
            <v>2321 - Odvádění a čištění odpadních vod</v>
          </cell>
          <cell r="D173">
            <v>3082</v>
          </cell>
        </row>
        <row r="174">
          <cell r="B174">
            <v>5600</v>
          </cell>
          <cell r="C174" t="str">
            <v>2321 - Odvádění a čištění odpadních vod</v>
          </cell>
          <cell r="D174">
            <v>3083</v>
          </cell>
        </row>
        <row r="175">
          <cell r="B175">
            <v>5600</v>
          </cell>
          <cell r="C175" t="str">
            <v>2321 - Odvádění a čištění odpadních vod</v>
          </cell>
          <cell r="D175">
            <v>3105</v>
          </cell>
        </row>
        <row r="176">
          <cell r="B176">
            <v>5600</v>
          </cell>
          <cell r="C176" t="str">
            <v>2321 - Odvádění a čištění odpadních vod</v>
          </cell>
          <cell r="D176">
            <v>3126</v>
          </cell>
        </row>
        <row r="177">
          <cell r="B177">
            <v>5600</v>
          </cell>
          <cell r="C177" t="str">
            <v>2321 - Odvádění a čištění odpadních vod</v>
          </cell>
          <cell r="D177">
            <v>3141</v>
          </cell>
        </row>
        <row r="178">
          <cell r="B178">
            <v>5600</v>
          </cell>
          <cell r="C178" t="str">
            <v>2321 - Odvádění a čištění odpadních vod</v>
          </cell>
          <cell r="D178">
            <v>3152</v>
          </cell>
        </row>
        <row r="179">
          <cell r="B179">
            <v>5600</v>
          </cell>
          <cell r="C179" t="str">
            <v>2321 - Odvádění a čištění odpadních vod</v>
          </cell>
          <cell r="D179">
            <v>3159</v>
          </cell>
        </row>
        <row r="180">
          <cell r="B180">
            <v>5600</v>
          </cell>
          <cell r="C180" t="str">
            <v>2321 - Odvádění a čištění odpadních vod</v>
          </cell>
          <cell r="D180">
            <v>3172</v>
          </cell>
        </row>
        <row r="181">
          <cell r="B181">
            <v>5600</v>
          </cell>
          <cell r="C181" t="str">
            <v>2321 - Odvádění a čištění odpadních vod</v>
          </cell>
          <cell r="D181">
            <v>3181</v>
          </cell>
        </row>
        <row r="182">
          <cell r="B182">
            <v>5600</v>
          </cell>
          <cell r="C182" t="str">
            <v>2321 - Odvádění a čištění odpadních vod</v>
          </cell>
          <cell r="D182">
            <v>3185</v>
          </cell>
        </row>
        <row r="183">
          <cell r="B183">
            <v>5600</v>
          </cell>
          <cell r="C183" t="str">
            <v>2321 - Odvádění a čištění odpadních vod</v>
          </cell>
          <cell r="D183">
            <v>3347</v>
          </cell>
        </row>
        <row r="184">
          <cell r="B184">
            <v>5600</v>
          </cell>
          <cell r="C184" t="str">
            <v>2321 - Odvádění a čištění odpadních vod</v>
          </cell>
          <cell r="D184">
            <v>3350</v>
          </cell>
        </row>
        <row r="185">
          <cell r="B185">
            <v>5600</v>
          </cell>
          <cell r="C185" t="str">
            <v>2321 - Odvádění a čištění odpadních vod</v>
          </cell>
          <cell r="D185">
            <v>3353</v>
          </cell>
        </row>
        <row r="186">
          <cell r="B186">
            <v>5600</v>
          </cell>
          <cell r="C186" t="str">
            <v>2321 - Odvádění a čištění odpadních vod</v>
          </cell>
          <cell r="D186">
            <v>3375</v>
          </cell>
        </row>
        <row r="187">
          <cell r="B187">
            <v>5600</v>
          </cell>
          <cell r="C187" t="str">
            <v>2321 - Odvádění a čištění odpadních vod</v>
          </cell>
          <cell r="D187">
            <v>3375</v>
          </cell>
        </row>
        <row r="188">
          <cell r="B188">
            <v>5600</v>
          </cell>
          <cell r="C188" t="str">
            <v>2321 - Odvádění a čištění odpadních vod</v>
          </cell>
          <cell r="D188">
            <v>3375</v>
          </cell>
        </row>
        <row r="189">
          <cell r="B189">
            <v>5600</v>
          </cell>
          <cell r="C189" t="str">
            <v>2321 - Odvádění a čištění odpadních vod</v>
          </cell>
          <cell r="D189">
            <v>3375</v>
          </cell>
        </row>
        <row r="190">
          <cell r="B190">
            <v>5600</v>
          </cell>
          <cell r="C190" t="str">
            <v>2321 - Odvádění a čištění odpadních vod</v>
          </cell>
          <cell r="D190">
            <v>3393</v>
          </cell>
        </row>
        <row r="191">
          <cell r="B191">
            <v>5600</v>
          </cell>
          <cell r="C191" t="str">
            <v>2321 - Odvádění a čištění odpadních vod</v>
          </cell>
          <cell r="D191">
            <v>3399</v>
          </cell>
        </row>
        <row r="192">
          <cell r="B192">
            <v>5600</v>
          </cell>
          <cell r="C192" t="str">
            <v>2321 - Odvádění a čištění odpadních vod</v>
          </cell>
          <cell r="D192">
            <v>4033</v>
          </cell>
        </row>
        <row r="193">
          <cell r="B193">
            <v>5600</v>
          </cell>
          <cell r="C193" t="str">
            <v>2321 - Odvádění a čištění odpadních vod</v>
          </cell>
          <cell r="D193">
            <v>4130</v>
          </cell>
        </row>
        <row r="194">
          <cell r="B194">
            <v>5600</v>
          </cell>
          <cell r="C194" t="str">
            <v>2321 - Odvádění a čištění odpadních vod</v>
          </cell>
          <cell r="D194">
            <v>4455</v>
          </cell>
        </row>
        <row r="195">
          <cell r="B195">
            <v>5600</v>
          </cell>
          <cell r="C195" t="str">
            <v>2321 - Odvádění a čištění odpadních vod</v>
          </cell>
          <cell r="D195">
            <v>4474</v>
          </cell>
        </row>
        <row r="196">
          <cell r="B196">
            <v>5600</v>
          </cell>
          <cell r="C196" t="str">
            <v>2321 - Odvádění a čištění odpadních vod</v>
          </cell>
          <cell r="D196">
            <v>4500</v>
          </cell>
        </row>
        <row r="197">
          <cell r="B197">
            <v>5600</v>
          </cell>
          <cell r="C197" t="str">
            <v>2321 - Odvádění a čištění odpadních vod</v>
          </cell>
          <cell r="D197">
            <v>4644</v>
          </cell>
        </row>
        <row r="198">
          <cell r="B198">
            <v>5600</v>
          </cell>
          <cell r="C198" t="str">
            <v>2321 - Odvádění a čištění odpadních vod</v>
          </cell>
          <cell r="D198">
            <v>4649</v>
          </cell>
        </row>
        <row r="199">
          <cell r="B199">
            <v>5600</v>
          </cell>
          <cell r="C199" t="str">
            <v>2321 - Odvádění a čištění odpadních vod</v>
          </cell>
          <cell r="D199">
            <v>4651</v>
          </cell>
        </row>
        <row r="200">
          <cell r="B200">
            <v>5600</v>
          </cell>
          <cell r="C200" t="str">
            <v>2321 - Odvádění a čištění odpadních vod</v>
          </cell>
          <cell r="D200">
            <v>4677</v>
          </cell>
        </row>
        <row r="201">
          <cell r="B201">
            <v>5600</v>
          </cell>
          <cell r="C201" t="str">
            <v>2321 - Odvádění a čištění odpadních vod</v>
          </cell>
          <cell r="D201">
            <v>4679</v>
          </cell>
        </row>
        <row r="202">
          <cell r="B202">
            <v>5600</v>
          </cell>
          <cell r="C202" t="str">
            <v>2321 - Odvádění a čištění odpadních vod</v>
          </cell>
          <cell r="D202">
            <v>4740</v>
          </cell>
        </row>
        <row r="203">
          <cell r="C203" t="str">
            <v>Celkem z 2321 - Odvádění a čištění odpadních vod</v>
          </cell>
        </row>
        <row r="204">
          <cell r="B204">
            <v>5600</v>
          </cell>
          <cell r="C204" t="str">
            <v>2329 - Odvádění a čistění odpadních vod j.n.</v>
          </cell>
          <cell r="D204">
            <v>2944</v>
          </cell>
        </row>
        <row r="205">
          <cell r="B205">
            <v>5600</v>
          </cell>
          <cell r="C205" t="str">
            <v>2329 - Odvádění a čistění odpadních vod j.n.</v>
          </cell>
          <cell r="D205">
            <v>3188</v>
          </cell>
        </row>
        <row r="206">
          <cell r="B206">
            <v>5600</v>
          </cell>
          <cell r="C206" t="str">
            <v>2329 - Odvádění a čistění odpadních vod j.n.</v>
          </cell>
          <cell r="D206">
            <v>3340</v>
          </cell>
        </row>
        <row r="207">
          <cell r="B207">
            <v>5600</v>
          </cell>
          <cell r="C207" t="str">
            <v>2329 - Odvádění a čistění odpadních vod j.n.</v>
          </cell>
          <cell r="D207">
            <v>4056</v>
          </cell>
        </row>
        <row r="208">
          <cell r="C208" t="str">
            <v>Celkem z 2329 - Odvádění a čistění odpadních vod j.n.</v>
          </cell>
        </row>
        <row r="209">
          <cell r="B209">
            <v>4300</v>
          </cell>
          <cell r="C209" t="str">
            <v>2331 - Úpravy vodohosp. významných a vodárenských toků</v>
          </cell>
          <cell r="D209">
            <v>2954</v>
          </cell>
        </row>
        <row r="210">
          <cell r="C210" t="str">
            <v>Celkem z 2331 - Úpravy vodohosp. významných a vodárenských toků</v>
          </cell>
        </row>
        <row r="211">
          <cell r="B211">
            <v>5600</v>
          </cell>
          <cell r="C211" t="str">
            <v>2333 - Úpravy drobných vodních toků</v>
          </cell>
          <cell r="D211">
            <v>4197</v>
          </cell>
        </row>
        <row r="212">
          <cell r="C212" t="str">
            <v>Celkem z 2333 - Úpravy drobných vodních toků</v>
          </cell>
        </row>
        <row r="213">
          <cell r="B213">
            <v>5600</v>
          </cell>
          <cell r="C213" t="str">
            <v>2334 - Revitalizace říčních systémů</v>
          </cell>
          <cell r="D213">
            <v>2820</v>
          </cell>
        </row>
        <row r="214">
          <cell r="B214">
            <v>5600</v>
          </cell>
          <cell r="C214" t="str">
            <v>2334 - Revitalizace říčních systémů</v>
          </cell>
          <cell r="D214">
            <v>3252</v>
          </cell>
        </row>
        <row r="215">
          <cell r="C215" t="str">
            <v>Celkem z 2334 - Revitalizace říčních systémů</v>
          </cell>
        </row>
        <row r="216">
          <cell r="B216">
            <v>5600</v>
          </cell>
          <cell r="C216" t="str">
            <v>2339 - Záležitosti vodních toků a vodohosp. děl</v>
          </cell>
          <cell r="D216">
            <v>2900</v>
          </cell>
        </row>
        <row r="217">
          <cell r="C217" t="str">
            <v>Celkem z 2339 - Záležitosti vodních toků a vodohosp. děl</v>
          </cell>
        </row>
        <row r="218">
          <cell r="B218">
            <v>6700</v>
          </cell>
          <cell r="C218" t="str">
            <v>3111 - Předškolní zařízení</v>
          </cell>
          <cell r="D218">
            <v>2758</v>
          </cell>
        </row>
        <row r="219">
          <cell r="B219">
            <v>5600</v>
          </cell>
          <cell r="C219" t="str">
            <v>3111 - Předškolní zařízení</v>
          </cell>
          <cell r="D219">
            <v>2769</v>
          </cell>
        </row>
        <row r="220">
          <cell r="B220">
            <v>5600</v>
          </cell>
          <cell r="C220" t="str">
            <v>3111 - Předškolní zařízení</v>
          </cell>
          <cell r="D220">
            <v>5135</v>
          </cell>
        </row>
        <row r="221">
          <cell r="B221">
            <v>5600</v>
          </cell>
          <cell r="C221" t="str">
            <v>3111 - Předškolní zařízení</v>
          </cell>
          <cell r="D221">
            <v>5153</v>
          </cell>
        </row>
        <row r="222">
          <cell r="B222">
            <v>5600</v>
          </cell>
          <cell r="C222" t="str">
            <v>3111 - Předškolní zařízení</v>
          </cell>
          <cell r="D222">
            <v>5154</v>
          </cell>
        </row>
        <row r="223">
          <cell r="B223">
            <v>5600</v>
          </cell>
          <cell r="C223" t="str">
            <v>3111 - Předškolní zařízení</v>
          </cell>
          <cell r="D223">
            <v>5155</v>
          </cell>
        </row>
        <row r="224">
          <cell r="B224">
            <v>5600</v>
          </cell>
          <cell r="C224" t="str">
            <v>3111 - Předškolní zařízení</v>
          </cell>
          <cell r="D224">
            <v>5156</v>
          </cell>
        </row>
        <row r="225">
          <cell r="B225">
            <v>6700</v>
          </cell>
          <cell r="C225" t="str">
            <v>3111 - Předškolní zařízení</v>
          </cell>
          <cell r="D225">
            <v>5188</v>
          </cell>
        </row>
        <row r="226">
          <cell r="B226">
            <v>5600</v>
          </cell>
          <cell r="C226" t="str">
            <v>3111 - Předškolní zařízení</v>
          </cell>
          <cell r="D226">
            <v>5190</v>
          </cell>
        </row>
        <row r="227">
          <cell r="B227">
            <v>5600</v>
          </cell>
          <cell r="C227" t="str">
            <v>3111 - Předškolní zařízení</v>
          </cell>
          <cell r="D227">
            <v>5191</v>
          </cell>
        </row>
        <row r="228">
          <cell r="C228" t="str">
            <v>Celkem z 3111 - Předškolní zařízení</v>
          </cell>
        </row>
        <row r="229">
          <cell r="B229">
            <v>5600</v>
          </cell>
          <cell r="C229" t="str">
            <v>3113 - Základní školy</v>
          </cell>
          <cell r="D229">
            <v>5047</v>
          </cell>
        </row>
        <row r="230">
          <cell r="B230">
            <v>5600</v>
          </cell>
          <cell r="C230" t="str">
            <v>3113 - Základní školy</v>
          </cell>
          <cell r="D230">
            <v>5097</v>
          </cell>
        </row>
        <row r="231">
          <cell r="B231">
            <v>5600</v>
          </cell>
          <cell r="C231" t="str">
            <v>3113 - Základní školy</v>
          </cell>
          <cell r="D231">
            <v>5123</v>
          </cell>
        </row>
        <row r="232">
          <cell r="B232">
            <v>5600</v>
          </cell>
          <cell r="C232" t="str">
            <v>3113 - Základní školy</v>
          </cell>
          <cell r="D232">
            <v>5124</v>
          </cell>
        </row>
        <row r="233">
          <cell r="B233">
            <v>5600</v>
          </cell>
          <cell r="C233" t="str">
            <v>3113 - Základní školy</v>
          </cell>
          <cell r="D233">
            <v>5125</v>
          </cell>
        </row>
        <row r="234">
          <cell r="B234">
            <v>5600</v>
          </cell>
          <cell r="C234" t="str">
            <v>3113 - Základní školy</v>
          </cell>
          <cell r="D234">
            <v>5126</v>
          </cell>
        </row>
        <row r="235">
          <cell r="B235">
            <v>5600</v>
          </cell>
          <cell r="C235" t="str">
            <v>3113 - Základní školy</v>
          </cell>
          <cell r="D235">
            <v>5127</v>
          </cell>
        </row>
        <row r="236">
          <cell r="B236">
            <v>5600</v>
          </cell>
          <cell r="C236" t="str">
            <v>3113 - Základní školy</v>
          </cell>
          <cell r="D236">
            <v>5134</v>
          </cell>
        </row>
        <row r="237">
          <cell r="B237">
            <v>4100</v>
          </cell>
          <cell r="C237" t="str">
            <v>3113 - Základní školy</v>
          </cell>
          <cell r="D237">
            <v>5136</v>
          </cell>
        </row>
        <row r="238">
          <cell r="B238">
            <v>5600</v>
          </cell>
          <cell r="C238" t="str">
            <v>3113 - Základní školy</v>
          </cell>
          <cell r="D238">
            <v>5136</v>
          </cell>
        </row>
        <row r="239">
          <cell r="B239">
            <v>5600</v>
          </cell>
          <cell r="C239" t="str">
            <v>3113 - Základní školy</v>
          </cell>
          <cell r="D239">
            <v>5142</v>
          </cell>
        </row>
        <row r="240">
          <cell r="B240">
            <v>5600</v>
          </cell>
          <cell r="C240" t="str">
            <v>3113 - Základní školy</v>
          </cell>
          <cell r="D240">
            <v>5146</v>
          </cell>
        </row>
        <row r="241">
          <cell r="B241">
            <v>5600</v>
          </cell>
          <cell r="C241" t="str">
            <v>3113 - Základní školy</v>
          </cell>
          <cell r="D241">
            <v>5147</v>
          </cell>
        </row>
        <row r="242">
          <cell r="B242">
            <v>5600</v>
          </cell>
          <cell r="C242" t="str">
            <v>3113 - Základní školy</v>
          </cell>
          <cell r="D242">
            <v>5150</v>
          </cell>
        </row>
        <row r="243">
          <cell r="B243">
            <v>5600</v>
          </cell>
          <cell r="C243" t="str">
            <v>3113 - Základní školy</v>
          </cell>
          <cell r="D243">
            <v>5151</v>
          </cell>
        </row>
        <row r="244">
          <cell r="B244">
            <v>5600</v>
          </cell>
          <cell r="C244" t="str">
            <v>3113 - Základní školy</v>
          </cell>
          <cell r="D244">
            <v>5152</v>
          </cell>
        </row>
        <row r="245">
          <cell r="B245">
            <v>5600</v>
          </cell>
          <cell r="C245" t="str">
            <v>3113 - Základní školy</v>
          </cell>
          <cell r="D245">
            <v>5177</v>
          </cell>
        </row>
        <row r="246">
          <cell r="B246">
            <v>5600</v>
          </cell>
          <cell r="C246" t="str">
            <v>3113 - Základní školy</v>
          </cell>
          <cell r="D246">
            <v>5178</v>
          </cell>
        </row>
        <row r="247">
          <cell r="B247">
            <v>5600</v>
          </cell>
          <cell r="C247" t="str">
            <v>3113 - Základní školy</v>
          </cell>
          <cell r="D247">
            <v>5189</v>
          </cell>
        </row>
        <row r="248">
          <cell r="B248">
            <v>5600</v>
          </cell>
          <cell r="C248" t="str">
            <v>3113 - Základní školy</v>
          </cell>
          <cell r="D248">
            <v>5195</v>
          </cell>
        </row>
        <row r="249">
          <cell r="B249">
            <v>5600</v>
          </cell>
          <cell r="C249" t="str">
            <v>3113 - Základní školy</v>
          </cell>
          <cell r="D249">
            <v>5201</v>
          </cell>
        </row>
        <row r="250">
          <cell r="C250" t="str">
            <v>Celkem z 3113 - Základní školy</v>
          </cell>
        </row>
        <row r="251">
          <cell r="B251">
            <v>6700</v>
          </cell>
          <cell r="C251" t="str">
            <v>3119 - Ost. zál. předškolní výchovy a zákl. vzdělávání</v>
          </cell>
          <cell r="D251">
            <v>3192</v>
          </cell>
        </row>
        <row r="252">
          <cell r="B252">
            <v>6700</v>
          </cell>
          <cell r="C252" t="str">
            <v>3119 - Ost. zál. předškolní výchovy a zákl. vzdělávání</v>
          </cell>
          <cell r="D252">
            <v>3192</v>
          </cell>
        </row>
        <row r="253">
          <cell r="C253" t="str">
            <v>Celkem z 3119 - Ost. zál. předškolní výchovy a zákl. vzdělávání</v>
          </cell>
        </row>
        <row r="254">
          <cell r="B254">
            <v>5600</v>
          </cell>
          <cell r="C254" t="str">
            <v>3311 - Divadelní činnost</v>
          </cell>
          <cell r="D254">
            <v>2855</v>
          </cell>
        </row>
        <row r="255">
          <cell r="B255">
            <v>5600</v>
          </cell>
          <cell r="C255" t="str">
            <v>3311 - Divadelní činnost</v>
          </cell>
          <cell r="D255">
            <v>2948</v>
          </cell>
        </row>
        <row r="256">
          <cell r="B256">
            <v>5600</v>
          </cell>
          <cell r="C256" t="str">
            <v>3311 - Divadelní činnost</v>
          </cell>
          <cell r="D256">
            <v>4534</v>
          </cell>
        </row>
        <row r="257">
          <cell r="B257">
            <v>7300</v>
          </cell>
          <cell r="C257" t="str">
            <v>3311 - Divadelní činnost</v>
          </cell>
          <cell r="D257">
            <v>30069121</v>
          </cell>
        </row>
        <row r="258">
          <cell r="B258">
            <v>7300</v>
          </cell>
          <cell r="C258" t="str">
            <v>3311 - Divadelní činnost</v>
          </cell>
          <cell r="D258">
            <v>30069122</v>
          </cell>
        </row>
        <row r="259">
          <cell r="B259">
            <v>7300</v>
          </cell>
          <cell r="C259" t="str">
            <v>3311 - Divadelní činnost</v>
          </cell>
          <cell r="D259">
            <v>30069123</v>
          </cell>
        </row>
        <row r="260">
          <cell r="C260" t="str">
            <v>Celkem z 3311 - Divadelní činnost</v>
          </cell>
        </row>
        <row r="261">
          <cell r="B261">
            <v>5600</v>
          </cell>
          <cell r="C261" t="str">
            <v>3312 - Hudební činnost</v>
          </cell>
          <cell r="D261">
            <v>4541</v>
          </cell>
        </row>
        <row r="262">
          <cell r="B262">
            <v>4100</v>
          </cell>
          <cell r="C262" t="str">
            <v>3312 - Hudební činnost</v>
          </cell>
          <cell r="D262">
            <v>5143</v>
          </cell>
        </row>
        <row r="263">
          <cell r="B263">
            <v>7300</v>
          </cell>
          <cell r="C263" t="str">
            <v>3312 - Hudební činnost</v>
          </cell>
          <cell r="D263">
            <v>30069129</v>
          </cell>
        </row>
        <row r="264">
          <cell r="C264" t="str">
            <v>Celkem z 3312 - Hudební činnost</v>
          </cell>
        </row>
        <row r="265">
          <cell r="B265">
            <v>5600</v>
          </cell>
          <cell r="C265" t="str">
            <v>3314 - Činnosti knihovnické</v>
          </cell>
          <cell r="D265">
            <v>5119</v>
          </cell>
        </row>
        <row r="266">
          <cell r="C266" t="str">
            <v>Celkem z 3314 - Činnosti knihovnické</v>
          </cell>
        </row>
        <row r="267">
          <cell r="B267">
            <v>5600</v>
          </cell>
          <cell r="C267" t="str">
            <v>3315 - Činnosti muzeí a galerií</v>
          </cell>
          <cell r="D267">
            <v>2938</v>
          </cell>
        </row>
        <row r="268">
          <cell r="B268">
            <v>7300</v>
          </cell>
          <cell r="C268" t="str">
            <v>3315 - Činnosti muzeí a galerií</v>
          </cell>
          <cell r="D268">
            <v>30069128</v>
          </cell>
        </row>
        <row r="269">
          <cell r="C269" t="str">
            <v>Celkem z 3315 - Činnosti muzeí a galerií</v>
          </cell>
        </row>
        <row r="270">
          <cell r="B270">
            <v>5600</v>
          </cell>
          <cell r="C270" t="str">
            <v>3319 - Ostatní záležitosti kultury</v>
          </cell>
          <cell r="D270">
            <v>2757</v>
          </cell>
        </row>
        <row r="271">
          <cell r="B271">
            <v>5600</v>
          </cell>
          <cell r="C271" t="str">
            <v>3319 - Ostatní záležitosti kultury</v>
          </cell>
          <cell r="D271">
            <v>2878</v>
          </cell>
        </row>
        <row r="272">
          <cell r="B272">
            <v>7300</v>
          </cell>
          <cell r="C272" t="str">
            <v>3319 - Ostatní záležitosti kultury</v>
          </cell>
          <cell r="D272">
            <v>3132</v>
          </cell>
        </row>
        <row r="273">
          <cell r="B273">
            <v>5600</v>
          </cell>
          <cell r="C273" t="str">
            <v>3319 - Ostatní záležitosti kultury</v>
          </cell>
          <cell r="D273">
            <v>5120</v>
          </cell>
        </row>
        <row r="274">
          <cell r="B274">
            <v>7300</v>
          </cell>
          <cell r="C274" t="str">
            <v>3319 - Ostatní záležitosti kultury</v>
          </cell>
          <cell r="D274">
            <v>30069127</v>
          </cell>
        </row>
        <row r="275">
          <cell r="C275" t="str">
            <v>Celkem z 3319 - Ostatní záležitosti kultury</v>
          </cell>
        </row>
        <row r="276">
          <cell r="B276">
            <v>6600</v>
          </cell>
          <cell r="C276" t="str">
            <v>3322 - Zachování a obnova kulturních památek</v>
          </cell>
          <cell r="D276">
            <v>2777</v>
          </cell>
        </row>
        <row r="277">
          <cell r="B277">
            <v>5600</v>
          </cell>
          <cell r="C277" t="str">
            <v>3322 - Zachování a obnova kulturních památek</v>
          </cell>
          <cell r="D277">
            <v>2825</v>
          </cell>
        </row>
        <row r="278">
          <cell r="B278">
            <v>5600</v>
          </cell>
          <cell r="C278" t="str">
            <v>3322 - Zachování a obnova kulturních památek</v>
          </cell>
          <cell r="D278">
            <v>4530</v>
          </cell>
        </row>
        <row r="279">
          <cell r="B279">
            <v>5600</v>
          </cell>
          <cell r="C279" t="str">
            <v>3322 - Zachování a obnova kulturních památek</v>
          </cell>
          <cell r="D279">
            <v>5082</v>
          </cell>
        </row>
        <row r="280">
          <cell r="B280">
            <v>5600</v>
          </cell>
          <cell r="C280" t="str">
            <v>3322 - Zachování a obnova kulturních památek</v>
          </cell>
          <cell r="D280">
            <v>5196</v>
          </cell>
        </row>
        <row r="281">
          <cell r="C281" t="str">
            <v>Celkem z 3322 - Zachování a obnova kulturních památek</v>
          </cell>
        </row>
        <row r="282">
          <cell r="B282">
            <v>7300</v>
          </cell>
          <cell r="C282" t="str">
            <v xml:space="preserve">3326 - Pořízení, zachování a obnova hodnot místního kult., národního a hist. povědomí </v>
          </cell>
          <cell r="D282">
            <v>2985</v>
          </cell>
        </row>
        <row r="283">
          <cell r="B283">
            <v>7300</v>
          </cell>
          <cell r="C283" t="str">
            <v xml:space="preserve">3326 - Pořízení, zachování a obnova hodnot místního kult., národního a hist. povědomí </v>
          </cell>
          <cell r="D283">
            <v>3242</v>
          </cell>
        </row>
        <row r="284">
          <cell r="B284">
            <v>7300</v>
          </cell>
          <cell r="C284" t="str">
            <v xml:space="preserve">3326 - Pořízení, zachování a obnova hodnot místního kult., národního a hist. povědomí </v>
          </cell>
          <cell r="D284">
            <v>300600</v>
          </cell>
        </row>
        <row r="285">
          <cell r="C285" t="str">
            <v xml:space="preserve">Celkem z 3326 - Pořízení, zachování a obnova hodnot místního kult., národního a hist. povědomí </v>
          </cell>
        </row>
        <row r="286">
          <cell r="B286">
            <v>5600</v>
          </cell>
          <cell r="C286" t="str">
            <v>3412 - Sportovní zařízení v majetku obce</v>
          </cell>
          <cell r="D286">
            <v>2886</v>
          </cell>
        </row>
        <row r="287">
          <cell r="B287">
            <v>5600</v>
          </cell>
          <cell r="C287" t="str">
            <v>3412 - Sportovní zařízení v majetku obce</v>
          </cell>
          <cell r="D287">
            <v>5041</v>
          </cell>
        </row>
        <row r="288">
          <cell r="B288">
            <v>5600</v>
          </cell>
          <cell r="C288" t="str">
            <v>3412 - Sportovní zařízení v majetku obce</v>
          </cell>
          <cell r="D288">
            <v>5102</v>
          </cell>
        </row>
        <row r="289">
          <cell r="B289">
            <v>5600</v>
          </cell>
          <cell r="C289" t="str">
            <v>3412 - Sportovní zařízení v majetku obce</v>
          </cell>
          <cell r="D289">
            <v>5121</v>
          </cell>
        </row>
        <row r="290">
          <cell r="C290" t="str">
            <v>Celkem z 3412 - Sportovní zařízení v majetku obce</v>
          </cell>
        </row>
        <row r="291">
          <cell r="B291">
            <v>6700</v>
          </cell>
          <cell r="C291" t="str">
            <v>3419 - Ostatní tělovýchovná činnost</v>
          </cell>
          <cell r="D291">
            <v>2778</v>
          </cell>
        </row>
        <row r="292">
          <cell r="B292">
            <v>5600</v>
          </cell>
          <cell r="C292" t="str">
            <v>3419 - Ostatní tělovýchovná činnost</v>
          </cell>
          <cell r="D292">
            <v>2779</v>
          </cell>
        </row>
        <row r="293">
          <cell r="B293">
            <v>6700</v>
          </cell>
          <cell r="C293" t="str">
            <v>3419 - Ostatní tělovýchovná činnost</v>
          </cell>
          <cell r="D293">
            <v>2801</v>
          </cell>
        </row>
        <row r="294">
          <cell r="B294">
            <v>6700</v>
          </cell>
          <cell r="C294" t="str">
            <v>3419 - Ostatní tělovýchovná činnost</v>
          </cell>
          <cell r="D294">
            <v>3308</v>
          </cell>
        </row>
        <row r="295">
          <cell r="B295">
            <v>5600</v>
          </cell>
          <cell r="C295" t="str">
            <v>3419 - Ostatní tělovýchovná činnost</v>
          </cell>
          <cell r="D295">
            <v>3433</v>
          </cell>
        </row>
        <row r="296">
          <cell r="B296">
            <v>6700</v>
          </cell>
          <cell r="C296" t="str">
            <v>3419 - Ostatní tělovýchovná činnost</v>
          </cell>
          <cell r="D296">
            <v>300700</v>
          </cell>
        </row>
        <row r="297">
          <cell r="B297">
            <v>6700</v>
          </cell>
          <cell r="C297" t="str">
            <v>3419 - Ostatní tělovýchovná činnost</v>
          </cell>
          <cell r="D297">
            <v>300799</v>
          </cell>
        </row>
        <row r="298">
          <cell r="C298" t="str">
            <v>Celkem z 3419 - Ostatní tělovýchovná činnost</v>
          </cell>
        </row>
        <row r="299">
          <cell r="B299">
            <v>4100</v>
          </cell>
          <cell r="C299" t="str">
            <v>3421 - Využití volného času dětí a mládeže</v>
          </cell>
          <cell r="D299">
            <v>5042</v>
          </cell>
        </row>
        <row r="300">
          <cell r="B300">
            <v>5600</v>
          </cell>
          <cell r="C300" t="str">
            <v>3421 - Využití volného času dětí a mládeže</v>
          </cell>
          <cell r="D300">
            <v>5055</v>
          </cell>
        </row>
        <row r="301">
          <cell r="B301">
            <v>5600</v>
          </cell>
          <cell r="C301" t="str">
            <v>3421 - Využití volného času dětí a mládeže</v>
          </cell>
          <cell r="D301">
            <v>5057</v>
          </cell>
        </row>
        <row r="302">
          <cell r="B302">
            <v>5600</v>
          </cell>
          <cell r="C302" t="str">
            <v>3421 - Využití volného času dětí a mládeže</v>
          </cell>
          <cell r="D302">
            <v>5157</v>
          </cell>
        </row>
        <row r="303">
          <cell r="B303">
            <v>5600</v>
          </cell>
          <cell r="C303" t="str">
            <v>3421 - Využití volného času dětí a mládeže</v>
          </cell>
          <cell r="D303">
            <v>5179</v>
          </cell>
        </row>
        <row r="304">
          <cell r="B304">
            <v>5600</v>
          </cell>
          <cell r="C304" t="str">
            <v>3421 - Využití volného času dětí a mládeže</v>
          </cell>
          <cell r="D304">
            <v>5180</v>
          </cell>
        </row>
        <row r="305">
          <cell r="B305">
            <v>5600</v>
          </cell>
          <cell r="C305" t="str">
            <v>3421 - Využití volného času dětí a mládeže</v>
          </cell>
          <cell r="D305">
            <v>5181</v>
          </cell>
        </row>
        <row r="306">
          <cell r="B306">
            <v>5600</v>
          </cell>
          <cell r="C306" t="str">
            <v>3421 - Využití volného času dětí a mládeže</v>
          </cell>
          <cell r="D306">
            <v>5192</v>
          </cell>
        </row>
        <row r="307">
          <cell r="B307">
            <v>5600</v>
          </cell>
          <cell r="C307" t="str">
            <v>3421 - Využití volného času dětí a mládeže</v>
          </cell>
          <cell r="D307">
            <v>5199</v>
          </cell>
        </row>
        <row r="308">
          <cell r="B308">
            <v>5600</v>
          </cell>
          <cell r="C308" t="str">
            <v>3421 - Využití volného času dětí a mládeže</v>
          </cell>
          <cell r="D308">
            <v>5200</v>
          </cell>
        </row>
        <row r="309">
          <cell r="C309" t="str">
            <v>Celkem z 3421 - Využití volného času dětí a mládeže</v>
          </cell>
        </row>
        <row r="310">
          <cell r="B310">
            <v>5600</v>
          </cell>
          <cell r="C310" t="str">
            <v>3429 - Ostatní zájmová činnost a rekreace</v>
          </cell>
          <cell r="D310">
            <v>2824</v>
          </cell>
        </row>
        <row r="311">
          <cell r="B311">
            <v>5600</v>
          </cell>
          <cell r="C311" t="str">
            <v>3429 - Ostatní zájmová činnost a rekreace</v>
          </cell>
          <cell r="D311">
            <v>2824</v>
          </cell>
        </row>
        <row r="312">
          <cell r="B312">
            <v>4100</v>
          </cell>
          <cell r="C312" t="str">
            <v>3429 - Ostatní zájmová činnost a rekreace</v>
          </cell>
          <cell r="D312">
            <v>5144</v>
          </cell>
        </row>
        <row r="313">
          <cell r="B313">
            <v>5600</v>
          </cell>
          <cell r="C313" t="str">
            <v>3429 - Ostatní zájmová činnost a rekreace</v>
          </cell>
          <cell r="D313">
            <v>5144</v>
          </cell>
        </row>
        <row r="314">
          <cell r="B314">
            <v>5600</v>
          </cell>
          <cell r="C314" t="str">
            <v>3429 - Ostatní zájmová činnost a rekreace</v>
          </cell>
          <cell r="D314">
            <v>5182</v>
          </cell>
        </row>
        <row r="315">
          <cell r="C315" t="str">
            <v>Celkem z 3429 - Ostatní zájmová činnost a rekreace</v>
          </cell>
        </row>
        <row r="316">
          <cell r="B316">
            <v>5600</v>
          </cell>
          <cell r="C316" t="str">
            <v>3511 - Všeobecná ambulatní péče</v>
          </cell>
          <cell r="D316">
            <v>3075</v>
          </cell>
        </row>
        <row r="317">
          <cell r="B317">
            <v>5600</v>
          </cell>
          <cell r="C317" t="str">
            <v>3511 - Všeobecná ambulatní péče</v>
          </cell>
          <cell r="D317">
            <v>3439</v>
          </cell>
        </row>
        <row r="318">
          <cell r="B318">
            <v>7100</v>
          </cell>
          <cell r="C318" t="str">
            <v>3511 - Všeobecná ambulatní péče</v>
          </cell>
          <cell r="D318">
            <v>30049108</v>
          </cell>
        </row>
        <row r="319">
          <cell r="C319" t="str">
            <v>Celkem z 3511 - Všeobecná ambulatní péče</v>
          </cell>
        </row>
        <row r="320">
          <cell r="B320">
            <v>5600</v>
          </cell>
          <cell r="C320" t="str">
            <v>3522 - Ostatní nemocnice</v>
          </cell>
          <cell r="D320">
            <v>2775</v>
          </cell>
        </row>
        <row r="321">
          <cell r="B321">
            <v>5600</v>
          </cell>
          <cell r="C321" t="str">
            <v>3522 - Ostatní nemocnice</v>
          </cell>
          <cell r="D321">
            <v>2798</v>
          </cell>
        </row>
        <row r="322">
          <cell r="B322">
            <v>5600</v>
          </cell>
          <cell r="C322" t="str">
            <v>3522 - Ostatní nemocnice</v>
          </cell>
          <cell r="D322">
            <v>2923</v>
          </cell>
        </row>
        <row r="323">
          <cell r="B323">
            <v>4100</v>
          </cell>
          <cell r="C323" t="str">
            <v>3522 - Ostatní nemocnice</v>
          </cell>
          <cell r="D323">
            <v>5175</v>
          </cell>
        </row>
        <row r="324">
          <cell r="B324">
            <v>5600</v>
          </cell>
          <cell r="C324" t="str">
            <v>3522 - Ostatní nemocnice</v>
          </cell>
          <cell r="D324">
            <v>5176</v>
          </cell>
        </row>
        <row r="325">
          <cell r="B325">
            <v>7100</v>
          </cell>
          <cell r="C325" t="str">
            <v>3522 - Ostatní nemocnice</v>
          </cell>
          <cell r="D325">
            <v>30049119</v>
          </cell>
        </row>
        <row r="326">
          <cell r="B326">
            <v>7100</v>
          </cell>
          <cell r="C326" t="str">
            <v>3522 - Ostatní nemocnice</v>
          </cell>
          <cell r="D326">
            <v>30049147</v>
          </cell>
        </row>
        <row r="327">
          <cell r="C327" t="str">
            <v>Celkem z 3522 - Ostatní nemocnice</v>
          </cell>
        </row>
        <row r="328">
          <cell r="B328">
            <v>5600</v>
          </cell>
          <cell r="C328" t="str">
            <v>3523 - Odborné léčebné ústavy</v>
          </cell>
          <cell r="D328">
            <v>2821</v>
          </cell>
        </row>
        <row r="329">
          <cell r="B329">
            <v>5600</v>
          </cell>
          <cell r="C329" t="str">
            <v>3523 - Odborné léčebné ústavy</v>
          </cell>
          <cell r="D329">
            <v>2821</v>
          </cell>
        </row>
        <row r="330">
          <cell r="B330">
            <v>5600</v>
          </cell>
          <cell r="C330" t="str">
            <v>3523 - Odborné léčebné ústavy</v>
          </cell>
          <cell r="D330">
            <v>2879</v>
          </cell>
        </row>
        <row r="331">
          <cell r="C331" t="str">
            <v>Celkem z 3523 - Odborné léčebné ústavy</v>
          </cell>
        </row>
        <row r="332">
          <cell r="B332">
            <v>7100</v>
          </cell>
          <cell r="C332" t="str">
            <v>3599 - Ostatní činnost ve zdravotnictví</v>
          </cell>
          <cell r="D332">
            <v>3078</v>
          </cell>
        </row>
        <row r="333">
          <cell r="B333">
            <v>5600</v>
          </cell>
          <cell r="C333" t="str">
            <v>3599 - Ostatní činnost ve zdravotnictví</v>
          </cell>
          <cell r="D333">
            <v>5198</v>
          </cell>
        </row>
        <row r="334">
          <cell r="B334">
            <v>7100</v>
          </cell>
          <cell r="C334" t="str">
            <v>3599 - Ostatní činnost ve zdravotnictví</v>
          </cell>
          <cell r="D334">
            <v>300499</v>
          </cell>
        </row>
        <row r="335">
          <cell r="C335" t="str">
            <v>Celkem z 3599 - Ostatní činnost ve zdravotnictví</v>
          </cell>
        </row>
        <row r="336">
          <cell r="B336">
            <v>6200</v>
          </cell>
          <cell r="C336" t="str">
            <v>3612 - Bytové hospodářství</v>
          </cell>
          <cell r="D336">
            <v>0</v>
          </cell>
        </row>
        <row r="337">
          <cell r="B337">
            <v>6200</v>
          </cell>
          <cell r="C337" t="str">
            <v>3612 - Bytové hospodářství</v>
          </cell>
          <cell r="D337">
            <v>2797</v>
          </cell>
        </row>
        <row r="338">
          <cell r="B338">
            <v>5600</v>
          </cell>
          <cell r="C338" t="str">
            <v>3612 - Bytové hospodářství</v>
          </cell>
          <cell r="D338">
            <v>2852</v>
          </cell>
        </row>
        <row r="339">
          <cell r="B339">
            <v>6200</v>
          </cell>
          <cell r="C339" t="str">
            <v>3612 - Bytové hospodářství</v>
          </cell>
          <cell r="D339">
            <v>2905</v>
          </cell>
        </row>
        <row r="340">
          <cell r="B340">
            <v>6600</v>
          </cell>
          <cell r="C340" t="str">
            <v>3612 - Bytové hospodářství</v>
          </cell>
          <cell r="D340">
            <v>2925</v>
          </cell>
        </row>
        <row r="341">
          <cell r="B341">
            <v>6200</v>
          </cell>
          <cell r="C341" t="str">
            <v>3612 - Bytové hospodářství</v>
          </cell>
          <cell r="D341">
            <v>2932</v>
          </cell>
        </row>
        <row r="342">
          <cell r="B342">
            <v>6200</v>
          </cell>
          <cell r="C342" t="str">
            <v>3612 - Bytové hospodářství</v>
          </cell>
          <cell r="D342">
            <v>2978</v>
          </cell>
        </row>
        <row r="343">
          <cell r="B343">
            <v>6200</v>
          </cell>
          <cell r="C343" t="str">
            <v>3612 - Bytové hospodářství</v>
          </cell>
          <cell r="D343">
            <v>3022</v>
          </cell>
        </row>
        <row r="344">
          <cell r="B344">
            <v>6600</v>
          </cell>
          <cell r="C344" t="str">
            <v>3612 - Bytové hospodářství</v>
          </cell>
          <cell r="D344">
            <v>3036</v>
          </cell>
        </row>
        <row r="345">
          <cell r="B345">
            <v>6200</v>
          </cell>
          <cell r="C345" t="str">
            <v>3612 - Bytové hospodářství</v>
          </cell>
          <cell r="D345">
            <v>3129</v>
          </cell>
        </row>
        <row r="346">
          <cell r="B346">
            <v>6200</v>
          </cell>
          <cell r="C346" t="str">
            <v>3612 - Bytové hospodářství</v>
          </cell>
          <cell r="D346">
            <v>3196</v>
          </cell>
        </row>
        <row r="347">
          <cell r="B347">
            <v>6200</v>
          </cell>
          <cell r="C347" t="str">
            <v>3612 - Bytové hospodářství</v>
          </cell>
          <cell r="D347">
            <v>5068</v>
          </cell>
        </row>
        <row r="348">
          <cell r="B348">
            <v>6200</v>
          </cell>
          <cell r="C348" t="str">
            <v>3612 - Bytové hospodářství</v>
          </cell>
          <cell r="D348">
            <v>5071</v>
          </cell>
        </row>
        <row r="349">
          <cell r="B349">
            <v>6200</v>
          </cell>
          <cell r="C349" t="str">
            <v>3612 - Bytové hospodářství</v>
          </cell>
          <cell r="D349">
            <v>5072</v>
          </cell>
        </row>
        <row r="350">
          <cell r="B350">
            <v>6200</v>
          </cell>
          <cell r="C350" t="str">
            <v>3612 - Bytové hospodářství</v>
          </cell>
          <cell r="D350">
            <v>5073</v>
          </cell>
        </row>
        <row r="351">
          <cell r="C351" t="str">
            <v>Celkem z 3612 - Bytové hospodářství</v>
          </cell>
        </row>
        <row r="352">
          <cell r="B352">
            <v>6200</v>
          </cell>
          <cell r="C352" t="str">
            <v>3619 - Ost. rozvoj bydlení a byt. hospodářství</v>
          </cell>
          <cell r="D352">
            <v>3496</v>
          </cell>
        </row>
        <row r="353">
          <cell r="C353" t="str">
            <v>Celkem z 3619 - Ost. rozvoj bydlení a byt. hospodářství</v>
          </cell>
        </row>
        <row r="354">
          <cell r="B354">
            <v>5600</v>
          </cell>
          <cell r="C354" t="str">
            <v>3631 - Veřejné osvětlení</v>
          </cell>
          <cell r="D354">
            <v>2768</v>
          </cell>
        </row>
        <row r="355">
          <cell r="B355">
            <v>5600</v>
          </cell>
          <cell r="C355" t="str">
            <v>3631 - Veřejné osvětlení</v>
          </cell>
          <cell r="D355">
            <v>301099</v>
          </cell>
        </row>
        <row r="356">
          <cell r="C356" t="str">
            <v>Celkem z 3631 - Veřejné osvětlení</v>
          </cell>
        </row>
        <row r="357">
          <cell r="B357">
            <v>5600</v>
          </cell>
          <cell r="C357" t="str">
            <v>3632 - Pohřebnictví</v>
          </cell>
          <cell r="D357">
            <v>2767</v>
          </cell>
        </row>
        <row r="358">
          <cell r="B358">
            <v>5600</v>
          </cell>
          <cell r="C358" t="str">
            <v>3632 - Pohřebnictví</v>
          </cell>
          <cell r="D358">
            <v>2805</v>
          </cell>
        </row>
        <row r="359">
          <cell r="B359">
            <v>5600</v>
          </cell>
          <cell r="C359" t="str">
            <v>3632 - Pohřebnictví</v>
          </cell>
          <cell r="D359">
            <v>2823</v>
          </cell>
        </row>
        <row r="360">
          <cell r="B360">
            <v>5600</v>
          </cell>
          <cell r="C360" t="str">
            <v>3632 - Pohřebnictví</v>
          </cell>
          <cell r="D360">
            <v>4859</v>
          </cell>
        </row>
        <row r="361">
          <cell r="B361">
            <v>5600</v>
          </cell>
          <cell r="C361" t="str">
            <v>3632 - Pohřebnictví</v>
          </cell>
          <cell r="D361">
            <v>4870</v>
          </cell>
        </row>
        <row r="362">
          <cell r="B362">
            <v>4200</v>
          </cell>
          <cell r="C362" t="str">
            <v>3632 - Pohřebnictví</v>
          </cell>
          <cell r="D362">
            <v>30019106</v>
          </cell>
        </row>
        <row r="363">
          <cell r="C363" t="str">
            <v>Celkem z 3632 - Pohřebnictví</v>
          </cell>
        </row>
        <row r="364">
          <cell r="B364">
            <v>5600</v>
          </cell>
          <cell r="C364" t="str">
            <v>3633 - Výstavba a údržba místních inž. sítí</v>
          </cell>
          <cell r="D364">
            <v>2765</v>
          </cell>
        </row>
        <row r="365">
          <cell r="B365">
            <v>5600</v>
          </cell>
          <cell r="C365" t="str">
            <v>3633 - Výstavba a údržba místních inž. sítí</v>
          </cell>
          <cell r="D365">
            <v>2766</v>
          </cell>
        </row>
        <row r="366">
          <cell r="B366">
            <v>5600</v>
          </cell>
          <cell r="C366" t="str">
            <v>3633 - Výstavba a údržba místních inž. sítí</v>
          </cell>
          <cell r="D366">
            <v>2958</v>
          </cell>
        </row>
        <row r="367">
          <cell r="C367" t="str">
            <v>Celkem z 3633 - Výstavba a údržba místních inž. sítí</v>
          </cell>
        </row>
        <row r="368">
          <cell r="B368">
            <v>5400</v>
          </cell>
          <cell r="C368" t="str">
            <v>3636 - Územní rozvoj</v>
          </cell>
          <cell r="D368">
            <v>2850</v>
          </cell>
        </row>
        <row r="369">
          <cell r="C369" t="str">
            <v>Celkem z 3636 - Územní rozvoj</v>
          </cell>
        </row>
        <row r="370">
          <cell r="B370">
            <v>6300</v>
          </cell>
          <cell r="C370" t="str">
            <v>3639 - Komunální služby a územní rozvoj j.n.</v>
          </cell>
          <cell r="D370">
            <v>2806</v>
          </cell>
        </row>
        <row r="371">
          <cell r="B371">
            <v>5600</v>
          </cell>
          <cell r="C371" t="str">
            <v>3639 - Komunální služby a územní rozvoj j.n.</v>
          </cell>
          <cell r="D371">
            <v>2818</v>
          </cell>
        </row>
        <row r="372">
          <cell r="B372">
            <v>5600</v>
          </cell>
          <cell r="C372" t="str">
            <v>3639 - Komunální služby a územní rozvoj j.n.</v>
          </cell>
          <cell r="D372">
            <v>2960</v>
          </cell>
        </row>
        <row r="373">
          <cell r="B373">
            <v>5600</v>
          </cell>
          <cell r="C373" t="str">
            <v>3639 - Komunální služby a územní rozvoj j.n.</v>
          </cell>
          <cell r="D373">
            <v>3130</v>
          </cell>
        </row>
        <row r="374">
          <cell r="B374">
            <v>6600</v>
          </cell>
          <cell r="C374" t="str">
            <v>3639 - Komunální služby a územní rozvoj j.n.</v>
          </cell>
          <cell r="D374">
            <v>3283</v>
          </cell>
        </row>
        <row r="375">
          <cell r="B375">
            <v>6300</v>
          </cell>
          <cell r="C375" t="str">
            <v>3639 - Komunální služby a územní rozvoj j.n.</v>
          </cell>
          <cell r="D375">
            <v>3437</v>
          </cell>
        </row>
        <row r="376">
          <cell r="B376">
            <v>4100</v>
          </cell>
          <cell r="C376" t="str">
            <v>3639 - Komunální služby a územní rozvoj j.n.</v>
          </cell>
          <cell r="D376">
            <v>4914</v>
          </cell>
        </row>
        <row r="377">
          <cell r="B377">
            <v>6200</v>
          </cell>
          <cell r="C377" t="str">
            <v>3639 - Komunální služby a územní rozvoj j.n.</v>
          </cell>
          <cell r="D377">
            <v>4925</v>
          </cell>
        </row>
        <row r="378">
          <cell r="B378">
            <v>4300</v>
          </cell>
          <cell r="C378" t="str">
            <v>3639 - Komunální služby a územní rozvoj j.n.</v>
          </cell>
          <cell r="D378">
            <v>4988</v>
          </cell>
        </row>
        <row r="379">
          <cell r="B379">
            <v>5600</v>
          </cell>
          <cell r="C379" t="str">
            <v>3639 - Komunální služby a územní rozvoj j.n.</v>
          </cell>
          <cell r="D379">
            <v>5099</v>
          </cell>
        </row>
        <row r="380">
          <cell r="B380">
            <v>5600</v>
          </cell>
          <cell r="C380" t="str">
            <v>3639 - Komunální služby a územní rozvoj j.n.</v>
          </cell>
          <cell r="D380">
            <v>5184</v>
          </cell>
        </row>
        <row r="381">
          <cell r="B381">
            <v>6600</v>
          </cell>
          <cell r="C381" t="str">
            <v>3639 - Komunální služby a územní rozvoj j.n.</v>
          </cell>
          <cell r="D381">
            <v>5205</v>
          </cell>
        </row>
        <row r="382">
          <cell r="B382">
            <v>6600</v>
          </cell>
          <cell r="C382" t="str">
            <v>3639 - Komunální služby a územní rozvoj j.n.</v>
          </cell>
          <cell r="D382">
            <v>5206</v>
          </cell>
        </row>
        <row r="383">
          <cell r="C383" t="str">
            <v>Celkem z 3639 - Komunální služby a územní rozvoj j.n.</v>
          </cell>
        </row>
        <row r="384">
          <cell r="B384">
            <v>5600</v>
          </cell>
          <cell r="C384" t="str">
            <v>3699 - Ostatní záležitosti bydlení, komunálních služeb a územního rozvoje</v>
          </cell>
          <cell r="D384">
            <v>3120</v>
          </cell>
        </row>
        <row r="385">
          <cell r="B385">
            <v>5600</v>
          </cell>
          <cell r="C385" t="str">
            <v>3699 - Ostatní záležitosti bydlení, komunálních služeb a územního rozvoje</v>
          </cell>
          <cell r="D385">
            <v>301099</v>
          </cell>
        </row>
        <row r="386">
          <cell r="C386" t="str">
            <v>Celkem z 3699 - Ostatní záležitosti bydlení, komunálních služeb a územního rozvoje</v>
          </cell>
        </row>
        <row r="387">
          <cell r="B387">
            <v>5600</v>
          </cell>
          <cell r="C387" t="str">
            <v>3725 - Využívání a zneškodňování kom. odpadů</v>
          </cell>
          <cell r="D387">
            <v>2899</v>
          </cell>
        </row>
        <row r="388">
          <cell r="B388">
            <v>4200</v>
          </cell>
          <cell r="C388" t="str">
            <v>3725 - Využívání a zneškodňování kom. odpadů</v>
          </cell>
          <cell r="D388">
            <v>2901</v>
          </cell>
        </row>
        <row r="389">
          <cell r="B389">
            <v>4200</v>
          </cell>
          <cell r="C389" t="str">
            <v>3725 - Využívání a zneškodňování kom. odpadů</v>
          </cell>
          <cell r="D389">
            <v>2920</v>
          </cell>
        </row>
        <row r="390">
          <cell r="C390" t="str">
            <v>Celkem z 3725 - Využívání a zneškodňování kom. odpadů</v>
          </cell>
        </row>
        <row r="391">
          <cell r="B391">
            <v>5600</v>
          </cell>
          <cell r="C391" t="str">
            <v>3741 - Ochrana druhů a stanovišť</v>
          </cell>
          <cell r="D391">
            <v>2764</v>
          </cell>
        </row>
        <row r="392">
          <cell r="B392">
            <v>5600</v>
          </cell>
          <cell r="C392" t="str">
            <v>3741 - Ochrana druhů a stanovišť</v>
          </cell>
          <cell r="D392">
            <v>3119</v>
          </cell>
        </row>
        <row r="393">
          <cell r="B393">
            <v>5600</v>
          </cell>
          <cell r="C393" t="str">
            <v>3741 - Ochrana druhů a stanovišť</v>
          </cell>
          <cell r="D393">
            <v>3256</v>
          </cell>
        </row>
        <row r="394">
          <cell r="B394">
            <v>5600</v>
          </cell>
          <cell r="C394" t="str">
            <v>3741 - Ochrana druhů a stanovišť</v>
          </cell>
          <cell r="D394">
            <v>4877</v>
          </cell>
        </row>
        <row r="395">
          <cell r="B395">
            <v>5600</v>
          </cell>
          <cell r="C395" t="str">
            <v>3741 - Ochrana druhů a stanovišť</v>
          </cell>
          <cell r="D395">
            <v>4878</v>
          </cell>
        </row>
        <row r="396">
          <cell r="B396">
            <v>5600</v>
          </cell>
          <cell r="C396" t="str">
            <v>3741 - Ochrana druhů a stanovišť</v>
          </cell>
          <cell r="D396">
            <v>5139</v>
          </cell>
        </row>
        <row r="397">
          <cell r="B397">
            <v>5600</v>
          </cell>
          <cell r="C397" t="str">
            <v>3741 - Ochrana druhů a stanovišť</v>
          </cell>
          <cell r="D397">
            <v>5140</v>
          </cell>
        </row>
        <row r="398">
          <cell r="B398">
            <v>5600</v>
          </cell>
          <cell r="C398" t="str">
            <v>3741 - Ochrana druhů a stanovišť</v>
          </cell>
          <cell r="D398">
            <v>5141</v>
          </cell>
        </row>
        <row r="399">
          <cell r="B399">
            <v>4200</v>
          </cell>
          <cell r="C399" t="str">
            <v>3741 - Ochrana druhů a stanovišť</v>
          </cell>
          <cell r="D399">
            <v>30019102</v>
          </cell>
        </row>
        <row r="400">
          <cell r="C400" t="str">
            <v>Celkem z 3741 - Ochrana druhů a stanovišť</v>
          </cell>
        </row>
        <row r="401">
          <cell r="B401">
            <v>5600</v>
          </cell>
          <cell r="C401" t="str">
            <v>3744 - Protierozní, protilavinová a protipožární ochrana</v>
          </cell>
          <cell r="D401">
            <v>3065</v>
          </cell>
        </row>
        <row r="402">
          <cell r="C402" t="str">
            <v>Celkem z 3744 - Protierozní, protilavinová a protipožární ochrana</v>
          </cell>
        </row>
        <row r="403">
          <cell r="B403">
            <v>5600</v>
          </cell>
          <cell r="C403" t="str">
            <v>3745 - Péče a vzhled obcí a veřejnou zeleň</v>
          </cell>
          <cell r="D403">
            <v>2841</v>
          </cell>
        </row>
        <row r="404">
          <cell r="B404">
            <v>5600</v>
          </cell>
          <cell r="C404" t="str">
            <v>3745 - Péče a vzhled obcí a veřejnou zeleň</v>
          </cell>
          <cell r="D404">
            <v>2945</v>
          </cell>
        </row>
        <row r="405">
          <cell r="B405">
            <v>5600</v>
          </cell>
          <cell r="C405" t="str">
            <v>3745 - Péče a vzhled obcí a veřejnou zeleň</v>
          </cell>
          <cell r="D405">
            <v>4889</v>
          </cell>
        </row>
        <row r="406">
          <cell r="B406">
            <v>5600</v>
          </cell>
          <cell r="C406" t="str">
            <v>3745 - Péče a vzhled obcí a veřejnou zeleň</v>
          </cell>
          <cell r="D406">
            <v>5015</v>
          </cell>
        </row>
        <row r="407">
          <cell r="B407">
            <v>5600</v>
          </cell>
          <cell r="C407" t="str">
            <v>3745 - Péče a vzhled obcí a veřejnou zeleň</v>
          </cell>
          <cell r="D407">
            <v>5017</v>
          </cell>
        </row>
        <row r="408">
          <cell r="B408">
            <v>5600</v>
          </cell>
          <cell r="C408" t="str">
            <v>3745 - Péče a vzhled obcí a veřejnou zeleň</v>
          </cell>
          <cell r="D408">
            <v>5094</v>
          </cell>
        </row>
        <row r="409">
          <cell r="B409">
            <v>5600</v>
          </cell>
          <cell r="C409" t="str">
            <v>3745 - Péče a vzhled obcí a veřejnou zeleň</v>
          </cell>
          <cell r="D409">
            <v>5098</v>
          </cell>
        </row>
        <row r="410">
          <cell r="B410">
            <v>5600</v>
          </cell>
          <cell r="C410" t="str">
            <v>3745 - Péče a vzhled obcí a veřejnou zeleň</v>
          </cell>
          <cell r="D410">
            <v>5105</v>
          </cell>
        </row>
        <row r="411">
          <cell r="B411">
            <v>5600</v>
          </cell>
          <cell r="C411" t="str">
            <v>3745 - Péče a vzhled obcí a veřejnou zeleň</v>
          </cell>
          <cell r="D411">
            <v>5148</v>
          </cell>
        </row>
        <row r="412">
          <cell r="B412">
            <v>5600</v>
          </cell>
          <cell r="C412" t="str">
            <v>3745 - Péče a vzhled obcí a veřejnou zeleň</v>
          </cell>
          <cell r="D412">
            <v>5165</v>
          </cell>
        </row>
        <row r="413">
          <cell r="B413">
            <v>4200</v>
          </cell>
          <cell r="C413" t="str">
            <v>3745 - Péče a vzhled obcí a veřejnou zeleň</v>
          </cell>
          <cell r="D413">
            <v>5194</v>
          </cell>
        </row>
        <row r="414">
          <cell r="B414">
            <v>5600</v>
          </cell>
          <cell r="C414" t="str">
            <v>3745 - Péče a vzhled obcí a veřejnou zeleň</v>
          </cell>
          <cell r="D414">
            <v>5194</v>
          </cell>
        </row>
        <row r="415">
          <cell r="B415">
            <v>5600</v>
          </cell>
          <cell r="C415" t="str">
            <v>3745 - Péče a vzhled obcí a veřejnou zeleň</v>
          </cell>
          <cell r="D415">
            <v>5204</v>
          </cell>
        </row>
        <row r="416">
          <cell r="B416">
            <v>4200</v>
          </cell>
          <cell r="C416" t="str">
            <v>3745 - péče a vzhled obcí a veřejnou zeleň</v>
          </cell>
          <cell r="D416">
            <v>30019105</v>
          </cell>
        </row>
        <row r="417">
          <cell r="C417" t="str">
            <v>Celkem z 3745 - Péče a vzhled obcí a veřejnou zeleň</v>
          </cell>
        </row>
        <row r="418">
          <cell r="B418">
            <v>5600</v>
          </cell>
          <cell r="C418" t="str">
            <v>3792 - Ekologická výchova a osvěta</v>
          </cell>
          <cell r="D418">
            <v>5096</v>
          </cell>
        </row>
        <row r="419">
          <cell r="B419">
            <v>4200</v>
          </cell>
          <cell r="C419" t="str">
            <v>3792 - Ekologická výchova a osvěta</v>
          </cell>
          <cell r="D419">
            <v>300199</v>
          </cell>
        </row>
        <row r="420">
          <cell r="C420" t="str">
            <v>Celkem z 3792 - Ekologická výchova a osvěta</v>
          </cell>
        </row>
        <row r="421">
          <cell r="B421">
            <v>7200</v>
          </cell>
          <cell r="C421" t="str">
            <v>4341 - Sociální pomoc osobám v hmotné nouzi</v>
          </cell>
          <cell r="D421">
            <v>3005</v>
          </cell>
        </row>
        <row r="422">
          <cell r="C422" t="str">
            <v>Celkem z 4341 - Sociální pomoc osobám v hmotné nouzi</v>
          </cell>
        </row>
        <row r="423">
          <cell r="B423">
            <v>7200</v>
          </cell>
          <cell r="C423" t="str">
            <v>4344 - Sociální rehabilitace</v>
          </cell>
          <cell r="D423">
            <v>300599</v>
          </cell>
        </row>
        <row r="424">
          <cell r="C424" t="str">
            <v>Celkem z 4344 - Sociální rehabilitace</v>
          </cell>
        </row>
        <row r="425">
          <cell r="B425">
            <v>5600</v>
          </cell>
          <cell r="C425" t="str">
            <v>4350 - Domovy pro seniory</v>
          </cell>
          <cell r="D425">
            <v>5197</v>
          </cell>
        </row>
        <row r="426">
          <cell r="B426">
            <v>7200</v>
          </cell>
          <cell r="C426" t="str">
            <v>4350 - Domovy pro seniory</v>
          </cell>
          <cell r="D426">
            <v>30059131</v>
          </cell>
        </row>
        <row r="427">
          <cell r="B427">
            <v>7200</v>
          </cell>
          <cell r="C427" t="str">
            <v>4350 - Domovy pro seniory</v>
          </cell>
          <cell r="D427">
            <v>30059134</v>
          </cell>
        </row>
        <row r="428">
          <cell r="B428">
            <v>7200</v>
          </cell>
          <cell r="C428" t="str">
            <v>4350 - Domovy pro seniory</v>
          </cell>
          <cell r="D428">
            <v>30059138</v>
          </cell>
        </row>
        <row r="429">
          <cell r="C429" t="str">
            <v>Celkem z 4350 - Domovy pro seniory</v>
          </cell>
        </row>
        <row r="430">
          <cell r="B430">
            <v>6200</v>
          </cell>
          <cell r="C430" t="str">
            <v>4351 - Osobní asistence, pečovatelská služba a podpora samostatného bydlení</v>
          </cell>
          <cell r="D430">
            <v>2912</v>
          </cell>
        </row>
        <row r="431">
          <cell r="B431">
            <v>6200</v>
          </cell>
          <cell r="C431" t="str">
            <v>4351 - Osobní asistence, pečovatelská služba a podpora samostatného bydlení</v>
          </cell>
          <cell r="D431">
            <v>2936</v>
          </cell>
        </row>
        <row r="432">
          <cell r="B432">
            <v>6200</v>
          </cell>
          <cell r="C432" t="str">
            <v>4351 - Osobní asistence, pečovatelská služba a podpora samostatného bydlení</v>
          </cell>
          <cell r="D432">
            <v>2937</v>
          </cell>
        </row>
        <row r="433">
          <cell r="C433" t="str">
            <v>Celkem z 4351 - Osobní asistence, pečovatelská služba a podpora samostatného bydlení</v>
          </cell>
        </row>
        <row r="434">
          <cell r="B434">
            <v>5600</v>
          </cell>
          <cell r="C434" t="str">
            <v>4352 - Tísňová péče</v>
          </cell>
          <cell r="D434">
            <v>5086</v>
          </cell>
        </row>
        <row r="435">
          <cell r="C435" t="str">
            <v>Celkem z 4352 - Tísňová péče</v>
          </cell>
        </row>
        <row r="436">
          <cell r="B436">
            <v>5600</v>
          </cell>
          <cell r="C436" t="str">
            <v>4357 - Domovy pro osoby se zdr. postižením a domovy se zvl. režimem</v>
          </cell>
          <cell r="D436">
            <v>5122</v>
          </cell>
        </row>
        <row r="437">
          <cell r="B437">
            <v>7200</v>
          </cell>
          <cell r="C437" t="str">
            <v>4357 - Domovy pro osoby se zdr. postižením a domovy se zvl. režimem</v>
          </cell>
          <cell r="D437">
            <v>30059133</v>
          </cell>
        </row>
        <row r="438">
          <cell r="C438" t="str">
            <v>Celkem z 4357 - Domovy pro osoby se zdr. postižením a domovy se zvl. režimem</v>
          </cell>
        </row>
        <row r="439">
          <cell r="B439">
            <v>7200</v>
          </cell>
          <cell r="C439" t="str">
            <v>4359 - Ost. služby a činnosti v oblasti soc. péče</v>
          </cell>
          <cell r="D439">
            <v>300599</v>
          </cell>
        </row>
        <row r="440">
          <cell r="C440" t="str">
            <v>Celkem z 4359 - Ost. služby a činnosti v oblasti soc. péče</v>
          </cell>
        </row>
        <row r="441">
          <cell r="B441">
            <v>7200</v>
          </cell>
          <cell r="C441" t="str">
            <v>4374 - Domovy pro osoby se zdr. postižením</v>
          </cell>
          <cell r="D441">
            <v>30059130</v>
          </cell>
        </row>
        <row r="442">
          <cell r="C442" t="str">
            <v>Celkem z 4374 - Domovy pro osoby se zdr. postižením</v>
          </cell>
        </row>
        <row r="443">
          <cell r="B443">
            <v>5600</v>
          </cell>
          <cell r="C443" t="str">
            <v>4375 - Nízkoprahová zařízení pro děti a mládež</v>
          </cell>
          <cell r="D443">
            <v>5043</v>
          </cell>
        </row>
        <row r="444">
          <cell r="C444" t="str">
            <v>Celkem z 4375 - Nízkoprahová zařízení pro děti a mládež</v>
          </cell>
        </row>
        <row r="445">
          <cell r="B445">
            <v>8200</v>
          </cell>
          <cell r="C445" t="str">
            <v>5311 - Bezpečnost a veřejný pořádek</v>
          </cell>
          <cell r="D445">
            <v>2761</v>
          </cell>
        </row>
        <row r="446">
          <cell r="B446">
            <v>8200</v>
          </cell>
          <cell r="C446" t="str">
            <v>5311 - Bezpečnost a veřejný pořádek</v>
          </cell>
          <cell r="D446">
            <v>2924</v>
          </cell>
        </row>
        <row r="447">
          <cell r="B447">
            <v>8200</v>
          </cell>
          <cell r="C447" t="str">
            <v>5311 - Bezpečnost a veřejný pořádek</v>
          </cell>
          <cell r="D447">
            <v>2977</v>
          </cell>
        </row>
        <row r="448">
          <cell r="B448">
            <v>5600</v>
          </cell>
          <cell r="C448" t="str">
            <v>5311 - Bezpečnost a veřejný pořádek</v>
          </cell>
          <cell r="D448">
            <v>3060</v>
          </cell>
        </row>
        <row r="449">
          <cell r="B449">
            <v>8200</v>
          </cell>
          <cell r="C449" t="str">
            <v>5311 - Bezpečnost a veřejný pořádek</v>
          </cell>
          <cell r="D449">
            <v>300800</v>
          </cell>
        </row>
        <row r="450">
          <cell r="B450">
            <v>8200</v>
          </cell>
          <cell r="C450" t="str">
            <v>5311 - Bezpečnost a veřejný pořádek</v>
          </cell>
          <cell r="D450">
            <v>300899</v>
          </cell>
        </row>
        <row r="451">
          <cell r="C451" t="str">
            <v>Celkem z 5311 - Bezpečnost a veřejný pořádek</v>
          </cell>
        </row>
        <row r="452">
          <cell r="B452">
            <v>7200</v>
          </cell>
          <cell r="C452" t="str">
            <v>5319 - Ost. zál. bezpečnosti a veř. pořádku</v>
          </cell>
          <cell r="D452">
            <v>300599</v>
          </cell>
        </row>
        <row r="453">
          <cell r="B453">
            <v>8200</v>
          </cell>
          <cell r="C453" t="str">
            <v>5319 - Ost. zál. bezpečnosti a veř. pořádku</v>
          </cell>
          <cell r="D453">
            <v>300800</v>
          </cell>
        </row>
        <row r="454">
          <cell r="C454" t="str">
            <v>Celkem z 5319 - Ost. zál. bezpečnosti a veř. pořádku</v>
          </cell>
        </row>
        <row r="455">
          <cell r="B455">
            <v>5600</v>
          </cell>
          <cell r="C455" t="str">
            <v>5512 - Požární ochrana - dobrovolná část</v>
          </cell>
          <cell r="D455">
            <v>2760</v>
          </cell>
        </row>
        <row r="456">
          <cell r="B456">
            <v>5600</v>
          </cell>
          <cell r="C456" t="str">
            <v>5512 - Požární ochrana - dobrovolná část</v>
          </cell>
          <cell r="D456">
            <v>3090</v>
          </cell>
        </row>
        <row r="457">
          <cell r="B457">
            <v>5600</v>
          </cell>
          <cell r="C457" t="str">
            <v>5512 - Požární ochrana - dobrovolná část</v>
          </cell>
          <cell r="D457">
            <v>3091</v>
          </cell>
        </row>
        <row r="458">
          <cell r="C458" t="str">
            <v>Celkem z 5512 - Požární ochrana - dobrovolná část</v>
          </cell>
        </row>
        <row r="459">
          <cell r="B459">
            <v>5600</v>
          </cell>
          <cell r="C459" t="str">
            <v>6171 - Činnost místní správy</v>
          </cell>
          <cell r="D459">
            <v>2759</v>
          </cell>
        </row>
        <row r="460">
          <cell r="B460">
            <v>5600</v>
          </cell>
          <cell r="C460" t="str">
            <v>6171 - Činnost místní správy</v>
          </cell>
          <cell r="D460">
            <v>2876</v>
          </cell>
        </row>
        <row r="461">
          <cell r="B461">
            <v>5600</v>
          </cell>
          <cell r="C461" t="str">
            <v>6171 - Činnost místní správy</v>
          </cell>
          <cell r="D461">
            <v>2957</v>
          </cell>
        </row>
        <row r="462">
          <cell r="B462">
            <v>5600</v>
          </cell>
          <cell r="C462" t="str">
            <v>6171 - Činnost místní správy</v>
          </cell>
          <cell r="D462">
            <v>3035</v>
          </cell>
        </row>
        <row r="463">
          <cell r="B463">
            <v>5600</v>
          </cell>
          <cell r="C463" t="str">
            <v>6171 - Činnost místní správy</v>
          </cell>
          <cell r="D463">
            <v>3087</v>
          </cell>
        </row>
        <row r="464">
          <cell r="B464">
            <v>5300</v>
          </cell>
          <cell r="C464" t="str">
            <v>6171 - Činnost místní správy</v>
          </cell>
          <cell r="D464">
            <v>3102</v>
          </cell>
        </row>
        <row r="465">
          <cell r="B465">
            <v>5300</v>
          </cell>
          <cell r="C465" t="str">
            <v>6171 - Činnost místní správy</v>
          </cell>
          <cell r="D465">
            <v>3116</v>
          </cell>
        </row>
        <row r="466">
          <cell r="B466">
            <v>5600</v>
          </cell>
          <cell r="C466" t="str">
            <v>6171 - Činnost místní správy</v>
          </cell>
          <cell r="D466">
            <v>3150</v>
          </cell>
        </row>
        <row r="467">
          <cell r="B467">
            <v>6600</v>
          </cell>
          <cell r="C467" t="str">
            <v>6171 - Činnost místní správy</v>
          </cell>
          <cell r="D467">
            <v>3282</v>
          </cell>
        </row>
        <row r="468">
          <cell r="B468">
            <v>5300</v>
          </cell>
          <cell r="C468" t="str">
            <v>6171 - Činnost místní správy</v>
          </cell>
          <cell r="D468">
            <v>3432</v>
          </cell>
        </row>
        <row r="469">
          <cell r="B469">
            <v>5300</v>
          </cell>
          <cell r="C469" t="str">
            <v>6171 - Činnost místní správy</v>
          </cell>
          <cell r="D469">
            <v>3476</v>
          </cell>
        </row>
        <row r="470">
          <cell r="B470">
            <v>5300</v>
          </cell>
          <cell r="C470" t="str">
            <v>6171 - Činnost místní správy</v>
          </cell>
          <cell r="D470">
            <v>5112</v>
          </cell>
        </row>
        <row r="471">
          <cell r="B471">
            <v>3200</v>
          </cell>
          <cell r="C471" t="str">
            <v>6171 - Činnost místní správy</v>
          </cell>
          <cell r="D471">
            <v>300000</v>
          </cell>
        </row>
        <row r="472">
          <cell r="C472" t="str">
            <v>Celkem z 6171 - Činnost místní správy</v>
          </cell>
        </row>
        <row r="473">
          <cell r="B473">
            <v>6600</v>
          </cell>
          <cell r="C473" t="str">
            <v>6211 - Archivní činnost</v>
          </cell>
          <cell r="D473">
            <v>2776</v>
          </cell>
        </row>
        <row r="474">
          <cell r="B474">
            <v>3900</v>
          </cell>
          <cell r="C474" t="str">
            <v>6211 - Archivní činnost</v>
          </cell>
          <cell r="D474">
            <v>3074</v>
          </cell>
        </row>
        <row r="475">
          <cell r="C475" t="str">
            <v>Celkem z 6211 - Archivní činnost</v>
          </cell>
        </row>
        <row r="476">
          <cell r="B476">
            <v>1700</v>
          </cell>
          <cell r="C476" t="str">
            <v>6409 - Ostatní činnosti j.n.</v>
          </cell>
          <cell r="D476">
            <v>0</v>
          </cell>
        </row>
        <row r="477">
          <cell r="B477">
            <v>1700</v>
          </cell>
          <cell r="C477" t="str">
            <v>6409 - Ostatní činnosti j.n.</v>
          </cell>
          <cell r="D477">
            <v>0</v>
          </cell>
        </row>
        <row r="478">
          <cell r="B478">
            <v>1700</v>
          </cell>
          <cell r="C478" t="str">
            <v>6409 - Ostatní činnosti j.n.</v>
          </cell>
          <cell r="D478">
            <v>0</v>
          </cell>
        </row>
        <row r="479">
          <cell r="B479">
            <v>4200</v>
          </cell>
          <cell r="C479" t="str">
            <v>6409 - Ostatní činnosti j.n.</v>
          </cell>
          <cell r="D479">
            <v>0</v>
          </cell>
        </row>
        <row r="480">
          <cell r="B480">
            <v>6700</v>
          </cell>
          <cell r="C480" t="str">
            <v>6409 - Ostatní činnosti j.n.</v>
          </cell>
          <cell r="D480">
            <v>0</v>
          </cell>
        </row>
        <row r="481">
          <cell r="B481">
            <v>6700</v>
          </cell>
          <cell r="C481" t="str">
            <v>6409 - Ostatní činnosti j.n.</v>
          </cell>
          <cell r="D481">
            <v>0</v>
          </cell>
        </row>
        <row r="482">
          <cell r="C482" t="str">
            <v>Celkem z 6409 - Ostatní činnosti j.n.</v>
          </cell>
        </row>
        <row r="483">
          <cell r="C483" t="str">
            <v>Celkový součet</v>
          </cell>
        </row>
      </sheetData>
      <sheetData sheetId="4"/>
      <sheetData sheetId="5"/>
      <sheetData sheetId="6"/>
      <sheetData sheetId="7"/>
      <sheetData sheetId="8">
        <row r="3">
          <cell r="AA3">
            <v>1600</v>
          </cell>
          <cell r="AB3" t="str">
            <v>Kancelář strategie města</v>
          </cell>
        </row>
        <row r="4">
          <cell r="AA4">
            <v>1700</v>
          </cell>
          <cell r="AB4" t="str">
            <v>Odbor rozpočtu a financování</v>
          </cell>
        </row>
        <row r="5">
          <cell r="AA5">
            <v>1900</v>
          </cell>
          <cell r="AB5" t="str">
            <v>Kancelář primátora města Brna</v>
          </cell>
        </row>
        <row r="6">
          <cell r="AA6">
            <v>3200</v>
          </cell>
          <cell r="AB6" t="str">
            <v>Odbor vnitřních věcí</v>
          </cell>
        </row>
        <row r="7">
          <cell r="AA7">
            <v>3600</v>
          </cell>
          <cell r="AB7" t="str">
            <v>Odbor obrany</v>
          </cell>
        </row>
        <row r="8">
          <cell r="AA8">
            <v>3900</v>
          </cell>
          <cell r="AB8" t="str">
            <v>Archiv města Brna</v>
          </cell>
        </row>
        <row r="9">
          <cell r="AA9">
            <v>4100</v>
          </cell>
          <cell r="AB9" t="str">
            <v>Odbor územního plánování a rozvoje</v>
          </cell>
        </row>
        <row r="10">
          <cell r="AA10">
            <v>4200</v>
          </cell>
          <cell r="AB10" t="str">
            <v>Odbor životního prostředí</v>
          </cell>
        </row>
        <row r="11">
          <cell r="AA11">
            <v>4300</v>
          </cell>
          <cell r="AB11" t="str">
            <v>Odbor vodního a lesního hospodářství a zemědělství</v>
          </cell>
        </row>
        <row r="12">
          <cell r="AA12">
            <v>5300</v>
          </cell>
          <cell r="AB12" t="str">
            <v>Odbor městské informatiky</v>
          </cell>
        </row>
        <row r="13">
          <cell r="AA13">
            <v>5400</v>
          </cell>
          <cell r="AB13" t="str">
            <v xml:space="preserve">Odbor dopravy </v>
          </cell>
        </row>
        <row r="14">
          <cell r="AA14">
            <v>5600</v>
          </cell>
          <cell r="AB14" t="str">
            <v xml:space="preserve">Odbor investiční </v>
          </cell>
        </row>
        <row r="15">
          <cell r="AA15">
            <v>5700</v>
          </cell>
          <cell r="AB15" t="str">
            <v>Odbor technickýck sítí</v>
          </cell>
        </row>
        <row r="16">
          <cell r="AA16">
            <v>6200</v>
          </cell>
          <cell r="AB16" t="str">
            <v>Bytový odbor</v>
          </cell>
        </row>
        <row r="17">
          <cell r="AA17">
            <v>6300</v>
          </cell>
          <cell r="AB17" t="str">
            <v>Majetkový odbor</v>
          </cell>
        </row>
        <row r="18">
          <cell r="AA18">
            <v>6600</v>
          </cell>
          <cell r="AB18" t="str">
            <v>Odbor správy majetku</v>
          </cell>
        </row>
        <row r="19">
          <cell r="AA19">
            <v>6700</v>
          </cell>
          <cell r="AB19" t="str">
            <v xml:space="preserve">Odbor školství, mládeže a tělovýchovy </v>
          </cell>
        </row>
        <row r="20">
          <cell r="AA20">
            <v>7100</v>
          </cell>
          <cell r="AB20" t="str">
            <v>Odbor zdraví</v>
          </cell>
        </row>
        <row r="21">
          <cell r="AA21">
            <v>7200</v>
          </cell>
          <cell r="AB21" t="str">
            <v>Odbor sociální péče</v>
          </cell>
        </row>
        <row r="22">
          <cell r="AA22">
            <v>7300</v>
          </cell>
          <cell r="AB22" t="str">
            <v>Odbor kultury</v>
          </cell>
        </row>
        <row r="23">
          <cell r="AA23">
            <v>7400</v>
          </cell>
          <cell r="AB23" t="str">
            <v xml:space="preserve">Odbor školství, mládeže a tělovýchovy </v>
          </cell>
        </row>
        <row r="24">
          <cell r="AA24">
            <v>7499</v>
          </cell>
          <cell r="AB24" t="str">
            <v xml:space="preserve">Odbor školství, mládeže a tělovýchovy </v>
          </cell>
        </row>
        <row r="25">
          <cell r="AA25">
            <v>7500</v>
          </cell>
          <cell r="AB25" t="str">
            <v>Odbor památkové péče</v>
          </cell>
        </row>
        <row r="26">
          <cell r="AA26">
            <v>8200</v>
          </cell>
          <cell r="AB26" t="str">
            <v>Městská policie Brno</v>
          </cell>
        </row>
        <row r="27">
          <cell r="AA27">
            <v>8887</v>
          </cell>
          <cell r="AB27" t="str">
            <v>Reverse charge</v>
          </cell>
        </row>
        <row r="28">
          <cell r="AA28">
            <v>0</v>
          </cell>
          <cell r="AB28" t="str">
            <v>Bez ORJ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V 2015 sums"/>
      <sheetName val="BV 2015 položky"/>
      <sheetName val="raw"/>
      <sheetName val="raw_min"/>
      <sheetName val="raw_po"/>
      <sheetName val="raw_fkep"/>
      <sheetName val="raw_uz"/>
      <sheetName val="raw_total"/>
      <sheetName val="číselník"/>
    </sheetNames>
    <sheetDataSet>
      <sheetData sheetId="0"/>
      <sheetData sheetId="1" refreshError="1"/>
      <sheetData sheetId="2" refreshError="1"/>
      <sheetData sheetId="3">
        <row r="5">
          <cell r="D5">
            <v>-24844023000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">
          <cell r="B3">
            <v>1600</v>
          </cell>
          <cell r="C3" t="str">
            <v>KANCELÁŘ STRATEGIE MĚSTA</v>
          </cell>
          <cell r="E3">
            <v>8256000000</v>
          </cell>
          <cell r="F3" t="str">
            <v>ZŠ Křenová - platy</v>
          </cell>
        </row>
        <row r="4">
          <cell r="B4">
            <v>1700</v>
          </cell>
          <cell r="C4" t="str">
            <v>ODBOR ROZPOČTU A FINANCOVÁNÍ</v>
          </cell>
          <cell r="E4">
            <v>8262000000</v>
          </cell>
          <cell r="F4" t="str">
            <v>ZŠ a MŠ J.Broskvy - cizinci</v>
          </cell>
        </row>
        <row r="5">
          <cell r="B5">
            <v>1900</v>
          </cell>
          <cell r="C5" t="str">
            <v>KANCELÁŘ PRIMÁTORA MĚSTA BRNA</v>
          </cell>
          <cell r="E5">
            <v>8264000000</v>
          </cell>
          <cell r="F5" t="str">
            <v>ZŠ Merhautova - platy</v>
          </cell>
        </row>
        <row r="6">
          <cell r="B6">
            <v>3200</v>
          </cell>
          <cell r="C6" t="str">
            <v>ODBOR VNITŘNÍCH VĚCÍ</v>
          </cell>
          <cell r="E6">
            <v>8267000000</v>
          </cell>
          <cell r="F6" t="str">
            <v>ZŠ Nám. Republiky - platy</v>
          </cell>
        </row>
        <row r="7">
          <cell r="B7">
            <v>3600</v>
          </cell>
          <cell r="C7" t="str">
            <v>ODBOR OBRANY</v>
          </cell>
          <cell r="E7">
            <v>8278000000</v>
          </cell>
          <cell r="F7" t="str">
            <v>ZŠ a MŠ Staňkova - cizinci</v>
          </cell>
        </row>
        <row r="8">
          <cell r="B8">
            <v>3900</v>
          </cell>
          <cell r="C8" t="str">
            <v>ARCHIV MĚSTA BRNA</v>
          </cell>
          <cell r="E8">
            <v>8279000000</v>
          </cell>
          <cell r="F8" t="str">
            <v>ZŠ Nám. 28. října - platy</v>
          </cell>
        </row>
        <row r="9">
          <cell r="B9">
            <v>4100</v>
          </cell>
          <cell r="C9" t="str">
            <v>ODBOR ÚZEMNÍHO PLÁNOVÁNÍ A ROZVOJE</v>
          </cell>
          <cell r="E9">
            <v>8999000000</v>
          </cell>
          <cell r="F9" t="str">
            <v>Sport. a rekr. areál Kraví Hora</v>
          </cell>
        </row>
        <row r="10">
          <cell r="B10">
            <v>4200</v>
          </cell>
          <cell r="C10" t="str">
            <v>ODBOR ŽIVOTNÍHO PROSTŘEDÍ</v>
          </cell>
          <cell r="E10">
            <v>9102000000</v>
          </cell>
          <cell r="F10" t="str">
            <v>ZOO Brno, p.o.</v>
          </cell>
        </row>
        <row r="11">
          <cell r="B11">
            <v>4300</v>
          </cell>
          <cell r="C11" t="str">
            <v>ODBOR VODNÍHO A LESNÍHO HOSPODÁŘSTVÍ A ZEMĚDĚLSTVÍ</v>
          </cell>
          <cell r="E11">
            <v>9104000000</v>
          </cell>
          <cell r="F11" t="str">
            <v>Lázně města Brna, p.o.</v>
          </cell>
        </row>
        <row r="12">
          <cell r="B12">
            <v>5300</v>
          </cell>
          <cell r="C12" t="str">
            <v>ODBOR MĚSTSKÉ INFORMATIKY</v>
          </cell>
          <cell r="E12">
            <v>9105000000</v>
          </cell>
          <cell r="F12" t="str">
            <v>VZMB, p.o.</v>
          </cell>
        </row>
        <row r="13">
          <cell r="B13">
            <v>5400</v>
          </cell>
          <cell r="C13" t="str">
            <v>ODBOR DOPRAVY</v>
          </cell>
          <cell r="E13">
            <v>9106000000</v>
          </cell>
          <cell r="F13" t="str">
            <v>SHMB, p.o.</v>
          </cell>
        </row>
        <row r="14">
          <cell r="B14">
            <v>5600</v>
          </cell>
          <cell r="C14" t="str">
            <v>ODBOR INVESTIČNÍ</v>
          </cell>
          <cell r="E14">
            <v>9108000000</v>
          </cell>
          <cell r="F14" t="str">
            <v>SZZ II., p.o.</v>
          </cell>
        </row>
        <row r="15">
          <cell r="B15">
            <v>5900</v>
          </cell>
          <cell r="C15" t="str">
            <v>ODBOR IMPLEMENTACE EVROPSKÝCH FONDŮ</v>
          </cell>
          <cell r="E15">
            <v>9112000000</v>
          </cell>
          <cell r="F15" t="str">
            <v>CDOZS, p.o.</v>
          </cell>
        </row>
        <row r="16">
          <cell r="B16">
            <v>6200</v>
          </cell>
          <cell r="C16" t="str">
            <v>BYTOVÝ ODBOR</v>
          </cell>
          <cell r="E16">
            <v>9113000000</v>
          </cell>
          <cell r="F16" t="str">
            <v>Chovánek, p.o.</v>
          </cell>
        </row>
        <row r="17">
          <cell r="B17">
            <v>6300</v>
          </cell>
          <cell r="C17" t="str">
            <v>MAJETKOVÝ ODBOR</v>
          </cell>
          <cell r="E17">
            <v>9119000000</v>
          </cell>
          <cell r="F17" t="str">
            <v>NMB, p.o.</v>
          </cell>
        </row>
        <row r="18">
          <cell r="B18">
            <v>6600</v>
          </cell>
          <cell r="C18" t="str">
            <v>ODBOR SPRÁVY MAJETKU</v>
          </cell>
          <cell r="E18">
            <v>9120000000</v>
          </cell>
          <cell r="F18" t="str">
            <v>KJM, p.o.</v>
          </cell>
        </row>
        <row r="19">
          <cell r="B19">
            <v>6700</v>
          </cell>
          <cell r="C19" t="str">
            <v>ODBOR ŠKOLSTVÍ, MLÁDEŽE A TĚLOVÝCHOVY</v>
          </cell>
          <cell r="E19">
            <v>9121000000</v>
          </cell>
          <cell r="F19" t="str">
            <v>NDB, p.o.</v>
          </cell>
        </row>
        <row r="20">
          <cell r="B20">
            <v>7100</v>
          </cell>
          <cell r="C20" t="str">
            <v>ODBOR ZDRAVÍ</v>
          </cell>
          <cell r="E20">
            <v>9122000000</v>
          </cell>
          <cell r="F20" t="str">
            <v>CED, p.o.</v>
          </cell>
        </row>
        <row r="21">
          <cell r="B21">
            <v>7200</v>
          </cell>
          <cell r="C21" t="str">
            <v>ODBOR SOCIÁLNÍ PÉČE</v>
          </cell>
          <cell r="E21">
            <v>9123000000</v>
          </cell>
          <cell r="F21" t="str">
            <v>MDB, p.o.</v>
          </cell>
        </row>
        <row r="22">
          <cell r="B22">
            <v>7300</v>
          </cell>
          <cell r="C22" t="str">
            <v>ODBOR KULTURY</v>
          </cell>
          <cell r="E22">
            <v>9124000000</v>
          </cell>
          <cell r="F22" t="str">
            <v>Divadlo Radost, p.o.</v>
          </cell>
        </row>
        <row r="23">
          <cell r="B23">
            <v>7500</v>
          </cell>
          <cell r="C23" t="str">
            <v>ODBOR PAMÁTKOVÉ PÉČE</v>
          </cell>
          <cell r="E23">
            <v>9125000000</v>
          </cell>
          <cell r="F23" t="str">
            <v>TIC, p.o.</v>
          </cell>
        </row>
        <row r="24">
          <cell r="B24">
            <v>8200</v>
          </cell>
          <cell r="C24" t="str">
            <v>MĚSTSKÁ POLICIE BRNO</v>
          </cell>
          <cell r="E24">
            <v>9126000000</v>
          </cell>
          <cell r="F24" t="str">
            <v>Dům umění, p.o.</v>
          </cell>
        </row>
        <row r="25">
          <cell r="B25">
            <v>8887</v>
          </cell>
          <cell r="C25" t="str">
            <v>REVERSE CHARGE</v>
          </cell>
          <cell r="E25">
            <v>9127000000</v>
          </cell>
          <cell r="F25" t="str">
            <v>HaP, p.o.</v>
          </cell>
        </row>
        <row r="26">
          <cell r="B26">
            <v>8889</v>
          </cell>
          <cell r="C26" t="str">
            <v>CHYBA</v>
          </cell>
          <cell r="E26">
            <v>9128000000</v>
          </cell>
          <cell r="F26" t="str">
            <v>Muzeum města Brna, p.o.</v>
          </cell>
        </row>
        <row r="27">
          <cell r="E27">
            <v>9129000000</v>
          </cell>
          <cell r="F27" t="str">
            <v>Filharmonie Brno, p.o.</v>
          </cell>
        </row>
        <row r="28">
          <cell r="E28">
            <v>9130000000</v>
          </cell>
          <cell r="F28" t="str">
            <v>CSS Tábor, p.o.</v>
          </cell>
        </row>
        <row r="29">
          <cell r="E29">
            <v>9131000000</v>
          </cell>
          <cell r="F29" t="str">
            <v>DS Kociánka, p.o.</v>
          </cell>
        </row>
        <row r="30">
          <cell r="E30">
            <v>9132000000</v>
          </cell>
          <cell r="F30" t="str">
            <v>DS Kosmonautů, p.o.</v>
          </cell>
        </row>
        <row r="31">
          <cell r="E31">
            <v>9133000000</v>
          </cell>
          <cell r="F31" t="str">
            <v>DS Nopova, p.o.</v>
          </cell>
        </row>
        <row r="32">
          <cell r="E32">
            <v>9134000000</v>
          </cell>
          <cell r="F32" t="str">
            <v>DS Věstonická, p.o.</v>
          </cell>
        </row>
        <row r="33">
          <cell r="E33">
            <v>9135000000</v>
          </cell>
          <cell r="F33" t="str">
            <v>DS Foltýnova, p.o.</v>
          </cell>
        </row>
        <row r="34">
          <cell r="E34">
            <v>9136000000</v>
          </cell>
          <cell r="F34" t="str">
            <v>DS Koniklecová, p.o.</v>
          </cell>
        </row>
        <row r="35">
          <cell r="E35">
            <v>9137000000</v>
          </cell>
          <cell r="F35" t="str">
            <v>DS Okružní, p.o.</v>
          </cell>
        </row>
        <row r="36">
          <cell r="E36">
            <v>9138000000</v>
          </cell>
          <cell r="F36" t="str">
            <v>DS Podpěrova, p.o.</v>
          </cell>
        </row>
        <row r="37">
          <cell r="E37">
            <v>9139000000</v>
          </cell>
          <cell r="F37" t="str">
            <v>DS Vychodilova, p.o.</v>
          </cell>
        </row>
        <row r="38">
          <cell r="E38">
            <v>9140000000</v>
          </cell>
          <cell r="F38" t="str">
            <v>DS Mikuláškovo nám., p.o.</v>
          </cell>
        </row>
        <row r="39">
          <cell r="E39">
            <v>9141000000</v>
          </cell>
          <cell r="F39" t="str">
            <v>MŠ Veslařská, p.o.</v>
          </cell>
        </row>
        <row r="40">
          <cell r="E40">
            <v>9142000000</v>
          </cell>
          <cell r="F40" t="str">
            <v>MŠ Štolcova, p.o.</v>
          </cell>
        </row>
        <row r="41">
          <cell r="E41">
            <v>9143000000</v>
          </cell>
          <cell r="F41" t="str">
            <v>ZŠ Čejkovická, p.o.</v>
          </cell>
        </row>
        <row r="42">
          <cell r="E42">
            <v>9145000000</v>
          </cell>
          <cell r="F42" t="str">
            <v>DS Holásecká, p.o.</v>
          </cell>
        </row>
        <row r="43">
          <cell r="E43">
            <v>9146000000</v>
          </cell>
          <cell r="F43" t="str">
            <v>WZŠ a MŠ Plovdivská</v>
          </cell>
        </row>
        <row r="44">
          <cell r="E44">
            <v>9147000000</v>
          </cell>
          <cell r="F44" t="str">
            <v>ÚN, p.o.</v>
          </cell>
        </row>
        <row r="45">
          <cell r="E45">
            <v>9148000000</v>
          </cell>
          <cell r="F45" t="str">
            <v>DROM p.o.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ORGy"/>
      <sheetName val="ZMB"/>
      <sheetName val="MČ_6441"/>
      <sheetName val="Za"/>
      <sheetName val="Z-P"/>
      <sheetName val="Z-Pp"/>
      <sheetName val="Z-P2"/>
      <sheetName val="Z-P3"/>
      <sheetName val="Z-FBV"/>
      <sheetName val="RMB"/>
      <sheetName val="FKŠ"/>
      <sheetName val="D-SR-JMK"/>
      <sheetName val="aD"/>
      <sheetName val="22005"/>
      <sheetName val="33006"/>
      <sheetName val="33123"/>
      <sheetName val="FV33123"/>
      <sheetName val="13010"/>
      <sheetName val="33019"/>
      <sheetName val="33030"/>
      <sheetName val="14011"/>
      <sheetName val="311"/>
      <sheetName val="29008"/>
      <sheetName val="29004"/>
      <sheetName val="D-FBV"/>
      <sheetName val="D-KV-FK"/>
      <sheetName val="D-PV-FK"/>
      <sheetName val="D-FK"/>
      <sheetName val="D-RR"/>
      <sheetName val="D-RR2"/>
      <sheetName val="SPOD"/>
      <sheetName val="PSPOD"/>
      <sheetName val="Volby"/>
      <sheetName val="PVolby"/>
      <sheetName val="92241"/>
      <sheetName val="P92241"/>
      <sheetName val="13305"/>
      <sheetName val="P13305"/>
      <sheetName val="DROM"/>
      <sheetName val="aDROM"/>
      <sheetName val="14137"/>
      <sheetName val="a14137"/>
      <sheetName val="Položky"/>
      <sheetName val="pomoc"/>
      <sheetName val="csv"/>
    </sheetNames>
    <sheetDataSet>
      <sheetData sheetId="0">
        <row r="25">
          <cell r="N25" t="str">
            <v>ZMB</v>
          </cell>
          <cell r="O25" t="str">
            <v>Z6/035. ZMB ze dne: 17. června 2014, bod č. 142 (RO 147)</v>
          </cell>
        </row>
        <row r="26">
          <cell r="N26" t="str">
            <v>DOTACE</v>
          </cell>
          <cell r="O26" t="str">
            <v>R6/144. RMB ze dne: 16.7.2014, bod č. 6 (RO 149) D</v>
          </cell>
        </row>
        <row r="27">
          <cell r="N27" t="str">
            <v>RMB</v>
          </cell>
          <cell r="O27" t="str">
            <v>R6/143. RMB ze dne: 25. června 2013, bod č. 126 (RO 148)</v>
          </cell>
        </row>
        <row r="28">
          <cell r="N28" t="str">
            <v>ÚPRR - ÚZ</v>
          </cell>
          <cell r="O28" t="str">
            <v>ÚPRR - ÚZ</v>
          </cell>
        </row>
        <row r="29">
          <cell r="N29" t="str">
            <v>ÚPRR - KV</v>
          </cell>
          <cell r="O29" t="str">
            <v>ÚPRR - KV</v>
          </cell>
        </row>
        <row r="30">
          <cell r="N30" t="str">
            <v>ÚPRR - PV</v>
          </cell>
          <cell r="O30" t="str">
            <v>ÚPRR - PV</v>
          </cell>
        </row>
        <row r="31">
          <cell r="N31" t="str">
            <v>Z 250/2000</v>
          </cell>
          <cell r="O31" t="str">
            <v>§16, odst 4. zákona 250/2000 Sb.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ables/table1.xml><?xml version="1.0" encoding="utf-8"?>
<table xmlns="http://schemas.openxmlformats.org/spreadsheetml/2006/main" id="1" name="CN_chyby" displayName="CN_chyby" ref="Y2:AA422" totalsRowShown="0" headerRowDxfId="4" dataDxfId="3">
  <tableColumns count="3">
    <tableColumn id="1" name="ORJ - chyby v CN" dataDxfId="2">
      <calculatedColumnFormula>IF($V3=0," ",IF(LEN($B3)=4,$B3*1,$B3))</calculatedColumnFormula>
    </tableColumn>
    <tableColumn id="2" name="ORG - chyby v CN" dataDxfId="1">
      <calculatedColumnFormula>IF($Y3=" ",0,"ORG "&amp;$D3&amp;" - "&amp;$G3)</calculatedColumnFormula>
    </tableColumn>
    <tableColumn id="3" name="ORJ+§+ORG+Zdroj" dataDxfId="0">
      <calculatedColumnFormula>$B3&amp;LEFT($C3,4)&amp;$D3&amp;$E3&amp;$F3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36"/>
  <sheetViews>
    <sheetView showZeros="0" tabSelected="1" zoomScaleNormal="100" zoomScaleSheetLayoutView="75" workbookViewId="0">
      <selection activeCell="C38" sqref="C38"/>
    </sheetView>
  </sheetViews>
  <sheetFormatPr defaultRowHeight="12.75" x14ac:dyDescent="0.2"/>
  <cols>
    <col min="1" max="1" width="5.42578125" style="53" customWidth="1"/>
    <col min="2" max="2" width="8.140625" style="54" customWidth="1"/>
    <col min="3" max="3" width="6" style="55" customWidth="1"/>
    <col min="4" max="4" width="42.28515625" style="56" customWidth="1"/>
    <col min="5" max="5" width="17.85546875" style="57" customWidth="1"/>
    <col min="6" max="6" width="15.7109375" style="57" customWidth="1"/>
    <col min="7" max="7" width="16" style="57" customWidth="1"/>
    <col min="8" max="8" width="9.140625" style="58"/>
    <col min="9" max="9" width="9.7109375" style="58" customWidth="1"/>
    <col min="10" max="12" width="9.140625" style="27"/>
    <col min="13" max="13" width="9" style="27" customWidth="1"/>
    <col min="14" max="14" width="8.42578125" style="27" customWidth="1"/>
    <col min="15" max="16384" width="9.140625" style="27"/>
  </cols>
  <sheetData>
    <row r="1" spans="1:9" s="7" customFormat="1" ht="13.5" thickBot="1" x14ac:dyDescent="0.25">
      <c r="A1" s="1" t="s">
        <v>218</v>
      </c>
      <c r="B1" s="2" t="s">
        <v>95</v>
      </c>
      <c r="C1" s="3" t="s">
        <v>96</v>
      </c>
      <c r="D1" s="2" t="s">
        <v>97</v>
      </c>
      <c r="E1" s="4" t="s">
        <v>254</v>
      </c>
      <c r="F1" s="4" t="s">
        <v>289</v>
      </c>
      <c r="G1" s="4" t="s">
        <v>290</v>
      </c>
      <c r="H1" s="5" t="s">
        <v>98</v>
      </c>
      <c r="I1" s="6" t="s">
        <v>99</v>
      </c>
    </row>
    <row r="2" spans="1:9" s="15" customFormat="1" x14ac:dyDescent="0.2">
      <c r="A2" s="8">
        <v>1700</v>
      </c>
      <c r="B2" s="9" t="str">
        <f>(MID(C2,1,3))</f>
        <v>111</v>
      </c>
      <c r="C2" s="10">
        <v>1111</v>
      </c>
      <c r="D2" s="11" t="s">
        <v>100</v>
      </c>
      <c r="E2" s="12">
        <v>1630000</v>
      </c>
      <c r="F2" s="12">
        <v>1630000</v>
      </c>
      <c r="G2" s="12">
        <v>1700427</v>
      </c>
      <c r="H2" s="13">
        <f>IF(E2&lt;=0,0,$G2/E2*100)</f>
        <v>104.32067484662578</v>
      </c>
      <c r="I2" s="14">
        <f>IF(F2&lt;=0,0,$G2/F2*100)</f>
        <v>104.32067484662578</v>
      </c>
    </row>
    <row r="3" spans="1:9" s="15" customFormat="1" x14ac:dyDescent="0.2">
      <c r="A3" s="16">
        <v>1700</v>
      </c>
      <c r="B3" s="9" t="str">
        <f>(MID(C3,1,3))</f>
        <v>111</v>
      </c>
      <c r="C3" s="17">
        <v>1112</v>
      </c>
      <c r="D3" s="18" t="s">
        <v>273</v>
      </c>
      <c r="E3" s="19">
        <v>105000</v>
      </c>
      <c r="F3" s="19">
        <v>105000</v>
      </c>
      <c r="G3" s="19">
        <v>59802</v>
      </c>
      <c r="H3" s="20">
        <f>IF(E3&lt;=0,0,$G3/E3*100)</f>
        <v>56.95428571428571</v>
      </c>
      <c r="I3" s="21">
        <f>IF(F3&lt;=0,0,$G3/F3*100)</f>
        <v>56.95428571428571</v>
      </c>
    </row>
    <row r="4" spans="1:9" s="15" customFormat="1" x14ac:dyDescent="0.2">
      <c r="A4" s="16">
        <v>1700</v>
      </c>
      <c r="B4" s="9" t="str">
        <f>(MID(C4,1,3))</f>
        <v>111</v>
      </c>
      <c r="C4" s="17">
        <v>1113</v>
      </c>
      <c r="D4" s="18" t="s">
        <v>101</v>
      </c>
      <c r="E4" s="19">
        <v>160000</v>
      </c>
      <c r="F4" s="19">
        <v>160000</v>
      </c>
      <c r="G4" s="19">
        <v>188739</v>
      </c>
      <c r="H4" s="20">
        <f t="shared" ref="H4:H36" si="0">IF(E4&lt;=0,0,$G4/E4*100)</f>
        <v>117.96187499999999</v>
      </c>
      <c r="I4" s="21">
        <f t="shared" ref="I4:I36" si="1">IF(F4&lt;=0,0,$G4/F4*100)</f>
        <v>117.96187499999999</v>
      </c>
    </row>
    <row r="5" spans="1:9" s="15" customFormat="1" x14ac:dyDescent="0.2">
      <c r="A5" s="16"/>
      <c r="B5" s="22" t="s">
        <v>102</v>
      </c>
      <c r="C5" s="17"/>
      <c r="D5" s="18"/>
      <c r="E5" s="23">
        <f>SUBTOTAL(9,E2:E4)</f>
        <v>1895000</v>
      </c>
      <c r="F5" s="23">
        <f>SUBTOTAL(9,F2:F4)</f>
        <v>1895000</v>
      </c>
      <c r="G5" s="23">
        <f>SUBTOTAL(9,G2:G4)</f>
        <v>1948968</v>
      </c>
      <c r="H5" s="24">
        <f t="shared" si="0"/>
        <v>102.84791556728233</v>
      </c>
      <c r="I5" s="25">
        <f t="shared" si="1"/>
        <v>102.84791556728233</v>
      </c>
    </row>
    <row r="6" spans="1:9" s="15" customFormat="1" x14ac:dyDescent="0.2">
      <c r="A6" s="16">
        <v>1700</v>
      </c>
      <c r="B6" s="9" t="str">
        <f>(MID(C6,1,3))</f>
        <v>112</v>
      </c>
      <c r="C6" s="17">
        <v>1121</v>
      </c>
      <c r="D6" s="18" t="s">
        <v>103</v>
      </c>
      <c r="E6" s="19">
        <v>1520000</v>
      </c>
      <c r="F6" s="19">
        <v>1520000</v>
      </c>
      <c r="G6" s="19">
        <v>1752031</v>
      </c>
      <c r="H6" s="20">
        <f t="shared" si="0"/>
        <v>115.26519736842104</v>
      </c>
      <c r="I6" s="21">
        <f t="shared" si="1"/>
        <v>115.26519736842104</v>
      </c>
    </row>
    <row r="7" spans="1:9" s="15" customFormat="1" x14ac:dyDescent="0.2">
      <c r="A7" s="16">
        <v>1700</v>
      </c>
      <c r="B7" s="9" t="str">
        <f>(MID(C7,1,3))</f>
        <v>112</v>
      </c>
      <c r="C7" s="17">
        <v>1122</v>
      </c>
      <c r="D7" s="18" t="s">
        <v>104</v>
      </c>
      <c r="E7" s="19">
        <v>350000</v>
      </c>
      <c r="F7" s="19">
        <v>164810</v>
      </c>
      <c r="G7" s="19">
        <v>164809</v>
      </c>
      <c r="H7" s="20">
        <f>IF(E7&lt;=0,0,$G7/E7*100)</f>
        <v>47.088285714285718</v>
      </c>
      <c r="I7" s="21">
        <f>IF(F7&lt;=0,0,$G7/F7*100)</f>
        <v>99.999393240701423</v>
      </c>
    </row>
    <row r="8" spans="1:9" x14ac:dyDescent="0.2">
      <c r="A8" s="16"/>
      <c r="B8" s="26" t="s">
        <v>105</v>
      </c>
      <c r="C8" s="17"/>
      <c r="D8" s="18"/>
      <c r="E8" s="23">
        <f>SUBTOTAL(9,E6:E7)</f>
        <v>1870000</v>
      </c>
      <c r="F8" s="23">
        <f>SUBTOTAL(9,F6:F7)</f>
        <v>1684810</v>
      </c>
      <c r="G8" s="23">
        <f>SUBTOTAL(9,G6:G7)</f>
        <v>1916840</v>
      </c>
      <c r="H8" s="24">
        <f t="shared" si="0"/>
        <v>102.50481283422459</v>
      </c>
      <c r="I8" s="25">
        <f t="shared" si="1"/>
        <v>113.77187932170393</v>
      </c>
    </row>
    <row r="9" spans="1:9" x14ac:dyDescent="0.2">
      <c r="A9" s="16">
        <v>1700</v>
      </c>
      <c r="B9" s="9" t="str">
        <f>(MID(C9,1,3))</f>
        <v>121</v>
      </c>
      <c r="C9" s="17">
        <v>1211</v>
      </c>
      <c r="D9" s="18" t="s">
        <v>106</v>
      </c>
      <c r="E9" s="19">
        <v>3310000</v>
      </c>
      <c r="F9" s="19">
        <v>3310000</v>
      </c>
      <c r="G9" s="19">
        <v>3483042</v>
      </c>
      <c r="H9" s="20">
        <f t="shared" si="0"/>
        <v>105.22785498489426</v>
      </c>
      <c r="I9" s="21">
        <f t="shared" si="1"/>
        <v>105.22785498489426</v>
      </c>
    </row>
    <row r="10" spans="1:9" x14ac:dyDescent="0.2">
      <c r="A10" s="16"/>
      <c r="B10" s="26" t="s">
        <v>107</v>
      </c>
      <c r="C10" s="17"/>
      <c r="D10" s="18"/>
      <c r="E10" s="23">
        <f>SUBTOTAL(9,E9:E9)</f>
        <v>3310000</v>
      </c>
      <c r="F10" s="23">
        <f>SUBTOTAL(9,F9:F9)</f>
        <v>3310000</v>
      </c>
      <c r="G10" s="23">
        <f>SUBTOTAL(9,G9:G9)</f>
        <v>3483042</v>
      </c>
      <c r="H10" s="24">
        <f t="shared" si="0"/>
        <v>105.22785498489426</v>
      </c>
      <c r="I10" s="25">
        <f t="shared" si="1"/>
        <v>105.22785498489426</v>
      </c>
    </row>
    <row r="11" spans="1:9" x14ac:dyDescent="0.2">
      <c r="A11" s="28">
        <v>4300</v>
      </c>
      <c r="B11" s="9" t="str">
        <f>(MID(C11,1,3))</f>
        <v>133</v>
      </c>
      <c r="C11" s="29">
        <v>1334</v>
      </c>
      <c r="D11" s="30" t="s">
        <v>108</v>
      </c>
      <c r="E11" s="31">
        <v>400</v>
      </c>
      <c r="F11" s="31">
        <v>400</v>
      </c>
      <c r="G11" s="31">
        <v>230</v>
      </c>
      <c r="H11" s="32">
        <f t="shared" si="0"/>
        <v>57.499999999999993</v>
      </c>
      <c r="I11" s="33">
        <f t="shared" si="1"/>
        <v>57.499999999999993</v>
      </c>
    </row>
    <row r="12" spans="1:9" s="15" customFormat="1" x14ac:dyDescent="0.2">
      <c r="A12" s="28">
        <v>4300</v>
      </c>
      <c r="B12" s="9" t="str">
        <f>(MID(C12,1,3))</f>
        <v>133</v>
      </c>
      <c r="C12" s="29">
        <v>1335</v>
      </c>
      <c r="D12" s="30" t="s">
        <v>109</v>
      </c>
      <c r="E12" s="31">
        <v>40</v>
      </c>
      <c r="F12" s="31">
        <v>40</v>
      </c>
      <c r="G12" s="31">
        <v>6</v>
      </c>
      <c r="H12" s="32">
        <f t="shared" si="0"/>
        <v>15</v>
      </c>
      <c r="I12" s="33">
        <f t="shared" si="1"/>
        <v>15</v>
      </c>
    </row>
    <row r="13" spans="1:9" s="15" customFormat="1" x14ac:dyDescent="0.2">
      <c r="A13" s="16">
        <v>4200</v>
      </c>
      <c r="B13" s="9" t="str">
        <f>(MID(C13,1,3))</f>
        <v>133</v>
      </c>
      <c r="C13" s="17">
        <v>1339</v>
      </c>
      <c r="D13" s="18" t="s">
        <v>210</v>
      </c>
      <c r="E13" s="19">
        <v>113</v>
      </c>
      <c r="F13" s="19">
        <v>113</v>
      </c>
      <c r="G13" s="19">
        <v>134</v>
      </c>
      <c r="H13" s="34">
        <f t="shared" si="0"/>
        <v>118.58407079646018</v>
      </c>
      <c r="I13" s="35">
        <f t="shared" si="1"/>
        <v>118.58407079646018</v>
      </c>
    </row>
    <row r="14" spans="1:9" s="15" customFormat="1" x14ac:dyDescent="0.2">
      <c r="A14" s="16"/>
      <c r="B14" s="26" t="s">
        <v>110</v>
      </c>
      <c r="C14" s="17"/>
      <c r="D14" s="18"/>
      <c r="E14" s="23">
        <f>SUBTOTAL(9,E11:E13)</f>
        <v>553</v>
      </c>
      <c r="F14" s="23">
        <f>SUBTOTAL(9,F11:F13)</f>
        <v>553</v>
      </c>
      <c r="G14" s="23">
        <f>SUBTOTAL(9,G11:G13)</f>
        <v>370</v>
      </c>
      <c r="H14" s="24">
        <f t="shared" si="0"/>
        <v>66.907775768535259</v>
      </c>
      <c r="I14" s="25">
        <f t="shared" si="1"/>
        <v>66.907775768535259</v>
      </c>
    </row>
    <row r="15" spans="1:9" s="15" customFormat="1" x14ac:dyDescent="0.2">
      <c r="A15" s="16">
        <v>4200</v>
      </c>
      <c r="B15" s="9" t="str">
        <f>(MID(C15,1,3))</f>
        <v>134</v>
      </c>
      <c r="C15" s="17">
        <v>1340</v>
      </c>
      <c r="D15" s="18" t="s">
        <v>215</v>
      </c>
      <c r="E15" s="19">
        <v>232363</v>
      </c>
      <c r="F15" s="19">
        <v>235363</v>
      </c>
      <c r="G15" s="19">
        <v>249895</v>
      </c>
      <c r="H15" s="34">
        <f>IF(E15&lt;=0,0,$G15/E15*100)</f>
        <v>107.5450910859302</v>
      </c>
      <c r="I15" s="35">
        <f>IF(F15&lt;=0,0,$G15/F15*100)</f>
        <v>106.17429247587768</v>
      </c>
    </row>
    <row r="16" spans="1:9" s="36" customFormat="1" x14ac:dyDescent="0.2">
      <c r="A16" s="28">
        <v>5400</v>
      </c>
      <c r="B16" s="9" t="str">
        <f>(MID(C16,1,3))</f>
        <v>134</v>
      </c>
      <c r="C16" s="29">
        <v>1346</v>
      </c>
      <c r="D16" s="30" t="s">
        <v>111</v>
      </c>
      <c r="E16" s="31">
        <v>4500</v>
      </c>
      <c r="F16" s="31">
        <v>4500</v>
      </c>
      <c r="G16" s="31">
        <v>3681</v>
      </c>
      <c r="H16" s="32">
        <f t="shared" si="0"/>
        <v>81.8</v>
      </c>
      <c r="I16" s="33">
        <f t="shared" si="1"/>
        <v>81.8</v>
      </c>
    </row>
    <row r="17" spans="1:9" s="36" customFormat="1" x14ac:dyDescent="0.2">
      <c r="A17" s="28"/>
      <c r="B17" s="26" t="s">
        <v>166</v>
      </c>
      <c r="C17" s="29"/>
      <c r="D17" s="30"/>
      <c r="E17" s="23">
        <f>SUBTOTAL(9,E15:E16)</f>
        <v>236863</v>
      </c>
      <c r="F17" s="23">
        <f>SUBTOTAL(9,F15:F16)</f>
        <v>239863</v>
      </c>
      <c r="G17" s="23">
        <f>SUBTOTAL(9,G15:G16)</f>
        <v>253576</v>
      </c>
      <c r="H17" s="24">
        <f t="shared" si="0"/>
        <v>107.05597750598447</v>
      </c>
      <c r="I17" s="25">
        <f t="shared" si="1"/>
        <v>105.71701346185114</v>
      </c>
    </row>
    <row r="18" spans="1:9" s="36" customFormat="1" x14ac:dyDescent="0.2">
      <c r="A18" s="28">
        <v>1700</v>
      </c>
      <c r="B18" s="9" t="str">
        <f>(MID(C18,1,3))</f>
        <v>135</v>
      </c>
      <c r="C18" s="29">
        <v>1351</v>
      </c>
      <c r="D18" s="30" t="s">
        <v>221</v>
      </c>
      <c r="E18" s="31">
        <v>25000</v>
      </c>
      <c r="F18" s="31">
        <v>25000</v>
      </c>
      <c r="G18" s="31">
        <v>29613</v>
      </c>
      <c r="H18" s="32">
        <f t="shared" ref="H18:I20" si="2">IF(E18&lt;=0,0,$G18/E18*100)</f>
        <v>118.452</v>
      </c>
      <c r="I18" s="33">
        <f t="shared" si="2"/>
        <v>118.452</v>
      </c>
    </row>
    <row r="19" spans="1:9" s="36" customFormat="1" x14ac:dyDescent="0.2">
      <c r="A19" s="28">
        <v>5800</v>
      </c>
      <c r="B19" s="9" t="str">
        <f>(MID(C19,1,3))</f>
        <v>135</v>
      </c>
      <c r="C19" s="29">
        <v>1353</v>
      </c>
      <c r="D19" s="30" t="s">
        <v>169</v>
      </c>
      <c r="E19" s="31">
        <v>5000</v>
      </c>
      <c r="F19" s="31">
        <v>5000</v>
      </c>
      <c r="G19" s="31">
        <v>4571</v>
      </c>
      <c r="H19" s="32">
        <f t="shared" si="2"/>
        <v>91.42</v>
      </c>
      <c r="I19" s="33">
        <f t="shared" si="2"/>
        <v>91.42</v>
      </c>
    </row>
    <row r="20" spans="1:9" s="36" customFormat="1" x14ac:dyDescent="0.2">
      <c r="A20" s="28">
        <v>1700</v>
      </c>
      <c r="B20" s="9" t="str">
        <f>(MID(C20,1,3))</f>
        <v>135</v>
      </c>
      <c r="C20" s="29">
        <v>1355</v>
      </c>
      <c r="D20" s="30" t="s">
        <v>220</v>
      </c>
      <c r="E20" s="31">
        <v>50000</v>
      </c>
      <c r="F20" s="31">
        <v>50000</v>
      </c>
      <c r="G20" s="31">
        <v>79821</v>
      </c>
      <c r="H20" s="32">
        <f t="shared" si="2"/>
        <v>159.642</v>
      </c>
      <c r="I20" s="33">
        <f t="shared" si="2"/>
        <v>159.642</v>
      </c>
    </row>
    <row r="21" spans="1:9" s="36" customFormat="1" x14ac:dyDescent="0.2">
      <c r="A21" s="28">
        <v>5800</v>
      </c>
      <c r="B21" s="9" t="str">
        <f>(MID(C21,1,3))</f>
        <v>135</v>
      </c>
      <c r="C21" s="29">
        <v>1359</v>
      </c>
      <c r="D21" s="30" t="s">
        <v>196</v>
      </c>
      <c r="E21" s="31"/>
      <c r="F21" s="31"/>
      <c r="G21" s="31">
        <v>65</v>
      </c>
      <c r="H21" s="32"/>
      <c r="I21" s="33"/>
    </row>
    <row r="22" spans="1:9" s="36" customFormat="1" x14ac:dyDescent="0.2">
      <c r="A22" s="28"/>
      <c r="B22" s="26" t="s">
        <v>170</v>
      </c>
      <c r="C22" s="29"/>
      <c r="D22" s="30"/>
      <c r="E22" s="23">
        <f>SUBTOTAL(9,E18:E21)</f>
        <v>80000</v>
      </c>
      <c r="F22" s="23">
        <f>SUBTOTAL(9,F18:F21)</f>
        <v>80000</v>
      </c>
      <c r="G22" s="23">
        <f>SUBTOTAL(9,G18:G21)</f>
        <v>114070</v>
      </c>
      <c r="H22" s="24">
        <f>IF(E22&lt;=0,0,$G22/E22*100)</f>
        <v>142.58750000000001</v>
      </c>
      <c r="I22" s="25">
        <f>IF(F22&lt;=0,0,$G22/F22*100)</f>
        <v>142.58750000000001</v>
      </c>
    </row>
    <row r="23" spans="1:9" x14ac:dyDescent="0.2">
      <c r="A23" s="16">
        <v>1700</v>
      </c>
      <c r="B23" s="9" t="str">
        <f t="shared" ref="B23:B29" si="3">(MID(C23,1,3))</f>
        <v>136</v>
      </c>
      <c r="C23" s="17">
        <v>1361</v>
      </c>
      <c r="D23" s="18" t="s">
        <v>112</v>
      </c>
      <c r="E23" s="19">
        <v>20</v>
      </c>
      <c r="F23" s="19">
        <v>20</v>
      </c>
      <c r="G23" s="19">
        <v>12</v>
      </c>
      <c r="H23" s="34">
        <f t="shared" si="0"/>
        <v>60</v>
      </c>
      <c r="I23" s="35">
        <f t="shared" si="1"/>
        <v>60</v>
      </c>
    </row>
    <row r="24" spans="1:9" s="36" customFormat="1" x14ac:dyDescent="0.2">
      <c r="A24" s="16">
        <v>3200</v>
      </c>
      <c r="B24" s="9" t="str">
        <f t="shared" si="3"/>
        <v>136</v>
      </c>
      <c r="C24" s="17">
        <v>1361</v>
      </c>
      <c r="D24" s="37" t="s">
        <v>112</v>
      </c>
      <c r="E24" s="19">
        <v>700</v>
      </c>
      <c r="F24" s="19">
        <v>700</v>
      </c>
      <c r="G24" s="19">
        <v>595</v>
      </c>
      <c r="H24" s="34">
        <f t="shared" ref="H24:I27" si="4">IF(E24&lt;=0,0,$G24/E24*100)</f>
        <v>85</v>
      </c>
      <c r="I24" s="35">
        <f t="shared" si="4"/>
        <v>85</v>
      </c>
    </row>
    <row r="25" spans="1:9" s="36" customFormat="1" x14ac:dyDescent="0.2">
      <c r="A25" s="16">
        <v>3800</v>
      </c>
      <c r="B25" s="9" t="str">
        <f t="shared" si="3"/>
        <v>136</v>
      </c>
      <c r="C25" s="17">
        <v>1361</v>
      </c>
      <c r="D25" s="37" t="s">
        <v>112</v>
      </c>
      <c r="E25" s="19">
        <v>13350</v>
      </c>
      <c r="F25" s="19">
        <v>13350</v>
      </c>
      <c r="G25" s="19">
        <v>16598</v>
      </c>
      <c r="H25" s="34">
        <f t="shared" si="4"/>
        <v>124.32958801498127</v>
      </c>
      <c r="I25" s="35">
        <f t="shared" si="4"/>
        <v>124.32958801498127</v>
      </c>
    </row>
    <row r="26" spans="1:9" x14ac:dyDescent="0.2">
      <c r="A26" s="16">
        <v>3900</v>
      </c>
      <c r="B26" s="9" t="str">
        <f>(MID(C26,1,3))</f>
        <v>136</v>
      </c>
      <c r="C26" s="17">
        <v>1361</v>
      </c>
      <c r="D26" s="37" t="s">
        <v>112</v>
      </c>
      <c r="E26" s="38">
        <v>5</v>
      </c>
      <c r="F26" s="38">
        <v>5</v>
      </c>
      <c r="G26" s="38">
        <v>2</v>
      </c>
      <c r="H26" s="34">
        <f t="shared" si="4"/>
        <v>40</v>
      </c>
      <c r="I26" s="35">
        <f t="shared" si="4"/>
        <v>40</v>
      </c>
    </row>
    <row r="27" spans="1:9" x14ac:dyDescent="0.2">
      <c r="A27" s="16">
        <v>4200</v>
      </c>
      <c r="B27" s="9" t="str">
        <f t="shared" si="3"/>
        <v>136</v>
      </c>
      <c r="C27" s="17">
        <v>1361</v>
      </c>
      <c r="D27" s="18" t="s">
        <v>112</v>
      </c>
      <c r="E27" s="19">
        <v>5</v>
      </c>
      <c r="F27" s="19">
        <v>5</v>
      </c>
      <c r="G27" s="19">
        <v>2</v>
      </c>
      <c r="H27" s="34">
        <f t="shared" si="4"/>
        <v>40</v>
      </c>
      <c r="I27" s="35">
        <f t="shared" si="4"/>
        <v>40</v>
      </c>
    </row>
    <row r="28" spans="1:9" x14ac:dyDescent="0.2">
      <c r="A28" s="28">
        <v>4300</v>
      </c>
      <c r="B28" s="9" t="str">
        <f t="shared" si="3"/>
        <v>136</v>
      </c>
      <c r="C28" s="29">
        <v>1361</v>
      </c>
      <c r="D28" s="30" t="s">
        <v>112</v>
      </c>
      <c r="E28" s="31">
        <v>300</v>
      </c>
      <c r="F28" s="31">
        <v>300</v>
      </c>
      <c r="G28" s="31">
        <v>340</v>
      </c>
      <c r="H28" s="32">
        <f t="shared" si="0"/>
        <v>113.33333333333333</v>
      </c>
      <c r="I28" s="33">
        <f t="shared" si="1"/>
        <v>113.33333333333333</v>
      </c>
    </row>
    <row r="29" spans="1:9" x14ac:dyDescent="0.2">
      <c r="A29" s="28">
        <v>5400</v>
      </c>
      <c r="B29" s="9" t="str">
        <f t="shared" si="3"/>
        <v>136</v>
      </c>
      <c r="C29" s="29">
        <v>1361</v>
      </c>
      <c r="D29" s="30" t="s">
        <v>112</v>
      </c>
      <c r="E29" s="31">
        <v>750</v>
      </c>
      <c r="F29" s="31">
        <v>750</v>
      </c>
      <c r="G29" s="31">
        <v>683</v>
      </c>
      <c r="H29" s="32">
        <f t="shared" si="0"/>
        <v>91.066666666666663</v>
      </c>
      <c r="I29" s="33">
        <f t="shared" si="1"/>
        <v>91.066666666666663</v>
      </c>
    </row>
    <row r="30" spans="1:9" x14ac:dyDescent="0.2">
      <c r="A30" s="28">
        <v>5800</v>
      </c>
      <c r="B30" s="11">
        <v>136</v>
      </c>
      <c r="C30" s="29">
        <v>1361</v>
      </c>
      <c r="D30" s="30" t="s">
        <v>112</v>
      </c>
      <c r="E30" s="31">
        <v>45000</v>
      </c>
      <c r="F30" s="31">
        <v>45000</v>
      </c>
      <c r="G30" s="31">
        <v>48265</v>
      </c>
      <c r="H30" s="32">
        <f t="shared" si="0"/>
        <v>107.25555555555555</v>
      </c>
      <c r="I30" s="33">
        <f t="shared" si="1"/>
        <v>107.25555555555555</v>
      </c>
    </row>
    <row r="31" spans="1:9" x14ac:dyDescent="0.2">
      <c r="A31" s="28">
        <v>6500</v>
      </c>
      <c r="B31" s="11">
        <v>136</v>
      </c>
      <c r="C31" s="29">
        <v>1361</v>
      </c>
      <c r="D31" s="30" t="s">
        <v>112</v>
      </c>
      <c r="E31" s="31">
        <v>5875</v>
      </c>
      <c r="F31" s="31">
        <v>5875</v>
      </c>
      <c r="G31" s="31">
        <v>6735</v>
      </c>
      <c r="H31" s="32">
        <f>IF(E31&lt;=0,0,$G31/E31*100)</f>
        <v>114.63829787234043</v>
      </c>
      <c r="I31" s="33">
        <f>IF(F31&lt;=0,0,$G31/F31*100)</f>
        <v>114.63829787234043</v>
      </c>
    </row>
    <row r="32" spans="1:9" x14ac:dyDescent="0.2">
      <c r="A32" s="28">
        <v>7100</v>
      </c>
      <c r="B32" s="11">
        <v>136</v>
      </c>
      <c r="C32" s="29">
        <v>1361</v>
      </c>
      <c r="D32" s="30" t="s">
        <v>112</v>
      </c>
      <c r="E32" s="31"/>
      <c r="F32" s="31"/>
      <c r="G32" s="31">
        <v>3</v>
      </c>
      <c r="H32" s="32">
        <f>IF(E32&lt;=0,0,$G32/E32*100)</f>
        <v>0</v>
      </c>
      <c r="I32" s="33">
        <f>IF(F32&lt;=0,0,$G32/F32*100)</f>
        <v>0</v>
      </c>
    </row>
    <row r="33" spans="1:9" x14ac:dyDescent="0.2">
      <c r="A33" s="16"/>
      <c r="B33" s="26" t="s">
        <v>113</v>
      </c>
      <c r="C33" s="17"/>
      <c r="D33" s="37"/>
      <c r="E33" s="23">
        <f>SUBTOTAL(9,E23:E32)</f>
        <v>66005</v>
      </c>
      <c r="F33" s="23">
        <f>SUBTOTAL(9,F23:F32)</f>
        <v>66005</v>
      </c>
      <c r="G33" s="23">
        <f>SUBTOTAL(9,G23:G32)</f>
        <v>73235</v>
      </c>
      <c r="H33" s="24">
        <f t="shared" si="0"/>
        <v>110.95371562760397</v>
      </c>
      <c r="I33" s="25">
        <f t="shared" si="1"/>
        <v>110.95371562760397</v>
      </c>
    </row>
    <row r="34" spans="1:9" x14ac:dyDescent="0.2">
      <c r="A34" s="16">
        <v>1700</v>
      </c>
      <c r="B34" s="9" t="str">
        <f>(MID(C34,1,3))</f>
        <v>151</v>
      </c>
      <c r="C34" s="17">
        <v>1511</v>
      </c>
      <c r="D34" s="18" t="s">
        <v>240</v>
      </c>
      <c r="E34" s="19">
        <v>225000</v>
      </c>
      <c r="F34" s="19">
        <v>225000</v>
      </c>
      <c r="G34" s="19">
        <v>237110</v>
      </c>
      <c r="H34" s="20">
        <f t="shared" si="0"/>
        <v>105.38222222222223</v>
      </c>
      <c r="I34" s="21">
        <f t="shared" si="1"/>
        <v>105.38222222222223</v>
      </c>
    </row>
    <row r="35" spans="1:9" ht="13.5" thickBot="1" x14ac:dyDescent="0.25">
      <c r="A35" s="39"/>
      <c r="B35" s="40" t="s">
        <v>114</v>
      </c>
      <c r="C35" s="41"/>
      <c r="D35" s="42"/>
      <c r="E35" s="43">
        <f>SUBTOTAL(9,E34:E34)</f>
        <v>225000</v>
      </c>
      <c r="F35" s="43">
        <f>SUBTOTAL(9,F34:F34)</f>
        <v>225000</v>
      </c>
      <c r="G35" s="43">
        <f>SUBTOTAL(9,G34:G34)</f>
        <v>237110</v>
      </c>
      <c r="H35" s="44">
        <f t="shared" si="0"/>
        <v>105.38222222222223</v>
      </c>
      <c r="I35" s="45">
        <f t="shared" si="1"/>
        <v>105.38222222222223</v>
      </c>
    </row>
    <row r="36" spans="1:9" ht="15.75" thickBot="1" x14ac:dyDescent="0.3">
      <c r="A36" s="46"/>
      <c r="B36" s="47" t="s">
        <v>115</v>
      </c>
      <c r="C36" s="48"/>
      <c r="D36" s="49"/>
      <c r="E36" s="50">
        <f>SUBTOTAL(9,E2:E34)</f>
        <v>7683421</v>
      </c>
      <c r="F36" s="50">
        <f>SUBTOTAL(9,F2:F34)</f>
        <v>7501231</v>
      </c>
      <c r="G36" s="50">
        <f>SUBTOTAL(9,G2:G34)</f>
        <v>8027211</v>
      </c>
      <c r="H36" s="51">
        <f t="shared" si="0"/>
        <v>104.47443918535765</v>
      </c>
      <c r="I36" s="52">
        <f t="shared" si="1"/>
        <v>107.01191577755705</v>
      </c>
    </row>
  </sheetData>
  <phoneticPr fontId="0" type="noConversion"/>
  <printOptions horizontalCentered="1" verticalCentered="1"/>
  <pageMargins left="0" right="0" top="0.86614173228346458" bottom="0.62992125984251968" header="0.59055118110236227" footer="0.51181102362204722"/>
  <pageSetup paperSize="9" orientation="landscape" r:id="rId1"/>
  <headerFooter alignWithMargins="0">
    <oddHeader>&amp;C&amp;"Calibri Light,Obyčejné"&amp;12Plnění rozpočtu daňových příjmů města k 31.12.2015 (v tis. Kč)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L191"/>
  <sheetViews>
    <sheetView showZeros="0" zoomScaleNormal="100" zoomScaleSheetLayoutView="100" workbookViewId="0">
      <pane xSplit="5" ySplit="1" topLeftCell="F80" activePane="bottomRight" state="frozenSplit"/>
      <selection activeCell="H14" sqref="H14"/>
      <selection pane="topRight" activeCell="H14" sqref="H14"/>
      <selection pane="bottomLeft" activeCell="H14" sqref="H14"/>
      <selection pane="bottomRight" activeCell="L1" sqref="L1:L1048576"/>
    </sheetView>
  </sheetViews>
  <sheetFormatPr defaultRowHeight="12.75" x14ac:dyDescent="0.2"/>
  <cols>
    <col min="1" max="1" width="5.42578125" style="53" customWidth="1"/>
    <col min="2" max="2" width="4.85546875" style="55" customWidth="1"/>
    <col min="3" max="3" width="43.28515625" style="54" customWidth="1"/>
    <col min="4" max="4" width="7.42578125" style="54" bestFit="1" customWidth="1"/>
    <col min="5" max="5" width="4.7109375" style="55" customWidth="1"/>
    <col min="6" max="6" width="39.140625" style="56" customWidth="1"/>
    <col min="7" max="7" width="10.140625" style="57" customWidth="1"/>
    <col min="8" max="8" width="13.85546875" style="57" bestFit="1" customWidth="1"/>
    <col min="9" max="9" width="15.5703125" style="57" customWidth="1"/>
    <col min="10" max="10" width="6.85546875" style="58" bestFit="1" customWidth="1"/>
    <col min="11" max="11" width="7.85546875" style="58" bestFit="1" customWidth="1"/>
    <col min="12" max="12" width="8.85546875" style="27" customWidth="1"/>
    <col min="13" max="16384" width="9.140625" style="27"/>
  </cols>
  <sheetData>
    <row r="1" spans="1:11" s="7" customFormat="1" ht="13.5" thickBot="1" x14ac:dyDescent="0.25">
      <c r="A1" s="1" t="s">
        <v>218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254</v>
      </c>
      <c r="H1" s="4" t="s">
        <v>289</v>
      </c>
      <c r="I1" s="4" t="s">
        <v>290</v>
      </c>
      <c r="J1" s="5" t="s">
        <v>98</v>
      </c>
      <c r="K1" s="6" t="s">
        <v>99</v>
      </c>
    </row>
    <row r="2" spans="1:11" s="7" customFormat="1" x14ac:dyDescent="0.2">
      <c r="A2" s="59" t="s">
        <v>117</v>
      </c>
      <c r="B2" s="60"/>
      <c r="C2" s="61"/>
      <c r="D2" s="61"/>
      <c r="E2" s="60"/>
      <c r="F2" s="61"/>
      <c r="G2" s="62"/>
      <c r="H2" s="62"/>
      <c r="I2" s="62"/>
      <c r="J2" s="13">
        <f t="shared" ref="J2:K4" si="0">IF(G2&lt;=0,0,$I2/G2*100)</f>
        <v>0</v>
      </c>
      <c r="K2" s="14">
        <f t="shared" si="0"/>
        <v>0</v>
      </c>
    </row>
    <row r="3" spans="1:11" s="7" customFormat="1" x14ac:dyDescent="0.2">
      <c r="A3" s="8">
        <v>3200</v>
      </c>
      <c r="B3" s="10">
        <v>6171</v>
      </c>
      <c r="C3" s="63" t="s">
        <v>9</v>
      </c>
      <c r="D3" s="9" t="str">
        <f>(MID(E3,1,3))</f>
        <v>211</v>
      </c>
      <c r="E3" s="10">
        <v>2111</v>
      </c>
      <c r="F3" s="64" t="s">
        <v>118</v>
      </c>
      <c r="G3" s="12">
        <v>3</v>
      </c>
      <c r="H3" s="12">
        <v>3</v>
      </c>
      <c r="I3" s="12"/>
      <c r="J3" s="34">
        <f t="shared" si="0"/>
        <v>0</v>
      </c>
      <c r="K3" s="35">
        <f t="shared" si="0"/>
        <v>0</v>
      </c>
    </row>
    <row r="4" spans="1:11" x14ac:dyDescent="0.2">
      <c r="A4" s="16">
        <v>3900</v>
      </c>
      <c r="B4" s="17">
        <v>6211</v>
      </c>
      <c r="C4" s="65" t="s">
        <v>53</v>
      </c>
      <c r="D4" s="9" t="str">
        <f>(MID(E4,1,3))</f>
        <v>211</v>
      </c>
      <c r="E4" s="17">
        <v>2111</v>
      </c>
      <c r="F4" s="64" t="s">
        <v>118</v>
      </c>
      <c r="G4" s="38">
        <v>30</v>
      </c>
      <c r="H4" s="38">
        <v>30</v>
      </c>
      <c r="I4" s="38">
        <v>15</v>
      </c>
      <c r="J4" s="34">
        <f t="shared" si="0"/>
        <v>50</v>
      </c>
      <c r="K4" s="35">
        <f t="shared" si="0"/>
        <v>50</v>
      </c>
    </row>
    <row r="5" spans="1:11" x14ac:dyDescent="0.2">
      <c r="A5" s="16">
        <v>4200</v>
      </c>
      <c r="B5" s="17">
        <v>3632</v>
      </c>
      <c r="C5" s="63" t="s">
        <v>1</v>
      </c>
      <c r="D5" s="9" t="str">
        <f t="shared" ref="D5:D14" si="1">(MID(E5,1,3))</f>
        <v>211</v>
      </c>
      <c r="E5" s="10">
        <v>2111</v>
      </c>
      <c r="F5" s="64" t="s">
        <v>118</v>
      </c>
      <c r="G5" s="19">
        <v>11000</v>
      </c>
      <c r="H5" s="19">
        <v>11000</v>
      </c>
      <c r="I5" s="19">
        <v>10703</v>
      </c>
      <c r="J5" s="34">
        <f t="shared" ref="J5:J13" si="2">IF(G5&lt;=0,0,$I5/G5*100)</f>
        <v>97.3</v>
      </c>
      <c r="K5" s="35">
        <f t="shared" ref="K5:K13" si="3">IF(H5&lt;=0,0,$I5/H5*100)</f>
        <v>97.3</v>
      </c>
    </row>
    <row r="6" spans="1:11" x14ac:dyDescent="0.2">
      <c r="A6" s="16">
        <v>5300</v>
      </c>
      <c r="B6" s="17">
        <v>6171</v>
      </c>
      <c r="C6" s="63" t="s">
        <v>9</v>
      </c>
      <c r="D6" s="9" t="str">
        <f t="shared" si="1"/>
        <v>211</v>
      </c>
      <c r="E6" s="10">
        <v>2111</v>
      </c>
      <c r="F6" s="64" t="s">
        <v>118</v>
      </c>
      <c r="G6" s="19">
        <v>1</v>
      </c>
      <c r="H6" s="19">
        <v>1</v>
      </c>
      <c r="I6" s="66">
        <v>9</v>
      </c>
      <c r="J6" s="34">
        <f t="shared" si="2"/>
        <v>900</v>
      </c>
      <c r="K6" s="35">
        <f t="shared" si="3"/>
        <v>900</v>
      </c>
    </row>
    <row r="7" spans="1:11" x14ac:dyDescent="0.2">
      <c r="A7" s="16">
        <v>5400</v>
      </c>
      <c r="B7" s="17">
        <v>2219</v>
      </c>
      <c r="C7" s="67" t="s">
        <v>50</v>
      </c>
      <c r="D7" s="9" t="str">
        <f>(MID(E7,1,3))</f>
        <v>211</v>
      </c>
      <c r="E7" s="10">
        <v>2111</v>
      </c>
      <c r="F7" s="64" t="s">
        <v>118</v>
      </c>
      <c r="G7" s="19">
        <v>44000</v>
      </c>
      <c r="H7" s="19">
        <v>44000</v>
      </c>
      <c r="I7" s="66">
        <v>46641</v>
      </c>
      <c r="J7" s="34">
        <f t="shared" si="2"/>
        <v>106.00227272727271</v>
      </c>
      <c r="K7" s="35">
        <f t="shared" si="3"/>
        <v>106.00227272727271</v>
      </c>
    </row>
    <row r="8" spans="1:11" x14ac:dyDescent="0.2">
      <c r="A8" s="16">
        <v>6600</v>
      </c>
      <c r="B8" s="17">
        <v>3612</v>
      </c>
      <c r="C8" s="68" t="s">
        <v>11</v>
      </c>
      <c r="D8" s="9" t="str">
        <f>(MID(E8,1,3))</f>
        <v>211</v>
      </c>
      <c r="E8" s="10">
        <v>2111</v>
      </c>
      <c r="F8" s="64" t="s">
        <v>118</v>
      </c>
      <c r="G8" s="19"/>
      <c r="H8" s="19">
        <v>1300</v>
      </c>
      <c r="I8" s="66">
        <v>1186</v>
      </c>
      <c r="J8" s="34">
        <f t="shared" si="2"/>
        <v>0</v>
      </c>
      <c r="K8" s="35">
        <f t="shared" si="3"/>
        <v>91.230769230769226</v>
      </c>
    </row>
    <row r="9" spans="1:11" x14ac:dyDescent="0.2">
      <c r="A9" s="16">
        <v>6600</v>
      </c>
      <c r="B9" s="17">
        <v>3639</v>
      </c>
      <c r="C9" s="67" t="s">
        <v>119</v>
      </c>
      <c r="D9" s="9" t="str">
        <f>(MID(E9,1,3))</f>
        <v>211</v>
      </c>
      <c r="E9" s="10">
        <v>2111</v>
      </c>
      <c r="F9" s="64" t="s">
        <v>118</v>
      </c>
      <c r="G9" s="19"/>
      <c r="H9" s="19">
        <v>2100</v>
      </c>
      <c r="I9" s="66">
        <v>2086</v>
      </c>
      <c r="J9" s="34">
        <f t="shared" si="2"/>
        <v>0</v>
      </c>
      <c r="K9" s="35">
        <f t="shared" si="3"/>
        <v>99.333333333333329</v>
      </c>
    </row>
    <row r="10" spans="1:11" x14ac:dyDescent="0.2">
      <c r="A10" s="16">
        <v>6600</v>
      </c>
      <c r="B10" s="17">
        <v>6171</v>
      </c>
      <c r="C10" s="63" t="s">
        <v>9</v>
      </c>
      <c r="D10" s="9" t="str">
        <f>(MID(E10,1,3))</f>
        <v>211</v>
      </c>
      <c r="E10" s="10">
        <v>2111</v>
      </c>
      <c r="F10" s="64" t="s">
        <v>118</v>
      </c>
      <c r="G10" s="19"/>
      <c r="H10" s="19">
        <v>1900</v>
      </c>
      <c r="I10" s="66">
        <v>1452</v>
      </c>
      <c r="J10" s="34">
        <f t="shared" si="2"/>
        <v>0</v>
      </c>
      <c r="K10" s="35">
        <f t="shared" si="3"/>
        <v>76.421052631578945</v>
      </c>
    </row>
    <row r="11" spans="1:11" x14ac:dyDescent="0.2">
      <c r="A11" s="28">
        <v>6700</v>
      </c>
      <c r="B11" s="29">
        <v>3113</v>
      </c>
      <c r="C11" s="30" t="s">
        <v>22</v>
      </c>
      <c r="D11" s="9" t="str">
        <f>(MID(E11,1,3))</f>
        <v>211</v>
      </c>
      <c r="E11" s="10">
        <v>2111</v>
      </c>
      <c r="F11" s="64" t="s">
        <v>118</v>
      </c>
      <c r="G11" s="31">
        <v>60</v>
      </c>
      <c r="H11" s="31">
        <v>60</v>
      </c>
      <c r="I11" s="31">
        <v>31</v>
      </c>
      <c r="J11" s="34">
        <f t="shared" si="2"/>
        <v>51.666666666666671</v>
      </c>
      <c r="K11" s="35">
        <f t="shared" si="3"/>
        <v>51.666666666666671</v>
      </c>
    </row>
    <row r="12" spans="1:11" x14ac:dyDescent="0.2">
      <c r="A12" s="28">
        <v>7200</v>
      </c>
      <c r="B12" s="29">
        <v>4341</v>
      </c>
      <c r="C12" s="30" t="s">
        <v>206</v>
      </c>
      <c r="D12" s="9" t="str">
        <f t="shared" si="1"/>
        <v>211</v>
      </c>
      <c r="E12" s="10">
        <v>2111</v>
      </c>
      <c r="F12" s="64" t="s">
        <v>118</v>
      </c>
      <c r="G12" s="31">
        <v>200</v>
      </c>
      <c r="H12" s="31">
        <v>2800</v>
      </c>
      <c r="I12" s="31">
        <v>2988</v>
      </c>
      <c r="J12" s="34">
        <f t="shared" si="2"/>
        <v>1494</v>
      </c>
      <c r="K12" s="35">
        <f t="shared" si="3"/>
        <v>106.71428571428572</v>
      </c>
    </row>
    <row r="13" spans="1:11" x14ac:dyDescent="0.2">
      <c r="A13" s="28">
        <v>8200</v>
      </c>
      <c r="B13" s="29">
        <v>1014</v>
      </c>
      <c r="C13" s="69" t="s">
        <v>163</v>
      </c>
      <c r="D13" s="9" t="str">
        <f t="shared" si="1"/>
        <v>211</v>
      </c>
      <c r="E13" s="10">
        <v>2111</v>
      </c>
      <c r="F13" s="64" t="s">
        <v>118</v>
      </c>
      <c r="G13" s="31">
        <v>320</v>
      </c>
      <c r="H13" s="31">
        <v>320</v>
      </c>
      <c r="I13" s="31">
        <v>339</v>
      </c>
      <c r="J13" s="34">
        <f t="shared" si="2"/>
        <v>105.9375</v>
      </c>
      <c r="K13" s="35">
        <f t="shared" si="3"/>
        <v>105.9375</v>
      </c>
    </row>
    <row r="14" spans="1:11" x14ac:dyDescent="0.2">
      <c r="A14" s="28">
        <v>8200</v>
      </c>
      <c r="B14" s="29">
        <v>5311</v>
      </c>
      <c r="C14" s="67" t="s">
        <v>84</v>
      </c>
      <c r="D14" s="9" t="str">
        <f t="shared" si="1"/>
        <v>211</v>
      </c>
      <c r="E14" s="29">
        <v>2111</v>
      </c>
      <c r="F14" s="64" t="s">
        <v>118</v>
      </c>
      <c r="G14" s="31">
        <v>2400</v>
      </c>
      <c r="H14" s="31">
        <v>2400</v>
      </c>
      <c r="I14" s="31">
        <v>2177</v>
      </c>
      <c r="J14" s="34">
        <f>IF(G14&lt;=0,0,$I14/G14*100)</f>
        <v>90.708333333333329</v>
      </c>
      <c r="K14" s="35">
        <f>IF(H14&lt;=0,0,$I14/H14*100)</f>
        <v>90.708333333333329</v>
      </c>
    </row>
    <row r="15" spans="1:11" ht="13.5" thickBot="1" x14ac:dyDescent="0.25">
      <c r="A15" s="70"/>
      <c r="B15" s="71"/>
      <c r="C15" s="72"/>
      <c r="D15" s="73" t="s">
        <v>121</v>
      </c>
      <c r="E15" s="71"/>
      <c r="F15" s="74"/>
      <c r="G15" s="75">
        <f>SUBTOTAL(9,G3:G14)</f>
        <v>58014</v>
      </c>
      <c r="H15" s="75">
        <f>SUBTOTAL(9,H3:H14)</f>
        <v>65914</v>
      </c>
      <c r="I15" s="75">
        <f>SUBTOTAL(9,I3:I14)</f>
        <v>67627</v>
      </c>
      <c r="J15" s="76">
        <f t="shared" ref="J15:J60" si="4">IF(G15&lt;=0,0,$I15/G15*100)</f>
        <v>116.57013824249319</v>
      </c>
      <c r="K15" s="77">
        <f t="shared" ref="K15:K60" si="5">IF(H15&lt;=0,0,$I15/H15*100)</f>
        <v>102.59884091391814</v>
      </c>
    </row>
    <row r="16" spans="1:11" x14ac:dyDescent="0.2">
      <c r="A16" s="78"/>
      <c r="B16" s="79"/>
      <c r="C16" s="80"/>
      <c r="D16" s="22"/>
      <c r="E16" s="10"/>
      <c r="F16" s="81"/>
      <c r="G16" s="82"/>
      <c r="H16" s="82"/>
      <c r="I16" s="82"/>
      <c r="J16" s="83"/>
      <c r="K16" s="84"/>
    </row>
    <row r="17" spans="1:12" x14ac:dyDescent="0.2">
      <c r="A17" s="85" t="s">
        <v>122</v>
      </c>
      <c r="B17" s="17"/>
      <c r="C17" s="65"/>
      <c r="D17" s="22"/>
      <c r="E17" s="10"/>
      <c r="F17" s="81"/>
      <c r="G17" s="82"/>
      <c r="H17" s="82"/>
      <c r="I17" s="82"/>
      <c r="J17" s="83">
        <f t="shared" si="4"/>
        <v>0</v>
      </c>
      <c r="K17" s="86">
        <f t="shared" si="5"/>
        <v>0</v>
      </c>
    </row>
    <row r="18" spans="1:12" x14ac:dyDescent="0.2">
      <c r="A18" s="16">
        <v>1600</v>
      </c>
      <c r="B18" s="17">
        <v>2143</v>
      </c>
      <c r="C18" s="87" t="s">
        <v>179</v>
      </c>
      <c r="D18" s="9" t="str">
        <f>(MID(E18,1,3))</f>
        <v>212</v>
      </c>
      <c r="E18" s="17">
        <v>2122</v>
      </c>
      <c r="F18" s="64" t="s">
        <v>123</v>
      </c>
      <c r="G18" s="38"/>
      <c r="H18" s="38">
        <v>2800</v>
      </c>
      <c r="I18" s="38">
        <v>2800</v>
      </c>
      <c r="J18" s="34">
        <f t="shared" si="4"/>
        <v>0</v>
      </c>
      <c r="K18" s="35">
        <f t="shared" si="5"/>
        <v>100</v>
      </c>
    </row>
    <row r="19" spans="1:12" x14ac:dyDescent="0.2">
      <c r="A19" s="16">
        <v>1900</v>
      </c>
      <c r="B19" s="17">
        <v>2143</v>
      </c>
      <c r="C19" s="87" t="s">
        <v>179</v>
      </c>
      <c r="D19" s="9" t="str">
        <f>(MID(E19,1,3))</f>
        <v>212</v>
      </c>
      <c r="E19" s="17">
        <v>2122</v>
      </c>
      <c r="F19" s="64" t="s">
        <v>123</v>
      </c>
      <c r="G19" s="38">
        <v>5046</v>
      </c>
      <c r="H19" s="38">
        <v>421</v>
      </c>
      <c r="I19" s="38">
        <v>421</v>
      </c>
      <c r="J19" s="34">
        <f t="shared" si="4"/>
        <v>8.3432421720174403</v>
      </c>
      <c r="K19" s="35">
        <f t="shared" si="5"/>
        <v>100</v>
      </c>
    </row>
    <row r="20" spans="1:12" ht="12.75" customHeight="1" x14ac:dyDescent="0.2">
      <c r="A20" s="16">
        <v>6700</v>
      </c>
      <c r="B20" s="17">
        <v>3113</v>
      </c>
      <c r="C20" s="65" t="s">
        <v>22</v>
      </c>
      <c r="D20" s="88">
        <v>212</v>
      </c>
      <c r="E20" s="17">
        <v>2122</v>
      </c>
      <c r="F20" s="64" t="s">
        <v>123</v>
      </c>
      <c r="G20" s="38">
        <v>4800</v>
      </c>
      <c r="H20" s="38">
        <v>4800</v>
      </c>
      <c r="I20" s="38">
        <v>4800</v>
      </c>
      <c r="J20" s="34">
        <f t="shared" si="4"/>
        <v>100</v>
      </c>
      <c r="K20" s="35">
        <f t="shared" si="5"/>
        <v>100</v>
      </c>
    </row>
    <row r="21" spans="1:12" ht="12.75" customHeight="1" x14ac:dyDescent="0.2">
      <c r="A21" s="16">
        <v>7100</v>
      </c>
      <c r="B21" s="17">
        <v>3523</v>
      </c>
      <c r="C21" s="89" t="s">
        <v>80</v>
      </c>
      <c r="D21" s="88">
        <v>212</v>
      </c>
      <c r="E21" s="17">
        <v>2122</v>
      </c>
      <c r="F21" s="64" t="s">
        <v>123</v>
      </c>
      <c r="G21" s="38"/>
      <c r="H21" s="38">
        <v>1585</v>
      </c>
      <c r="I21" s="38">
        <v>1585</v>
      </c>
      <c r="J21" s="34">
        <f t="shared" si="4"/>
        <v>0</v>
      </c>
      <c r="K21" s="35">
        <f t="shared" si="5"/>
        <v>100</v>
      </c>
    </row>
    <row r="22" spans="1:12" x14ac:dyDescent="0.2">
      <c r="A22" s="16">
        <v>7100</v>
      </c>
      <c r="B22" s="17">
        <v>3529</v>
      </c>
      <c r="C22" s="89" t="s">
        <v>81</v>
      </c>
      <c r="D22" s="9" t="str">
        <f>(MID(E22,1,3))</f>
        <v>212</v>
      </c>
      <c r="E22" s="17">
        <v>2122</v>
      </c>
      <c r="F22" s="64" t="s">
        <v>123</v>
      </c>
      <c r="G22" s="38">
        <v>2457</v>
      </c>
      <c r="H22" s="38">
        <v>2457</v>
      </c>
      <c r="I22" s="38">
        <v>2457</v>
      </c>
      <c r="J22" s="34">
        <f t="shared" si="4"/>
        <v>100</v>
      </c>
      <c r="K22" s="35">
        <f t="shared" si="5"/>
        <v>100</v>
      </c>
    </row>
    <row r="23" spans="1:12" x14ac:dyDescent="0.2">
      <c r="A23" s="16">
        <v>7200</v>
      </c>
      <c r="B23" s="17">
        <v>4357</v>
      </c>
      <c r="C23" s="87" t="s">
        <v>168</v>
      </c>
      <c r="D23" s="9" t="str">
        <f>(MID(E23,1,3))</f>
        <v>212</v>
      </c>
      <c r="E23" s="17">
        <v>2122</v>
      </c>
      <c r="F23" s="64" t="s">
        <v>123</v>
      </c>
      <c r="G23" s="38">
        <v>2720</v>
      </c>
      <c r="H23" s="38">
        <v>2720</v>
      </c>
      <c r="I23" s="38">
        <v>2720</v>
      </c>
      <c r="J23" s="34">
        <f t="shared" si="4"/>
        <v>100</v>
      </c>
      <c r="K23" s="35">
        <f t="shared" si="5"/>
        <v>100</v>
      </c>
    </row>
    <row r="24" spans="1:12" x14ac:dyDescent="0.2">
      <c r="A24" s="16">
        <v>7300</v>
      </c>
      <c r="B24" s="29">
        <v>3311</v>
      </c>
      <c r="C24" s="68" t="s">
        <v>23</v>
      </c>
      <c r="D24" s="9" t="str">
        <f>(MID(E24,1,3))</f>
        <v>212</v>
      </c>
      <c r="E24" s="17">
        <v>2122</v>
      </c>
      <c r="F24" s="64" t="s">
        <v>123</v>
      </c>
      <c r="G24" s="38">
        <v>71680</v>
      </c>
      <c r="H24" s="38">
        <v>72525</v>
      </c>
      <c r="I24" s="38">
        <v>72525</v>
      </c>
      <c r="J24" s="34">
        <f t="shared" si="4"/>
        <v>101.17885044642858</v>
      </c>
      <c r="K24" s="35">
        <f t="shared" si="5"/>
        <v>100</v>
      </c>
      <c r="L24" s="90"/>
    </row>
    <row r="25" spans="1:12" x14ac:dyDescent="0.2">
      <c r="A25" s="16">
        <v>7300</v>
      </c>
      <c r="B25" s="29">
        <v>3312</v>
      </c>
      <c r="C25" s="68" t="s">
        <v>85</v>
      </c>
      <c r="D25" s="11">
        <v>212</v>
      </c>
      <c r="E25" s="17">
        <v>2122</v>
      </c>
      <c r="F25" s="64" t="s">
        <v>123</v>
      </c>
      <c r="G25" s="38">
        <v>2400</v>
      </c>
      <c r="H25" s="38">
        <v>1200</v>
      </c>
      <c r="I25" s="38">
        <v>1200</v>
      </c>
      <c r="J25" s="34">
        <f t="shared" si="4"/>
        <v>50</v>
      </c>
      <c r="K25" s="35">
        <f t="shared" si="5"/>
        <v>100</v>
      </c>
    </row>
    <row r="26" spans="1:12" x14ac:dyDescent="0.2">
      <c r="A26" s="16">
        <v>7300</v>
      </c>
      <c r="B26" s="29">
        <v>3314</v>
      </c>
      <c r="C26" s="68" t="s">
        <v>86</v>
      </c>
      <c r="D26" s="11">
        <v>212</v>
      </c>
      <c r="E26" s="17">
        <v>2122</v>
      </c>
      <c r="F26" s="64" t="s">
        <v>123</v>
      </c>
      <c r="G26" s="38">
        <v>1642</v>
      </c>
      <c r="H26" s="38">
        <v>1288</v>
      </c>
      <c r="I26" s="38">
        <v>1288</v>
      </c>
      <c r="J26" s="34">
        <f t="shared" si="4"/>
        <v>78.440925700365398</v>
      </c>
      <c r="K26" s="35">
        <f t="shared" si="5"/>
        <v>100</v>
      </c>
    </row>
    <row r="27" spans="1:12" x14ac:dyDescent="0.2">
      <c r="A27" s="16">
        <v>7300</v>
      </c>
      <c r="B27" s="29">
        <v>3315</v>
      </c>
      <c r="C27" s="68" t="s">
        <v>87</v>
      </c>
      <c r="D27" s="11">
        <v>212</v>
      </c>
      <c r="E27" s="17">
        <v>2122</v>
      </c>
      <c r="F27" s="64" t="s">
        <v>123</v>
      </c>
      <c r="G27" s="38">
        <v>6878</v>
      </c>
      <c r="H27" s="38">
        <v>7460</v>
      </c>
      <c r="I27" s="38">
        <v>7460</v>
      </c>
      <c r="J27" s="34">
        <f t="shared" si="4"/>
        <v>108.46176214015702</v>
      </c>
      <c r="K27" s="35">
        <f t="shared" si="5"/>
        <v>100</v>
      </c>
    </row>
    <row r="28" spans="1:12" x14ac:dyDescent="0.2">
      <c r="A28" s="16">
        <v>7300</v>
      </c>
      <c r="B28" s="29">
        <v>3317</v>
      </c>
      <c r="C28" s="68" t="s">
        <v>88</v>
      </c>
      <c r="D28" s="11">
        <v>212</v>
      </c>
      <c r="E28" s="17">
        <v>2122</v>
      </c>
      <c r="F28" s="64" t="s">
        <v>123</v>
      </c>
      <c r="G28" s="38">
        <v>1531</v>
      </c>
      <c r="H28" s="38">
        <v>1480</v>
      </c>
      <c r="I28" s="38">
        <v>1480</v>
      </c>
      <c r="J28" s="34">
        <f t="shared" si="4"/>
        <v>96.668843892880474</v>
      </c>
      <c r="K28" s="35">
        <f t="shared" si="5"/>
        <v>100</v>
      </c>
    </row>
    <row r="29" spans="1:12" x14ac:dyDescent="0.2">
      <c r="A29" s="16">
        <v>7300</v>
      </c>
      <c r="B29" s="29">
        <v>3319</v>
      </c>
      <c r="C29" s="87" t="s">
        <v>45</v>
      </c>
      <c r="D29" s="11">
        <v>212</v>
      </c>
      <c r="E29" s="17">
        <v>2122</v>
      </c>
      <c r="F29" s="64" t="s">
        <v>123</v>
      </c>
      <c r="G29" s="38">
        <v>1000</v>
      </c>
      <c r="H29" s="38">
        <v>500</v>
      </c>
      <c r="I29" s="38">
        <v>500</v>
      </c>
      <c r="J29" s="34">
        <f t="shared" si="4"/>
        <v>50</v>
      </c>
      <c r="K29" s="35">
        <f t="shared" si="5"/>
        <v>100</v>
      </c>
    </row>
    <row r="30" spans="1:12" ht="13.5" thickBot="1" x14ac:dyDescent="0.25">
      <c r="A30" s="70"/>
      <c r="B30" s="71"/>
      <c r="C30" s="72"/>
      <c r="D30" s="73" t="s">
        <v>124</v>
      </c>
      <c r="E30" s="71"/>
      <c r="F30" s="74"/>
      <c r="G30" s="75">
        <f>SUBTOTAL(9,G18:G29)</f>
        <v>100154</v>
      </c>
      <c r="H30" s="75">
        <f>SUBTOTAL(9,H18:H29)</f>
        <v>99236</v>
      </c>
      <c r="I30" s="75">
        <f>SUBTOTAL(9,I18:I29)</f>
        <v>99236</v>
      </c>
      <c r="J30" s="76">
        <f t="shared" si="4"/>
        <v>99.083411546218827</v>
      </c>
      <c r="K30" s="77">
        <f t="shared" si="5"/>
        <v>100</v>
      </c>
    </row>
    <row r="31" spans="1:12" x14ac:dyDescent="0.2">
      <c r="A31" s="16"/>
      <c r="B31" s="17"/>
      <c r="C31" s="63"/>
      <c r="D31" s="26"/>
      <c r="E31" s="17"/>
      <c r="F31" s="18"/>
      <c r="G31" s="91"/>
      <c r="H31" s="91"/>
      <c r="I31" s="91"/>
      <c r="J31" s="92">
        <f t="shared" si="4"/>
        <v>0</v>
      </c>
      <c r="K31" s="86">
        <f t="shared" si="5"/>
        <v>0</v>
      </c>
    </row>
    <row r="32" spans="1:12" x14ac:dyDescent="0.2">
      <c r="A32" s="85" t="s">
        <v>125</v>
      </c>
      <c r="B32" s="17"/>
      <c r="C32" s="63"/>
      <c r="D32" s="26"/>
      <c r="E32" s="17"/>
      <c r="F32" s="18"/>
      <c r="G32" s="91"/>
      <c r="H32" s="91"/>
      <c r="I32" s="91"/>
      <c r="J32" s="20">
        <f t="shared" si="4"/>
        <v>0</v>
      </c>
      <c r="K32" s="21">
        <f t="shared" si="5"/>
        <v>0</v>
      </c>
    </row>
    <row r="33" spans="1:11" x14ac:dyDescent="0.2">
      <c r="A33" s="16">
        <v>4200</v>
      </c>
      <c r="B33" s="93">
        <v>3632</v>
      </c>
      <c r="C33" s="87" t="s">
        <v>1</v>
      </c>
      <c r="D33" s="9" t="str">
        <f t="shared" ref="D33:D42" si="6">(MID(E33,1,3))</f>
        <v>213</v>
      </c>
      <c r="E33" s="93">
        <v>2131</v>
      </c>
      <c r="F33" s="30" t="s">
        <v>126</v>
      </c>
      <c r="G33" s="38">
        <v>9</v>
      </c>
      <c r="H33" s="38">
        <v>9</v>
      </c>
      <c r="I33" s="38">
        <v>79</v>
      </c>
      <c r="J33" s="34">
        <f t="shared" si="4"/>
        <v>877.77777777777783</v>
      </c>
      <c r="K33" s="35">
        <f t="shared" si="5"/>
        <v>877.77777777777783</v>
      </c>
    </row>
    <row r="34" spans="1:11" x14ac:dyDescent="0.2">
      <c r="A34" s="16">
        <v>4200</v>
      </c>
      <c r="B34" s="29">
        <v>3745</v>
      </c>
      <c r="C34" s="67" t="s">
        <v>2</v>
      </c>
      <c r="D34" s="9" t="str">
        <f t="shared" si="6"/>
        <v>213</v>
      </c>
      <c r="E34" s="29">
        <v>2131</v>
      </c>
      <c r="F34" s="30" t="s">
        <v>126</v>
      </c>
      <c r="G34" s="31">
        <v>231</v>
      </c>
      <c r="H34" s="31">
        <v>231</v>
      </c>
      <c r="I34" s="31">
        <v>247</v>
      </c>
      <c r="J34" s="34">
        <f t="shared" si="4"/>
        <v>106.92640692640694</v>
      </c>
      <c r="K34" s="35">
        <f t="shared" si="5"/>
        <v>106.92640692640694</v>
      </c>
    </row>
    <row r="35" spans="1:11" x14ac:dyDescent="0.2">
      <c r="A35" s="94">
        <v>6200</v>
      </c>
      <c r="B35" s="93">
        <v>3612</v>
      </c>
      <c r="C35" s="68" t="s">
        <v>11</v>
      </c>
      <c r="D35" s="9" t="str">
        <f t="shared" si="6"/>
        <v>213</v>
      </c>
      <c r="E35" s="29">
        <v>2131</v>
      </c>
      <c r="F35" s="30" t="s">
        <v>126</v>
      </c>
      <c r="G35" s="38">
        <v>128</v>
      </c>
      <c r="H35" s="38">
        <v>128</v>
      </c>
      <c r="I35" s="38">
        <v>124</v>
      </c>
      <c r="J35" s="34">
        <f t="shared" si="4"/>
        <v>96.875</v>
      </c>
      <c r="K35" s="35">
        <f t="shared" si="5"/>
        <v>96.875</v>
      </c>
    </row>
    <row r="36" spans="1:11" x14ac:dyDescent="0.2">
      <c r="A36" s="94">
        <v>6300</v>
      </c>
      <c r="B36" s="93">
        <v>3639</v>
      </c>
      <c r="C36" s="67" t="s">
        <v>119</v>
      </c>
      <c r="D36" s="9" t="str">
        <f>(MID(E36,1,3))</f>
        <v>213</v>
      </c>
      <c r="E36" s="93">
        <v>2131</v>
      </c>
      <c r="F36" s="30" t="s">
        <v>126</v>
      </c>
      <c r="G36" s="38">
        <v>1500</v>
      </c>
      <c r="H36" s="38">
        <v>1500</v>
      </c>
      <c r="I36" s="38">
        <v>6408</v>
      </c>
      <c r="J36" s="34">
        <f t="shared" si="4"/>
        <v>427.20000000000005</v>
      </c>
      <c r="K36" s="35">
        <f t="shared" si="5"/>
        <v>427.20000000000005</v>
      </c>
    </row>
    <row r="37" spans="1:11" x14ac:dyDescent="0.2">
      <c r="A37" s="28">
        <v>6600</v>
      </c>
      <c r="B37" s="29">
        <v>3639</v>
      </c>
      <c r="C37" s="67" t="s">
        <v>119</v>
      </c>
      <c r="D37" s="9" t="str">
        <f t="shared" si="6"/>
        <v>213</v>
      </c>
      <c r="E37" s="29">
        <v>2131</v>
      </c>
      <c r="F37" s="30" t="s">
        <v>126</v>
      </c>
      <c r="G37" s="31">
        <v>44000</v>
      </c>
      <c r="H37" s="31">
        <v>44000</v>
      </c>
      <c r="I37" s="31">
        <v>41834</v>
      </c>
      <c r="J37" s="34">
        <f t="shared" si="4"/>
        <v>95.077272727272728</v>
      </c>
      <c r="K37" s="35">
        <f t="shared" si="5"/>
        <v>95.077272727272728</v>
      </c>
    </row>
    <row r="38" spans="1:11" x14ac:dyDescent="0.2">
      <c r="A38" s="16">
        <v>1600</v>
      </c>
      <c r="B38" s="17">
        <v>2143</v>
      </c>
      <c r="C38" s="87" t="s">
        <v>179</v>
      </c>
      <c r="D38" s="9" t="str">
        <f>(MID(E38,1,3))</f>
        <v>213</v>
      </c>
      <c r="E38" s="17">
        <v>2132</v>
      </c>
      <c r="F38" s="18" t="s">
        <v>197</v>
      </c>
      <c r="G38" s="19"/>
      <c r="H38" s="19">
        <v>529</v>
      </c>
      <c r="I38" s="19">
        <v>603</v>
      </c>
      <c r="J38" s="34">
        <f t="shared" si="4"/>
        <v>0</v>
      </c>
      <c r="K38" s="35">
        <f t="shared" si="5"/>
        <v>113.98865784499054</v>
      </c>
    </row>
    <row r="39" spans="1:11" x14ac:dyDescent="0.2">
      <c r="A39" s="16">
        <v>1900</v>
      </c>
      <c r="B39" s="17">
        <v>2143</v>
      </c>
      <c r="C39" s="87" t="s">
        <v>179</v>
      </c>
      <c r="D39" s="9" t="str">
        <f t="shared" si="6"/>
        <v>213</v>
      </c>
      <c r="E39" s="17">
        <v>2132</v>
      </c>
      <c r="F39" s="18" t="s">
        <v>197</v>
      </c>
      <c r="G39" s="19">
        <v>580</v>
      </c>
      <c r="H39" s="19">
        <v>51</v>
      </c>
      <c r="I39" s="19">
        <v>51</v>
      </c>
      <c r="J39" s="34">
        <f t="shared" si="4"/>
        <v>8.7931034482758612</v>
      </c>
      <c r="K39" s="35">
        <f t="shared" si="5"/>
        <v>100</v>
      </c>
    </row>
    <row r="40" spans="1:11" x14ac:dyDescent="0.2">
      <c r="A40" s="16">
        <v>3200</v>
      </c>
      <c r="B40" s="17">
        <v>6171</v>
      </c>
      <c r="C40" s="87" t="s">
        <v>9</v>
      </c>
      <c r="D40" s="9" t="str">
        <f>(MID(E40,1,3))</f>
        <v>213</v>
      </c>
      <c r="E40" s="17">
        <v>2132</v>
      </c>
      <c r="F40" s="18" t="s">
        <v>197</v>
      </c>
      <c r="G40" s="19">
        <v>55</v>
      </c>
      <c r="H40" s="19">
        <v>55</v>
      </c>
      <c r="I40" s="19">
        <v>86</v>
      </c>
      <c r="J40" s="34">
        <f t="shared" si="4"/>
        <v>156.36363636363637</v>
      </c>
      <c r="K40" s="35">
        <f t="shared" si="5"/>
        <v>156.36363636363637</v>
      </c>
    </row>
    <row r="41" spans="1:11" x14ac:dyDescent="0.2">
      <c r="A41" s="16">
        <v>4200</v>
      </c>
      <c r="B41" s="17">
        <v>3745</v>
      </c>
      <c r="C41" s="63" t="s">
        <v>2</v>
      </c>
      <c r="D41" s="9" t="str">
        <f>(MID(E41,1,3))</f>
        <v>213</v>
      </c>
      <c r="E41" s="17">
        <v>2132</v>
      </c>
      <c r="F41" s="18" t="s">
        <v>197</v>
      </c>
      <c r="G41" s="19">
        <v>142</v>
      </c>
      <c r="H41" s="19">
        <v>142</v>
      </c>
      <c r="I41" s="19">
        <v>143</v>
      </c>
      <c r="J41" s="34">
        <f t="shared" si="4"/>
        <v>100.70422535211267</v>
      </c>
      <c r="K41" s="35">
        <f t="shared" si="5"/>
        <v>100.70422535211267</v>
      </c>
    </row>
    <row r="42" spans="1:11" x14ac:dyDescent="0.2">
      <c r="A42" s="28">
        <v>4300</v>
      </c>
      <c r="B42" s="29">
        <v>1031</v>
      </c>
      <c r="C42" s="67" t="s">
        <v>127</v>
      </c>
      <c r="D42" s="9" t="str">
        <f t="shared" si="6"/>
        <v>213</v>
      </c>
      <c r="E42" s="29">
        <v>2132</v>
      </c>
      <c r="F42" s="18" t="s">
        <v>197</v>
      </c>
      <c r="G42" s="31">
        <v>8500</v>
      </c>
      <c r="H42" s="31">
        <v>8500</v>
      </c>
      <c r="I42" s="31">
        <v>8389</v>
      </c>
      <c r="J42" s="34">
        <f t="shared" si="4"/>
        <v>98.694117647058818</v>
      </c>
      <c r="K42" s="35">
        <f t="shared" si="5"/>
        <v>98.694117647058818</v>
      </c>
    </row>
    <row r="43" spans="1:11" x14ac:dyDescent="0.2">
      <c r="A43" s="28">
        <v>5400</v>
      </c>
      <c r="B43" s="95">
        <v>2219</v>
      </c>
      <c r="C43" s="67" t="s">
        <v>50</v>
      </c>
      <c r="D43" s="9" t="str">
        <f t="shared" ref="D43:D59" si="7">(MID(E43,1,3))</f>
        <v>213</v>
      </c>
      <c r="E43" s="29">
        <v>2132</v>
      </c>
      <c r="F43" s="18" t="s">
        <v>197</v>
      </c>
      <c r="G43" s="31">
        <v>5200</v>
      </c>
      <c r="H43" s="31">
        <v>5200</v>
      </c>
      <c r="I43" s="31">
        <v>6808</v>
      </c>
      <c r="J43" s="34">
        <f t="shared" si="4"/>
        <v>130.92307692307691</v>
      </c>
      <c r="K43" s="35">
        <f t="shared" si="5"/>
        <v>130.92307692307691</v>
      </c>
    </row>
    <row r="44" spans="1:11" x14ac:dyDescent="0.2">
      <c r="A44" s="28">
        <v>5400</v>
      </c>
      <c r="B44" s="95">
        <v>2271</v>
      </c>
      <c r="C44" s="67" t="s">
        <v>19</v>
      </c>
      <c r="D44" s="9" t="str">
        <f>(MID(E44,1,3))</f>
        <v>213</v>
      </c>
      <c r="E44" s="29">
        <v>2132</v>
      </c>
      <c r="F44" s="18" t="s">
        <v>197</v>
      </c>
      <c r="G44" s="31">
        <v>82</v>
      </c>
      <c r="H44" s="31">
        <v>82</v>
      </c>
      <c r="I44" s="31">
        <v>21</v>
      </c>
      <c r="J44" s="34">
        <f t="shared" si="4"/>
        <v>25.609756097560975</v>
      </c>
      <c r="K44" s="35">
        <f t="shared" si="5"/>
        <v>25.609756097560975</v>
      </c>
    </row>
    <row r="45" spans="1:11" x14ac:dyDescent="0.2">
      <c r="A45" s="96" t="s">
        <v>164</v>
      </c>
      <c r="B45" s="93">
        <v>3612</v>
      </c>
      <c r="C45" s="68" t="s">
        <v>11</v>
      </c>
      <c r="D45" s="9" t="str">
        <f t="shared" si="7"/>
        <v>213</v>
      </c>
      <c r="E45" s="93">
        <v>2132</v>
      </c>
      <c r="F45" s="18" t="s">
        <v>197</v>
      </c>
      <c r="G45" s="38">
        <v>4800</v>
      </c>
      <c r="H45" s="38">
        <v>4800</v>
      </c>
      <c r="I45" s="38">
        <v>4902</v>
      </c>
      <c r="J45" s="34">
        <f t="shared" si="4"/>
        <v>102.125</v>
      </c>
      <c r="K45" s="35">
        <f t="shared" si="5"/>
        <v>102.125</v>
      </c>
    </row>
    <row r="46" spans="1:11" x14ac:dyDescent="0.2">
      <c r="A46" s="96" t="s">
        <v>189</v>
      </c>
      <c r="B46" s="93">
        <v>3612</v>
      </c>
      <c r="C46" s="68" t="s">
        <v>11</v>
      </c>
      <c r="D46" s="9" t="str">
        <f>(MID(E46,1,3))</f>
        <v>213</v>
      </c>
      <c r="E46" s="29">
        <v>2132</v>
      </c>
      <c r="F46" s="18" t="s">
        <v>197</v>
      </c>
      <c r="G46" s="38">
        <v>39000</v>
      </c>
      <c r="H46" s="38">
        <v>39000</v>
      </c>
      <c r="I46" s="38">
        <v>38909</v>
      </c>
      <c r="J46" s="34">
        <f t="shared" si="4"/>
        <v>99.766666666666666</v>
      </c>
      <c r="K46" s="35">
        <f t="shared" si="5"/>
        <v>99.766666666666666</v>
      </c>
    </row>
    <row r="47" spans="1:11" x14ac:dyDescent="0.2">
      <c r="A47" s="28">
        <v>6600</v>
      </c>
      <c r="B47" s="29">
        <v>3639</v>
      </c>
      <c r="C47" s="67" t="s">
        <v>119</v>
      </c>
      <c r="D47" s="9" t="str">
        <f t="shared" si="7"/>
        <v>213</v>
      </c>
      <c r="E47" s="29">
        <v>2132</v>
      </c>
      <c r="F47" s="18" t="s">
        <v>197</v>
      </c>
      <c r="G47" s="31">
        <v>40600</v>
      </c>
      <c r="H47" s="31">
        <v>38500</v>
      </c>
      <c r="I47" s="31">
        <v>43176</v>
      </c>
      <c r="J47" s="34">
        <f t="shared" si="4"/>
        <v>106.34482758620689</v>
      </c>
      <c r="K47" s="35">
        <f t="shared" si="5"/>
        <v>112.14545454545456</v>
      </c>
    </row>
    <row r="48" spans="1:11" x14ac:dyDescent="0.2">
      <c r="A48" s="16">
        <v>6600</v>
      </c>
      <c r="B48" s="17">
        <v>6171</v>
      </c>
      <c r="C48" s="63" t="s">
        <v>9</v>
      </c>
      <c r="D48" s="9" t="str">
        <f t="shared" si="7"/>
        <v>213</v>
      </c>
      <c r="E48" s="17">
        <v>2132</v>
      </c>
      <c r="F48" s="18" t="s">
        <v>197</v>
      </c>
      <c r="G48" s="19">
        <v>7600</v>
      </c>
      <c r="H48" s="19">
        <v>5700</v>
      </c>
      <c r="I48" s="19">
        <v>5720</v>
      </c>
      <c r="J48" s="34">
        <f t="shared" si="4"/>
        <v>75.26315789473685</v>
      </c>
      <c r="K48" s="35">
        <f t="shared" si="5"/>
        <v>100.35087719298245</v>
      </c>
    </row>
    <row r="49" spans="1:11" x14ac:dyDescent="0.2">
      <c r="A49" s="28">
        <v>6700</v>
      </c>
      <c r="B49" s="29">
        <v>3113</v>
      </c>
      <c r="C49" s="65" t="s">
        <v>22</v>
      </c>
      <c r="D49" s="11">
        <v>213</v>
      </c>
      <c r="E49" s="29">
        <v>2132</v>
      </c>
      <c r="F49" s="18" t="s">
        <v>197</v>
      </c>
      <c r="G49" s="31">
        <v>780</v>
      </c>
      <c r="H49" s="31">
        <v>780</v>
      </c>
      <c r="I49" s="31">
        <v>786</v>
      </c>
      <c r="J49" s="34">
        <f t="shared" si="4"/>
        <v>100.76923076923077</v>
      </c>
      <c r="K49" s="35">
        <f t="shared" si="5"/>
        <v>100.76923076923077</v>
      </c>
    </row>
    <row r="50" spans="1:11" x14ac:dyDescent="0.2">
      <c r="A50" s="28">
        <v>6700</v>
      </c>
      <c r="B50" s="29">
        <v>3419</v>
      </c>
      <c r="C50" s="30" t="s">
        <v>46</v>
      </c>
      <c r="D50" s="9" t="str">
        <f>(MID(E50,1,3))</f>
        <v>213</v>
      </c>
      <c r="E50" s="29">
        <v>2132</v>
      </c>
      <c r="F50" s="18" t="s">
        <v>197</v>
      </c>
      <c r="G50" s="31">
        <v>1112</v>
      </c>
      <c r="H50" s="31">
        <v>1112</v>
      </c>
      <c r="I50" s="31">
        <v>1123</v>
      </c>
      <c r="J50" s="34">
        <f t="shared" si="4"/>
        <v>100.98920863309353</v>
      </c>
      <c r="K50" s="35">
        <f t="shared" si="5"/>
        <v>100.98920863309353</v>
      </c>
    </row>
    <row r="51" spans="1:11" x14ac:dyDescent="0.2">
      <c r="A51" s="94">
        <v>7100</v>
      </c>
      <c r="B51" s="93">
        <v>3511</v>
      </c>
      <c r="C51" s="69" t="s">
        <v>12</v>
      </c>
      <c r="D51" s="9" t="str">
        <f t="shared" si="7"/>
        <v>213</v>
      </c>
      <c r="E51" s="93">
        <v>2132</v>
      </c>
      <c r="F51" s="18" t="s">
        <v>197</v>
      </c>
      <c r="G51" s="38">
        <v>6406</v>
      </c>
      <c r="H51" s="38">
        <v>6406</v>
      </c>
      <c r="I51" s="38">
        <v>7615</v>
      </c>
      <c r="J51" s="34">
        <f t="shared" si="4"/>
        <v>118.87293162660006</v>
      </c>
      <c r="K51" s="35">
        <f t="shared" si="5"/>
        <v>118.87293162660006</v>
      </c>
    </row>
    <row r="52" spans="1:11" x14ac:dyDescent="0.2">
      <c r="A52" s="28">
        <v>7200</v>
      </c>
      <c r="B52" s="29">
        <v>3639</v>
      </c>
      <c r="C52" s="67" t="s">
        <v>119</v>
      </c>
      <c r="D52" s="9" t="str">
        <f t="shared" si="7"/>
        <v>213</v>
      </c>
      <c r="E52" s="29">
        <v>2132</v>
      </c>
      <c r="F52" s="18" t="s">
        <v>197</v>
      </c>
      <c r="G52" s="31">
        <v>80</v>
      </c>
      <c r="H52" s="31">
        <v>80</v>
      </c>
      <c r="I52" s="31">
        <v>101</v>
      </c>
      <c r="J52" s="34">
        <f t="shared" si="4"/>
        <v>126.25</v>
      </c>
      <c r="K52" s="35">
        <f t="shared" si="5"/>
        <v>126.25</v>
      </c>
    </row>
    <row r="53" spans="1:11" x14ac:dyDescent="0.2">
      <c r="A53" s="28">
        <v>7200</v>
      </c>
      <c r="B53" s="29">
        <v>4341</v>
      </c>
      <c r="C53" s="30" t="s">
        <v>206</v>
      </c>
      <c r="D53" s="9" t="str">
        <f>(MID(E53,1,3))</f>
        <v>213</v>
      </c>
      <c r="E53" s="29">
        <v>2132</v>
      </c>
      <c r="F53" s="18" t="s">
        <v>197</v>
      </c>
      <c r="G53" s="31"/>
      <c r="H53" s="31"/>
      <c r="I53" s="31">
        <v>11</v>
      </c>
      <c r="J53" s="34">
        <f t="shared" si="4"/>
        <v>0</v>
      </c>
      <c r="K53" s="35">
        <f t="shared" si="5"/>
        <v>0</v>
      </c>
    </row>
    <row r="54" spans="1:11" x14ac:dyDescent="0.2">
      <c r="A54" s="28">
        <v>7200</v>
      </c>
      <c r="B54" s="29">
        <v>4350</v>
      </c>
      <c r="C54" s="30" t="s">
        <v>233</v>
      </c>
      <c r="D54" s="9" t="str">
        <f>(MID(E54,1,3))</f>
        <v>213</v>
      </c>
      <c r="E54" s="29">
        <v>2132</v>
      </c>
      <c r="F54" s="18" t="s">
        <v>197</v>
      </c>
      <c r="G54" s="31"/>
      <c r="H54" s="31"/>
      <c r="I54" s="31">
        <v>32</v>
      </c>
      <c r="J54" s="34">
        <f t="shared" si="4"/>
        <v>0</v>
      </c>
      <c r="K54" s="35">
        <f t="shared" si="5"/>
        <v>0</v>
      </c>
    </row>
    <row r="55" spans="1:11" x14ac:dyDescent="0.2">
      <c r="A55" s="28">
        <v>7300</v>
      </c>
      <c r="B55" s="29">
        <v>3311</v>
      </c>
      <c r="C55" s="68" t="s">
        <v>23</v>
      </c>
      <c r="D55" s="9" t="str">
        <f t="shared" si="7"/>
        <v>213</v>
      </c>
      <c r="E55" s="29">
        <v>2132</v>
      </c>
      <c r="F55" s="18" t="s">
        <v>197</v>
      </c>
      <c r="G55" s="31">
        <v>3299</v>
      </c>
      <c r="H55" s="31">
        <v>3396</v>
      </c>
      <c r="I55" s="31">
        <v>3275</v>
      </c>
      <c r="J55" s="34">
        <f t="shared" si="4"/>
        <v>99.272506820248566</v>
      </c>
      <c r="K55" s="35">
        <f t="shared" si="5"/>
        <v>96.436984687868076</v>
      </c>
    </row>
    <row r="56" spans="1:11" x14ac:dyDescent="0.2">
      <c r="A56" s="28">
        <v>7300</v>
      </c>
      <c r="B56" s="29">
        <v>3312</v>
      </c>
      <c r="C56" s="68" t="s">
        <v>85</v>
      </c>
      <c r="D56" s="9" t="str">
        <f t="shared" si="7"/>
        <v>213</v>
      </c>
      <c r="E56" s="29">
        <v>2132</v>
      </c>
      <c r="F56" s="18" t="s">
        <v>197</v>
      </c>
      <c r="G56" s="31">
        <v>730</v>
      </c>
      <c r="H56" s="31"/>
      <c r="I56" s="31"/>
      <c r="J56" s="34">
        <f t="shared" si="4"/>
        <v>0</v>
      </c>
      <c r="K56" s="35">
        <f t="shared" si="5"/>
        <v>0</v>
      </c>
    </row>
    <row r="57" spans="1:11" x14ac:dyDescent="0.2">
      <c r="A57" s="28">
        <v>7300</v>
      </c>
      <c r="B57" s="29">
        <v>3314</v>
      </c>
      <c r="C57" s="68" t="s">
        <v>86</v>
      </c>
      <c r="D57" s="9" t="str">
        <f t="shared" si="7"/>
        <v>213</v>
      </c>
      <c r="E57" s="29">
        <v>2132</v>
      </c>
      <c r="F57" s="18" t="s">
        <v>197</v>
      </c>
      <c r="G57" s="31">
        <v>1192</v>
      </c>
      <c r="H57" s="31">
        <v>1834</v>
      </c>
      <c r="I57" s="31">
        <v>1874</v>
      </c>
      <c r="J57" s="34">
        <f t="shared" si="4"/>
        <v>157.21476510067114</v>
      </c>
      <c r="K57" s="35">
        <f t="shared" si="5"/>
        <v>102.18102508178843</v>
      </c>
    </row>
    <row r="58" spans="1:11" x14ac:dyDescent="0.2">
      <c r="A58" s="28">
        <v>7300</v>
      </c>
      <c r="B58" s="29">
        <v>3315</v>
      </c>
      <c r="C58" s="68" t="s">
        <v>87</v>
      </c>
      <c r="D58" s="9" t="str">
        <f t="shared" si="7"/>
        <v>213</v>
      </c>
      <c r="E58" s="29">
        <v>2132</v>
      </c>
      <c r="F58" s="18" t="s">
        <v>197</v>
      </c>
      <c r="G58" s="31">
        <v>666</v>
      </c>
      <c r="H58" s="31">
        <v>579</v>
      </c>
      <c r="I58" s="31">
        <v>570</v>
      </c>
      <c r="J58" s="34">
        <f t="shared" si="4"/>
        <v>85.585585585585591</v>
      </c>
      <c r="K58" s="35">
        <f t="shared" si="5"/>
        <v>98.445595854922274</v>
      </c>
    </row>
    <row r="59" spans="1:11" x14ac:dyDescent="0.2">
      <c r="A59" s="28">
        <v>7300</v>
      </c>
      <c r="B59" s="29">
        <v>3317</v>
      </c>
      <c r="C59" s="87" t="s">
        <v>88</v>
      </c>
      <c r="D59" s="9" t="str">
        <f t="shared" si="7"/>
        <v>213</v>
      </c>
      <c r="E59" s="29">
        <v>2132</v>
      </c>
      <c r="F59" s="18" t="s">
        <v>197</v>
      </c>
      <c r="G59" s="31">
        <v>1489</v>
      </c>
      <c r="H59" s="31">
        <v>1507</v>
      </c>
      <c r="I59" s="31">
        <v>1523</v>
      </c>
      <c r="J59" s="34">
        <f t="shared" si="4"/>
        <v>102.2834116856951</v>
      </c>
      <c r="K59" s="35">
        <f t="shared" si="5"/>
        <v>101.06171201061711</v>
      </c>
    </row>
    <row r="60" spans="1:11" x14ac:dyDescent="0.2">
      <c r="A60" s="16">
        <v>8200</v>
      </c>
      <c r="B60" s="17">
        <v>5311</v>
      </c>
      <c r="C60" s="87" t="s">
        <v>84</v>
      </c>
      <c r="D60" s="11">
        <v>213</v>
      </c>
      <c r="E60" s="17">
        <v>2132</v>
      </c>
      <c r="F60" s="18" t="s">
        <v>197</v>
      </c>
      <c r="G60" s="19">
        <v>450</v>
      </c>
      <c r="H60" s="19">
        <v>450</v>
      </c>
      <c r="I60" s="19">
        <v>429</v>
      </c>
      <c r="J60" s="34">
        <f t="shared" si="4"/>
        <v>95.333333333333343</v>
      </c>
      <c r="K60" s="35">
        <f t="shared" si="5"/>
        <v>95.333333333333343</v>
      </c>
    </row>
    <row r="61" spans="1:11" ht="13.5" thickBot="1" x14ac:dyDescent="0.25">
      <c r="A61" s="70"/>
      <c r="B61" s="71"/>
      <c r="C61" s="72"/>
      <c r="D61" s="73" t="s">
        <v>128</v>
      </c>
      <c r="E61" s="71"/>
      <c r="F61" s="74"/>
      <c r="G61" s="75">
        <f>SUBTOTAL(9,G33:G60)</f>
        <v>168631</v>
      </c>
      <c r="H61" s="75">
        <f>SUBTOTAL(9,H33:H60)</f>
        <v>164571</v>
      </c>
      <c r="I61" s="75">
        <f>SUBTOTAL(9,I33:I60)</f>
        <v>174839</v>
      </c>
      <c r="J61" s="76">
        <f t="shared" ref="J61:J68" si="8">IF(G61&lt;=0,0,$I61/G61*100)</f>
        <v>103.6814108912359</v>
      </c>
      <c r="K61" s="77">
        <f t="shared" ref="K61:K94" si="9">IF(H61&lt;=0,0,$I61/H61*100)</f>
        <v>106.23925235916414</v>
      </c>
    </row>
    <row r="62" spans="1:11" x14ac:dyDescent="0.2">
      <c r="A62" s="16"/>
      <c r="B62" s="17"/>
      <c r="C62" s="63"/>
      <c r="D62" s="26"/>
      <c r="E62" s="17"/>
      <c r="F62" s="18"/>
      <c r="G62" s="91"/>
      <c r="H62" s="91"/>
      <c r="I62" s="91"/>
      <c r="J62" s="92">
        <f t="shared" si="8"/>
        <v>0</v>
      </c>
      <c r="K62" s="86">
        <f t="shared" si="9"/>
        <v>0</v>
      </c>
    </row>
    <row r="63" spans="1:11" x14ac:dyDescent="0.2">
      <c r="A63" s="85" t="s">
        <v>211</v>
      </c>
      <c r="B63" s="17"/>
      <c r="C63" s="63"/>
      <c r="D63" s="26"/>
      <c r="E63" s="17"/>
      <c r="F63" s="18"/>
      <c r="G63" s="91"/>
      <c r="H63" s="91"/>
      <c r="I63" s="91"/>
      <c r="J63" s="92">
        <f t="shared" si="8"/>
        <v>0</v>
      </c>
      <c r="K63" s="86">
        <f t="shared" si="9"/>
        <v>0</v>
      </c>
    </row>
    <row r="64" spans="1:11" x14ac:dyDescent="0.2">
      <c r="A64" s="16">
        <v>1700</v>
      </c>
      <c r="B64" s="17">
        <v>6310</v>
      </c>
      <c r="C64" s="63" t="s">
        <v>131</v>
      </c>
      <c r="D64" s="63" t="str">
        <f>(MID(E64,1,3))</f>
        <v>214</v>
      </c>
      <c r="E64" s="17">
        <v>2141</v>
      </c>
      <c r="F64" s="18" t="s">
        <v>129</v>
      </c>
      <c r="G64" s="19">
        <v>18400</v>
      </c>
      <c r="H64" s="19">
        <v>18400</v>
      </c>
      <c r="I64" s="19">
        <v>2371</v>
      </c>
      <c r="J64" s="34">
        <f t="shared" si="8"/>
        <v>12.885869565217392</v>
      </c>
      <c r="K64" s="35">
        <f t="shared" si="9"/>
        <v>12.885869565217392</v>
      </c>
    </row>
    <row r="65" spans="1:11" x14ac:dyDescent="0.2">
      <c r="A65" s="16">
        <v>5600</v>
      </c>
      <c r="B65" s="17">
        <v>2212</v>
      </c>
      <c r="C65" s="63" t="s">
        <v>18</v>
      </c>
      <c r="D65" s="63" t="str">
        <f>(MID(E65,1,3))</f>
        <v>214</v>
      </c>
      <c r="E65" s="17">
        <v>2141</v>
      </c>
      <c r="F65" s="18" t="s">
        <v>129</v>
      </c>
      <c r="G65" s="19"/>
      <c r="H65" s="19"/>
      <c r="I65" s="19">
        <v>260</v>
      </c>
      <c r="J65" s="34">
        <f t="shared" si="8"/>
        <v>0</v>
      </c>
      <c r="K65" s="35">
        <f t="shared" si="9"/>
        <v>0</v>
      </c>
    </row>
    <row r="66" spans="1:11" x14ac:dyDescent="0.2">
      <c r="A66" s="96" t="s">
        <v>164</v>
      </c>
      <c r="B66" s="17">
        <v>3612</v>
      </c>
      <c r="C66" s="63" t="s">
        <v>11</v>
      </c>
      <c r="D66" s="9" t="str">
        <f>(MID(E66,1,3))</f>
        <v>214</v>
      </c>
      <c r="E66" s="17">
        <v>2141</v>
      </c>
      <c r="F66" s="18" t="s">
        <v>129</v>
      </c>
      <c r="G66" s="19">
        <v>314</v>
      </c>
      <c r="H66" s="19">
        <v>314</v>
      </c>
      <c r="I66" s="19">
        <v>316</v>
      </c>
      <c r="J66" s="34">
        <f t="shared" si="8"/>
        <v>100.63694267515923</v>
      </c>
      <c r="K66" s="35">
        <f t="shared" si="9"/>
        <v>100.63694267515923</v>
      </c>
    </row>
    <row r="67" spans="1:11" x14ac:dyDescent="0.2">
      <c r="A67" s="96" t="s">
        <v>164</v>
      </c>
      <c r="B67" s="17">
        <v>3619</v>
      </c>
      <c r="C67" s="63" t="s">
        <v>130</v>
      </c>
      <c r="D67" s="63" t="str">
        <f>(MID(E67,1,3))</f>
        <v>214</v>
      </c>
      <c r="E67" s="17">
        <v>2141</v>
      </c>
      <c r="F67" s="18" t="s">
        <v>129</v>
      </c>
      <c r="G67" s="19">
        <v>1448</v>
      </c>
      <c r="H67" s="19">
        <v>1448</v>
      </c>
      <c r="I67" s="19">
        <v>1430</v>
      </c>
      <c r="J67" s="34">
        <f t="shared" si="8"/>
        <v>98.756906077348063</v>
      </c>
      <c r="K67" s="35">
        <f t="shared" si="9"/>
        <v>98.756906077348063</v>
      </c>
    </row>
    <row r="68" spans="1:11" x14ac:dyDescent="0.2">
      <c r="A68" s="96" t="s">
        <v>283</v>
      </c>
      <c r="B68" s="17">
        <v>6310</v>
      </c>
      <c r="C68" s="63" t="s">
        <v>131</v>
      </c>
      <c r="D68" s="63" t="str">
        <f>(MID(E68,1,3))</f>
        <v>214</v>
      </c>
      <c r="E68" s="17">
        <v>2142</v>
      </c>
      <c r="F68" s="18" t="s">
        <v>284</v>
      </c>
      <c r="G68" s="19"/>
      <c r="H68" s="19"/>
      <c r="I68" s="19">
        <v>54407</v>
      </c>
      <c r="J68" s="34">
        <f t="shared" si="8"/>
        <v>0</v>
      </c>
      <c r="K68" s="35">
        <f t="shared" si="9"/>
        <v>0</v>
      </c>
    </row>
    <row r="69" spans="1:11" ht="13.5" thickBot="1" x14ac:dyDescent="0.25">
      <c r="A69" s="70"/>
      <c r="B69" s="71"/>
      <c r="C69" s="72"/>
      <c r="D69" s="73" t="s">
        <v>212</v>
      </c>
      <c r="E69" s="71"/>
      <c r="F69" s="74"/>
      <c r="G69" s="75">
        <f>SUBTOTAL(9,G64:G68)</f>
        <v>20162</v>
      </c>
      <c r="H69" s="75">
        <f>SUBTOTAL(9,H64:H68)</f>
        <v>20162</v>
      </c>
      <c r="I69" s="75">
        <f>SUBTOTAL(9,I64:I68)</f>
        <v>58784</v>
      </c>
      <c r="J69" s="76">
        <f t="shared" ref="J69:J93" si="10">IF(G69&lt;=0,0,$I69/G69*100)</f>
        <v>291.5583771451245</v>
      </c>
      <c r="K69" s="77">
        <f t="shared" si="9"/>
        <v>291.5583771451245</v>
      </c>
    </row>
    <row r="70" spans="1:11" x14ac:dyDescent="0.2">
      <c r="A70" s="97"/>
      <c r="B70" s="98"/>
      <c r="C70" s="99"/>
      <c r="D70" s="26"/>
      <c r="E70" s="98"/>
      <c r="F70" s="100"/>
      <c r="G70" s="82"/>
      <c r="H70" s="82"/>
      <c r="I70" s="82"/>
      <c r="J70" s="83">
        <f t="shared" si="10"/>
        <v>0</v>
      </c>
      <c r="K70" s="101">
        <f t="shared" si="9"/>
        <v>0</v>
      </c>
    </row>
    <row r="71" spans="1:11" x14ac:dyDescent="0.2">
      <c r="A71" s="102" t="s">
        <v>132</v>
      </c>
      <c r="B71" s="29"/>
      <c r="C71" s="67"/>
      <c r="D71" s="26"/>
      <c r="E71" s="29"/>
      <c r="F71" s="30"/>
      <c r="G71" s="91"/>
      <c r="H71" s="91"/>
      <c r="I71" s="91"/>
      <c r="J71" s="92">
        <f t="shared" si="10"/>
        <v>0</v>
      </c>
      <c r="K71" s="86">
        <f t="shared" si="9"/>
        <v>0</v>
      </c>
    </row>
    <row r="72" spans="1:11" x14ac:dyDescent="0.2">
      <c r="A72" s="16">
        <v>1600</v>
      </c>
      <c r="B72" s="103">
        <v>2143</v>
      </c>
      <c r="C72" s="87" t="s">
        <v>179</v>
      </c>
      <c r="D72" s="9" t="str">
        <f t="shared" ref="D72:D89" si="11">(MID(E72,1,3))</f>
        <v>221</v>
      </c>
      <c r="E72" s="17">
        <v>2212</v>
      </c>
      <c r="F72" s="37" t="s">
        <v>203</v>
      </c>
      <c r="G72" s="19"/>
      <c r="H72" s="19"/>
      <c r="I72" s="66">
        <v>1</v>
      </c>
      <c r="J72" s="34">
        <f t="shared" si="10"/>
        <v>0</v>
      </c>
      <c r="K72" s="35">
        <f t="shared" si="9"/>
        <v>0</v>
      </c>
    </row>
    <row r="73" spans="1:11" x14ac:dyDescent="0.2">
      <c r="A73" s="16">
        <v>1600</v>
      </c>
      <c r="B73" s="103">
        <v>3809</v>
      </c>
      <c r="C73" s="69" t="s">
        <v>224</v>
      </c>
      <c r="D73" s="9" t="str">
        <f t="shared" si="11"/>
        <v>221</v>
      </c>
      <c r="E73" s="17">
        <v>2212</v>
      </c>
      <c r="F73" s="37" t="s">
        <v>203</v>
      </c>
      <c r="G73" s="19"/>
      <c r="H73" s="19"/>
      <c r="I73" s="66">
        <v>8</v>
      </c>
      <c r="J73" s="34">
        <f t="shared" si="10"/>
        <v>0</v>
      </c>
      <c r="K73" s="35">
        <f t="shared" si="9"/>
        <v>0</v>
      </c>
    </row>
    <row r="74" spans="1:11" x14ac:dyDescent="0.2">
      <c r="A74" s="16">
        <v>3200</v>
      </c>
      <c r="B74" s="103">
        <v>6171</v>
      </c>
      <c r="C74" s="104" t="s">
        <v>9</v>
      </c>
      <c r="D74" s="9" t="str">
        <f t="shared" si="11"/>
        <v>221</v>
      </c>
      <c r="E74" s="17">
        <v>2212</v>
      </c>
      <c r="F74" s="37" t="s">
        <v>203</v>
      </c>
      <c r="G74" s="19">
        <v>40</v>
      </c>
      <c r="H74" s="19">
        <v>40</v>
      </c>
      <c r="I74" s="66">
        <v>62</v>
      </c>
      <c r="J74" s="34">
        <f t="shared" si="10"/>
        <v>155</v>
      </c>
      <c r="K74" s="35">
        <f t="shared" si="9"/>
        <v>155</v>
      </c>
    </row>
    <row r="75" spans="1:11" x14ac:dyDescent="0.2">
      <c r="A75" s="16">
        <v>3800</v>
      </c>
      <c r="B75" s="17">
        <v>6171</v>
      </c>
      <c r="C75" s="63" t="s">
        <v>9</v>
      </c>
      <c r="D75" s="9" t="str">
        <f t="shared" si="11"/>
        <v>221</v>
      </c>
      <c r="E75" s="17">
        <v>2212</v>
      </c>
      <c r="F75" s="37" t="s">
        <v>203</v>
      </c>
      <c r="G75" s="19">
        <v>1500</v>
      </c>
      <c r="H75" s="19">
        <v>1500</v>
      </c>
      <c r="I75" s="66">
        <v>898</v>
      </c>
      <c r="J75" s="34">
        <f t="shared" si="10"/>
        <v>59.866666666666667</v>
      </c>
      <c r="K75" s="35">
        <f t="shared" si="9"/>
        <v>59.866666666666667</v>
      </c>
    </row>
    <row r="76" spans="1:11" x14ac:dyDescent="0.2">
      <c r="A76" s="16">
        <v>4200</v>
      </c>
      <c r="B76" s="17">
        <v>3769</v>
      </c>
      <c r="C76" s="63" t="s">
        <v>262</v>
      </c>
      <c r="D76" s="9" t="str">
        <f t="shared" si="11"/>
        <v>221</v>
      </c>
      <c r="E76" s="17">
        <v>2212</v>
      </c>
      <c r="F76" s="37" t="s">
        <v>203</v>
      </c>
      <c r="G76" s="19">
        <v>400</v>
      </c>
      <c r="H76" s="19">
        <v>400</v>
      </c>
      <c r="I76" s="19">
        <v>631</v>
      </c>
      <c r="J76" s="34">
        <f t="shared" si="10"/>
        <v>157.75</v>
      </c>
      <c r="K76" s="35">
        <f t="shared" si="9"/>
        <v>157.75</v>
      </c>
    </row>
    <row r="77" spans="1:11" x14ac:dyDescent="0.2">
      <c r="A77" s="28">
        <v>4300</v>
      </c>
      <c r="B77" s="29">
        <v>2399</v>
      </c>
      <c r="C77" s="67" t="s">
        <v>133</v>
      </c>
      <c r="D77" s="9" t="str">
        <f t="shared" si="11"/>
        <v>221</v>
      </c>
      <c r="E77" s="17">
        <v>2212</v>
      </c>
      <c r="F77" s="37" t="s">
        <v>203</v>
      </c>
      <c r="G77" s="31">
        <v>100</v>
      </c>
      <c r="H77" s="31">
        <v>100</v>
      </c>
      <c r="I77" s="31">
        <v>58</v>
      </c>
      <c r="J77" s="34">
        <f t="shared" si="10"/>
        <v>57.999999999999993</v>
      </c>
      <c r="K77" s="35">
        <f t="shared" si="9"/>
        <v>57.999999999999993</v>
      </c>
    </row>
    <row r="78" spans="1:11" x14ac:dyDescent="0.2">
      <c r="A78" s="28">
        <v>5400</v>
      </c>
      <c r="B78" s="29">
        <v>2219</v>
      </c>
      <c r="C78" s="67" t="s">
        <v>50</v>
      </c>
      <c r="D78" s="9" t="str">
        <f t="shared" si="11"/>
        <v>221</v>
      </c>
      <c r="E78" s="17">
        <v>2212</v>
      </c>
      <c r="F78" s="37" t="s">
        <v>203</v>
      </c>
      <c r="G78" s="31">
        <v>400</v>
      </c>
      <c r="H78" s="31">
        <v>400</v>
      </c>
      <c r="I78" s="31">
        <v>579</v>
      </c>
      <c r="J78" s="34">
        <f t="shared" si="10"/>
        <v>144.75</v>
      </c>
      <c r="K78" s="35">
        <f t="shared" si="9"/>
        <v>144.75</v>
      </c>
    </row>
    <row r="79" spans="1:11" x14ac:dyDescent="0.2">
      <c r="A79" s="28">
        <v>5600</v>
      </c>
      <c r="B79" s="29">
        <v>3113</v>
      </c>
      <c r="C79" s="67" t="s">
        <v>22</v>
      </c>
      <c r="D79" s="9" t="str">
        <f t="shared" si="11"/>
        <v>221</v>
      </c>
      <c r="E79" s="17">
        <v>2212</v>
      </c>
      <c r="F79" s="37" t="s">
        <v>203</v>
      </c>
      <c r="G79" s="31"/>
      <c r="H79" s="31">
        <v>10</v>
      </c>
      <c r="I79" s="31">
        <v>3331</v>
      </c>
      <c r="J79" s="34">
        <f t="shared" si="10"/>
        <v>0</v>
      </c>
      <c r="K79" s="35">
        <f t="shared" si="9"/>
        <v>33310</v>
      </c>
    </row>
    <row r="80" spans="1:11" x14ac:dyDescent="0.2">
      <c r="A80" s="28">
        <v>5600</v>
      </c>
      <c r="B80" s="29">
        <v>3421</v>
      </c>
      <c r="C80" s="69" t="s">
        <v>90</v>
      </c>
      <c r="D80" s="9" t="str">
        <f t="shared" si="11"/>
        <v>221</v>
      </c>
      <c r="E80" s="17">
        <v>2212</v>
      </c>
      <c r="F80" s="37" t="s">
        <v>203</v>
      </c>
      <c r="G80" s="31"/>
      <c r="H80" s="31"/>
      <c r="I80" s="31">
        <v>1340</v>
      </c>
      <c r="J80" s="34">
        <f t="shared" si="10"/>
        <v>0</v>
      </c>
      <c r="K80" s="35">
        <f t="shared" si="9"/>
        <v>0</v>
      </c>
    </row>
    <row r="81" spans="1:11" x14ac:dyDescent="0.2">
      <c r="A81" s="28">
        <v>5600</v>
      </c>
      <c r="B81" s="29">
        <v>3429</v>
      </c>
      <c r="C81" s="105" t="s">
        <v>55</v>
      </c>
      <c r="D81" s="9" t="str">
        <f t="shared" si="11"/>
        <v>221</v>
      </c>
      <c r="E81" s="17">
        <v>2212</v>
      </c>
      <c r="F81" s="37" t="s">
        <v>203</v>
      </c>
      <c r="G81" s="31"/>
      <c r="H81" s="31">
        <v>926</v>
      </c>
      <c r="I81" s="31">
        <v>925</v>
      </c>
      <c r="J81" s="34">
        <f t="shared" si="10"/>
        <v>0</v>
      </c>
      <c r="K81" s="35">
        <f t="shared" si="9"/>
        <v>99.892008639308855</v>
      </c>
    </row>
    <row r="82" spans="1:11" x14ac:dyDescent="0.2">
      <c r="A82" s="28">
        <v>5600</v>
      </c>
      <c r="B82" s="29">
        <v>3792</v>
      </c>
      <c r="C82" s="69" t="s">
        <v>8</v>
      </c>
      <c r="D82" s="9" t="str">
        <f t="shared" si="11"/>
        <v>221</v>
      </c>
      <c r="E82" s="17">
        <v>2212</v>
      </c>
      <c r="F82" s="37" t="s">
        <v>203</v>
      </c>
      <c r="G82" s="31"/>
      <c r="H82" s="31">
        <v>45</v>
      </c>
      <c r="I82" s="31">
        <v>45</v>
      </c>
      <c r="J82" s="34">
        <f t="shared" si="10"/>
        <v>0</v>
      </c>
      <c r="K82" s="35">
        <f t="shared" si="9"/>
        <v>100</v>
      </c>
    </row>
    <row r="83" spans="1:11" x14ac:dyDescent="0.2">
      <c r="A83" s="28">
        <v>5600</v>
      </c>
      <c r="B83" s="29">
        <v>4357</v>
      </c>
      <c r="C83" s="69" t="s">
        <v>293</v>
      </c>
      <c r="D83" s="9" t="str">
        <f t="shared" si="11"/>
        <v>221</v>
      </c>
      <c r="E83" s="17">
        <v>2212</v>
      </c>
      <c r="F83" s="37" t="s">
        <v>203</v>
      </c>
      <c r="G83" s="31"/>
      <c r="H83" s="31"/>
      <c r="I83" s="31">
        <v>7</v>
      </c>
      <c r="J83" s="34">
        <f t="shared" si="10"/>
        <v>0</v>
      </c>
      <c r="K83" s="35">
        <f t="shared" si="9"/>
        <v>0</v>
      </c>
    </row>
    <row r="84" spans="1:11" x14ac:dyDescent="0.2">
      <c r="A84" s="28">
        <v>5800</v>
      </c>
      <c r="B84" s="95">
        <v>2219</v>
      </c>
      <c r="C84" s="67" t="s">
        <v>50</v>
      </c>
      <c r="D84" s="9" t="str">
        <f t="shared" si="11"/>
        <v>221</v>
      </c>
      <c r="E84" s="17">
        <v>2212</v>
      </c>
      <c r="F84" s="37" t="s">
        <v>203</v>
      </c>
      <c r="G84" s="31">
        <v>15000</v>
      </c>
      <c r="H84" s="31">
        <v>15000</v>
      </c>
      <c r="I84" s="31">
        <v>19801</v>
      </c>
      <c r="J84" s="34">
        <f t="shared" si="10"/>
        <v>132.00666666666666</v>
      </c>
      <c r="K84" s="35">
        <f t="shared" si="9"/>
        <v>132.00666666666666</v>
      </c>
    </row>
    <row r="85" spans="1:11" x14ac:dyDescent="0.2">
      <c r="A85" s="28">
        <v>5900</v>
      </c>
      <c r="B85" s="29">
        <v>3421</v>
      </c>
      <c r="C85" s="69" t="s">
        <v>90</v>
      </c>
      <c r="D85" s="9" t="str">
        <f t="shared" si="11"/>
        <v>221</v>
      </c>
      <c r="E85" s="17">
        <v>2212</v>
      </c>
      <c r="F85" s="37" t="s">
        <v>203</v>
      </c>
      <c r="G85" s="31"/>
      <c r="H85" s="31">
        <v>123</v>
      </c>
      <c r="I85" s="31">
        <v>122</v>
      </c>
      <c r="J85" s="34">
        <f t="shared" si="10"/>
        <v>0</v>
      </c>
      <c r="K85" s="35">
        <f t="shared" si="9"/>
        <v>99.1869918699187</v>
      </c>
    </row>
    <row r="86" spans="1:11" x14ac:dyDescent="0.2">
      <c r="A86" s="28">
        <v>5900</v>
      </c>
      <c r="B86" s="95">
        <v>3745</v>
      </c>
      <c r="C86" s="67" t="s">
        <v>2</v>
      </c>
      <c r="D86" s="9" t="str">
        <f t="shared" si="11"/>
        <v>221</v>
      </c>
      <c r="E86" s="17">
        <v>2212</v>
      </c>
      <c r="F86" s="37" t="s">
        <v>203</v>
      </c>
      <c r="G86" s="31"/>
      <c r="H86" s="31">
        <v>143</v>
      </c>
      <c r="I86" s="31">
        <v>143</v>
      </c>
      <c r="J86" s="34">
        <f t="shared" si="10"/>
        <v>0</v>
      </c>
      <c r="K86" s="35">
        <f t="shared" si="9"/>
        <v>100</v>
      </c>
    </row>
    <row r="87" spans="1:11" x14ac:dyDescent="0.2">
      <c r="A87" s="28">
        <v>6200</v>
      </c>
      <c r="B87" s="95">
        <v>3612</v>
      </c>
      <c r="C87" s="67" t="s">
        <v>11</v>
      </c>
      <c r="D87" s="9" t="str">
        <f t="shared" si="11"/>
        <v>221</v>
      </c>
      <c r="E87" s="17">
        <v>2212</v>
      </c>
      <c r="F87" s="37" t="s">
        <v>203</v>
      </c>
      <c r="G87" s="31"/>
      <c r="H87" s="31"/>
      <c r="I87" s="31">
        <v>70</v>
      </c>
      <c r="J87" s="34">
        <f t="shared" si="10"/>
        <v>0</v>
      </c>
      <c r="K87" s="35">
        <f t="shared" si="9"/>
        <v>0</v>
      </c>
    </row>
    <row r="88" spans="1:11" x14ac:dyDescent="0.2">
      <c r="A88" s="28">
        <v>6300</v>
      </c>
      <c r="B88" s="95">
        <v>3639</v>
      </c>
      <c r="C88" s="67" t="s">
        <v>119</v>
      </c>
      <c r="D88" s="9" t="str">
        <f t="shared" si="11"/>
        <v>221</v>
      </c>
      <c r="E88" s="17">
        <v>2212</v>
      </c>
      <c r="F88" s="37" t="s">
        <v>203</v>
      </c>
      <c r="G88" s="31"/>
      <c r="H88" s="31"/>
      <c r="I88" s="31">
        <v>15847</v>
      </c>
      <c r="J88" s="34">
        <f t="shared" si="10"/>
        <v>0</v>
      </c>
      <c r="K88" s="35">
        <f t="shared" si="9"/>
        <v>0</v>
      </c>
    </row>
    <row r="89" spans="1:11" x14ac:dyDescent="0.2">
      <c r="A89" s="28">
        <v>6500</v>
      </c>
      <c r="B89" s="17">
        <v>6171</v>
      </c>
      <c r="C89" s="63" t="s">
        <v>9</v>
      </c>
      <c r="D89" s="9" t="str">
        <f t="shared" si="11"/>
        <v>221</v>
      </c>
      <c r="E89" s="17">
        <v>2212</v>
      </c>
      <c r="F89" s="37" t="s">
        <v>203</v>
      </c>
      <c r="G89" s="31">
        <v>1600</v>
      </c>
      <c r="H89" s="31">
        <v>1600</v>
      </c>
      <c r="I89" s="31">
        <v>1590</v>
      </c>
      <c r="J89" s="34">
        <f t="shared" si="10"/>
        <v>99.375</v>
      </c>
      <c r="K89" s="35">
        <f t="shared" si="9"/>
        <v>99.375</v>
      </c>
    </row>
    <row r="90" spans="1:11" x14ac:dyDescent="0.2">
      <c r="A90" s="28">
        <v>6600</v>
      </c>
      <c r="B90" s="17">
        <v>3639</v>
      </c>
      <c r="C90" s="63" t="s">
        <v>119</v>
      </c>
      <c r="D90" s="9" t="str">
        <f t="shared" ref="D90:D95" si="12">(MID(E90,1,3))</f>
        <v>221</v>
      </c>
      <c r="E90" s="17">
        <v>2212</v>
      </c>
      <c r="F90" s="37" t="s">
        <v>203</v>
      </c>
      <c r="G90" s="31"/>
      <c r="H90" s="31"/>
      <c r="I90" s="31">
        <v>351</v>
      </c>
      <c r="J90" s="34">
        <f t="shared" si="10"/>
        <v>0</v>
      </c>
      <c r="K90" s="35">
        <f t="shared" si="9"/>
        <v>0</v>
      </c>
    </row>
    <row r="91" spans="1:11" x14ac:dyDescent="0.2">
      <c r="A91" s="28">
        <v>6600</v>
      </c>
      <c r="B91" s="17">
        <v>6171</v>
      </c>
      <c r="C91" s="63" t="s">
        <v>9</v>
      </c>
      <c r="D91" s="9" t="str">
        <f t="shared" si="12"/>
        <v>221</v>
      </c>
      <c r="E91" s="17">
        <v>2212</v>
      </c>
      <c r="F91" s="37" t="s">
        <v>203</v>
      </c>
      <c r="G91" s="31"/>
      <c r="H91" s="31"/>
      <c r="I91" s="31">
        <v>44</v>
      </c>
      <c r="J91" s="34">
        <f t="shared" si="10"/>
        <v>0</v>
      </c>
      <c r="K91" s="35">
        <f t="shared" si="9"/>
        <v>0</v>
      </c>
    </row>
    <row r="92" spans="1:11" x14ac:dyDescent="0.2">
      <c r="A92" s="28">
        <v>7300</v>
      </c>
      <c r="B92" s="17">
        <v>3314</v>
      </c>
      <c r="C92" s="63" t="s">
        <v>86</v>
      </c>
      <c r="D92" s="9" t="str">
        <f>(MID(E92,1,3))</f>
        <v>221</v>
      </c>
      <c r="E92" s="17">
        <v>2212</v>
      </c>
      <c r="F92" s="37" t="s">
        <v>203</v>
      </c>
      <c r="G92" s="31"/>
      <c r="H92" s="31"/>
      <c r="I92" s="31">
        <v>1</v>
      </c>
      <c r="J92" s="34">
        <f t="shared" si="10"/>
        <v>0</v>
      </c>
      <c r="K92" s="35">
        <f t="shared" si="9"/>
        <v>0</v>
      </c>
    </row>
    <row r="93" spans="1:11" x14ac:dyDescent="0.2">
      <c r="A93" s="28">
        <v>7300</v>
      </c>
      <c r="B93" s="29">
        <v>3319</v>
      </c>
      <c r="C93" s="87" t="s">
        <v>45</v>
      </c>
      <c r="D93" s="9" t="str">
        <f t="shared" si="12"/>
        <v>221</v>
      </c>
      <c r="E93" s="17">
        <v>2212</v>
      </c>
      <c r="F93" s="37" t="s">
        <v>203</v>
      </c>
      <c r="G93" s="31">
        <v>50</v>
      </c>
      <c r="H93" s="31">
        <v>50</v>
      </c>
      <c r="I93" s="31">
        <v>69</v>
      </c>
      <c r="J93" s="34">
        <f t="shared" si="10"/>
        <v>138</v>
      </c>
      <c r="K93" s="35">
        <f t="shared" si="9"/>
        <v>138</v>
      </c>
    </row>
    <row r="94" spans="1:11" x14ac:dyDescent="0.2">
      <c r="A94" s="28">
        <v>7500</v>
      </c>
      <c r="B94" s="29">
        <v>3322</v>
      </c>
      <c r="C94" s="67" t="s">
        <v>26</v>
      </c>
      <c r="D94" s="9" t="str">
        <f t="shared" si="12"/>
        <v>221</v>
      </c>
      <c r="E94" s="17">
        <v>2212</v>
      </c>
      <c r="F94" s="37" t="s">
        <v>203</v>
      </c>
      <c r="G94" s="31">
        <v>200</v>
      </c>
      <c r="H94" s="31">
        <v>200</v>
      </c>
      <c r="I94" s="31">
        <v>45</v>
      </c>
      <c r="J94" s="34">
        <f>IF(G94&lt;=0,0,$I94/G94*100)</f>
        <v>22.5</v>
      </c>
      <c r="K94" s="35">
        <f t="shared" si="9"/>
        <v>22.5</v>
      </c>
    </row>
    <row r="95" spans="1:11" x14ac:dyDescent="0.2">
      <c r="A95" s="28">
        <v>8200</v>
      </c>
      <c r="B95" s="29">
        <v>5311</v>
      </c>
      <c r="C95" s="67" t="s">
        <v>84</v>
      </c>
      <c r="D95" s="9" t="str">
        <f t="shared" si="12"/>
        <v>221</v>
      </c>
      <c r="E95" s="17">
        <v>2212</v>
      </c>
      <c r="F95" s="37" t="s">
        <v>203</v>
      </c>
      <c r="G95" s="31">
        <v>26000</v>
      </c>
      <c r="H95" s="31">
        <v>26000</v>
      </c>
      <c r="I95" s="31">
        <v>28691</v>
      </c>
      <c r="J95" s="34">
        <f t="shared" ref="J95:J111" si="13">IF(G95&lt;=0,0,$I95/G95*100)</f>
        <v>110.35</v>
      </c>
      <c r="K95" s="35">
        <f t="shared" ref="K95:K111" si="14">IF(H95&lt;=0,0,$I95/H95*100)</f>
        <v>110.35</v>
      </c>
    </row>
    <row r="96" spans="1:11" ht="13.5" thickBot="1" x14ac:dyDescent="0.25">
      <c r="A96" s="70"/>
      <c r="B96" s="71"/>
      <c r="C96" s="72"/>
      <c r="D96" s="73" t="s">
        <v>134</v>
      </c>
      <c r="E96" s="71"/>
      <c r="F96" s="74"/>
      <c r="G96" s="75">
        <f>SUBTOTAL(9,G72:G95)</f>
        <v>45290</v>
      </c>
      <c r="H96" s="75">
        <f>SUBTOTAL(9,H72:H95)</f>
        <v>46537</v>
      </c>
      <c r="I96" s="75">
        <f>SUBTOTAL(9,I72:I95)</f>
        <v>74659</v>
      </c>
      <c r="J96" s="76">
        <f t="shared" si="13"/>
        <v>164.84654449105761</v>
      </c>
      <c r="K96" s="77">
        <f t="shared" si="14"/>
        <v>160.42933579732258</v>
      </c>
    </row>
    <row r="97" spans="1:11" x14ac:dyDescent="0.2">
      <c r="A97" s="28"/>
      <c r="B97" s="29"/>
      <c r="C97" s="67"/>
      <c r="D97" s="26"/>
      <c r="E97" s="29"/>
      <c r="F97" s="30"/>
      <c r="G97" s="91"/>
      <c r="H97" s="91"/>
      <c r="I97" s="91"/>
      <c r="J97" s="107">
        <f t="shared" si="13"/>
        <v>0</v>
      </c>
      <c r="K97" s="108">
        <f t="shared" si="14"/>
        <v>0</v>
      </c>
    </row>
    <row r="98" spans="1:11" x14ac:dyDescent="0.2">
      <c r="A98" s="102" t="s">
        <v>135</v>
      </c>
      <c r="B98" s="29"/>
      <c r="C98" s="67"/>
      <c r="D98" s="26"/>
      <c r="E98" s="29"/>
      <c r="F98" s="30"/>
      <c r="G98" s="91"/>
      <c r="H98" s="91"/>
      <c r="I98" s="91"/>
      <c r="J98" s="34">
        <f t="shared" si="13"/>
        <v>0</v>
      </c>
      <c r="K98" s="35">
        <f t="shared" si="14"/>
        <v>0</v>
      </c>
    </row>
    <row r="99" spans="1:11" x14ac:dyDescent="0.2">
      <c r="A99" s="16">
        <v>1600</v>
      </c>
      <c r="B99" s="29">
        <v>3809</v>
      </c>
      <c r="C99" s="63" t="s">
        <v>224</v>
      </c>
      <c r="D99" s="9" t="str">
        <f t="shared" ref="D99:D105" si="15">(MID(E99,1,3))</f>
        <v>222</v>
      </c>
      <c r="E99" s="29">
        <v>2229</v>
      </c>
      <c r="F99" s="18" t="s">
        <v>136</v>
      </c>
      <c r="G99" s="91"/>
      <c r="H99" s="38"/>
      <c r="I99" s="19">
        <v>22</v>
      </c>
      <c r="J99" s="34">
        <f t="shared" si="13"/>
        <v>0</v>
      </c>
      <c r="K99" s="35">
        <f t="shared" si="14"/>
        <v>0</v>
      </c>
    </row>
    <row r="100" spans="1:11" x14ac:dyDescent="0.2">
      <c r="A100" s="16">
        <v>1700</v>
      </c>
      <c r="B100" s="29">
        <v>6402</v>
      </c>
      <c r="C100" s="63" t="s">
        <v>92</v>
      </c>
      <c r="D100" s="9" t="str">
        <f t="shared" si="15"/>
        <v>222</v>
      </c>
      <c r="E100" s="29">
        <v>2223</v>
      </c>
      <c r="F100" s="18" t="s">
        <v>263</v>
      </c>
      <c r="G100" s="91"/>
      <c r="H100" s="38">
        <v>850</v>
      </c>
      <c r="I100" s="19">
        <v>850</v>
      </c>
      <c r="J100" s="34">
        <f t="shared" si="13"/>
        <v>0</v>
      </c>
      <c r="K100" s="35">
        <f t="shared" si="14"/>
        <v>100</v>
      </c>
    </row>
    <row r="101" spans="1:11" x14ac:dyDescent="0.2">
      <c r="A101" s="16">
        <v>1700</v>
      </c>
      <c r="B101" s="29">
        <v>6402</v>
      </c>
      <c r="C101" s="63" t="s">
        <v>92</v>
      </c>
      <c r="D101" s="9" t="str">
        <f t="shared" si="15"/>
        <v>222</v>
      </c>
      <c r="E101" s="29">
        <v>2229</v>
      </c>
      <c r="F101" s="18" t="s">
        <v>136</v>
      </c>
      <c r="G101" s="91"/>
      <c r="H101" s="38">
        <v>2352</v>
      </c>
      <c r="I101" s="19">
        <v>2352</v>
      </c>
      <c r="J101" s="34">
        <f t="shared" si="13"/>
        <v>0</v>
      </c>
      <c r="K101" s="35">
        <f t="shared" si="14"/>
        <v>100</v>
      </c>
    </row>
    <row r="102" spans="1:11" x14ac:dyDescent="0.2">
      <c r="A102" s="16">
        <v>1700</v>
      </c>
      <c r="B102" s="29">
        <v>6409</v>
      </c>
      <c r="C102" s="109" t="s">
        <v>36</v>
      </c>
      <c r="D102" s="9" t="str">
        <f t="shared" si="15"/>
        <v>222</v>
      </c>
      <c r="E102" s="29">
        <v>2229</v>
      </c>
      <c r="F102" s="18" t="s">
        <v>136</v>
      </c>
      <c r="G102" s="91"/>
      <c r="H102" s="38"/>
      <c r="I102" s="19">
        <v>1</v>
      </c>
      <c r="J102" s="34">
        <f t="shared" si="13"/>
        <v>0</v>
      </c>
      <c r="K102" s="35">
        <f t="shared" si="14"/>
        <v>0</v>
      </c>
    </row>
    <row r="103" spans="1:11" x14ac:dyDescent="0.2">
      <c r="A103" s="16">
        <v>6700</v>
      </c>
      <c r="B103" s="29">
        <v>3113</v>
      </c>
      <c r="C103" s="63" t="s">
        <v>22</v>
      </c>
      <c r="D103" s="9" t="str">
        <f t="shared" si="15"/>
        <v>222</v>
      </c>
      <c r="E103" s="29">
        <v>2229</v>
      </c>
      <c r="F103" s="18" t="s">
        <v>136</v>
      </c>
      <c r="G103" s="91"/>
      <c r="H103" s="38">
        <v>714</v>
      </c>
      <c r="I103" s="19">
        <v>714</v>
      </c>
      <c r="J103" s="34">
        <f t="shared" si="13"/>
        <v>0</v>
      </c>
      <c r="K103" s="35">
        <f t="shared" si="14"/>
        <v>100</v>
      </c>
    </row>
    <row r="104" spans="1:11" x14ac:dyDescent="0.2">
      <c r="A104" s="16">
        <v>6700</v>
      </c>
      <c r="B104" s="29">
        <v>3419</v>
      </c>
      <c r="C104" s="30" t="s">
        <v>46</v>
      </c>
      <c r="D104" s="9" t="str">
        <f t="shared" si="15"/>
        <v>222</v>
      </c>
      <c r="E104" s="29">
        <v>2229</v>
      </c>
      <c r="F104" s="18" t="s">
        <v>136</v>
      </c>
      <c r="G104" s="91"/>
      <c r="H104" s="38"/>
      <c r="I104" s="19">
        <v>71</v>
      </c>
      <c r="J104" s="34">
        <f t="shared" si="13"/>
        <v>0</v>
      </c>
      <c r="K104" s="35">
        <f t="shared" si="14"/>
        <v>0</v>
      </c>
    </row>
    <row r="105" spans="1:11" x14ac:dyDescent="0.2">
      <c r="A105" s="16">
        <v>7200</v>
      </c>
      <c r="B105" s="29">
        <v>6171</v>
      </c>
      <c r="C105" s="30" t="s">
        <v>9</v>
      </c>
      <c r="D105" s="9" t="str">
        <f t="shared" si="15"/>
        <v>222</v>
      </c>
      <c r="E105" s="29">
        <v>2229</v>
      </c>
      <c r="F105" s="18" t="s">
        <v>136</v>
      </c>
      <c r="G105" s="91"/>
      <c r="H105" s="38"/>
      <c r="I105" s="19">
        <v>140</v>
      </c>
      <c r="J105" s="34">
        <f t="shared" si="13"/>
        <v>0</v>
      </c>
      <c r="K105" s="35">
        <f t="shared" si="14"/>
        <v>0</v>
      </c>
    </row>
    <row r="106" spans="1:11" ht="13.5" thickBot="1" x14ac:dyDescent="0.25">
      <c r="A106" s="70"/>
      <c r="B106" s="71"/>
      <c r="C106" s="72"/>
      <c r="D106" s="73" t="s">
        <v>137</v>
      </c>
      <c r="E106" s="71"/>
      <c r="F106" s="74"/>
      <c r="G106" s="75">
        <f>SUBTOTAL(9,G99:G105)</f>
        <v>0</v>
      </c>
      <c r="H106" s="75">
        <f>SUBTOTAL(9,H99:H105)</f>
        <v>3916</v>
      </c>
      <c r="I106" s="75">
        <f>SUBTOTAL(9,I99:I105)</f>
        <v>4150</v>
      </c>
      <c r="J106" s="76">
        <f t="shared" si="13"/>
        <v>0</v>
      </c>
      <c r="K106" s="77">
        <f t="shared" si="14"/>
        <v>105.97548518896834</v>
      </c>
    </row>
    <row r="107" spans="1:11" x14ac:dyDescent="0.2">
      <c r="A107" s="16"/>
      <c r="B107" s="17"/>
      <c r="C107" s="63"/>
      <c r="D107" s="26"/>
      <c r="E107" s="17"/>
      <c r="F107" s="18"/>
      <c r="G107" s="91"/>
      <c r="H107" s="91"/>
      <c r="I107" s="91"/>
      <c r="J107" s="92">
        <f t="shared" si="13"/>
        <v>0</v>
      </c>
      <c r="K107" s="101">
        <f t="shared" si="14"/>
        <v>0</v>
      </c>
    </row>
    <row r="108" spans="1:11" x14ac:dyDescent="0.2">
      <c r="A108" s="85" t="s">
        <v>209</v>
      </c>
      <c r="B108" s="17"/>
      <c r="C108" s="63"/>
      <c r="D108" s="110"/>
      <c r="E108" s="17"/>
      <c r="F108" s="18"/>
      <c r="G108" s="91"/>
      <c r="H108" s="91"/>
      <c r="I108" s="91"/>
      <c r="J108" s="92">
        <f t="shared" si="13"/>
        <v>0</v>
      </c>
      <c r="K108" s="86">
        <f t="shared" si="14"/>
        <v>0</v>
      </c>
    </row>
    <row r="109" spans="1:11" x14ac:dyDescent="0.2">
      <c r="A109" s="28">
        <v>5400</v>
      </c>
      <c r="B109" s="29">
        <v>2219</v>
      </c>
      <c r="C109" s="67" t="s">
        <v>50</v>
      </c>
      <c r="D109" s="63" t="str">
        <f>(MID(E109,1,3))</f>
        <v>231</v>
      </c>
      <c r="E109" s="29">
        <v>2310</v>
      </c>
      <c r="F109" s="30" t="s">
        <v>138</v>
      </c>
      <c r="G109" s="31">
        <v>600</v>
      </c>
      <c r="H109" s="31">
        <v>600</v>
      </c>
      <c r="I109" s="31">
        <v>1208</v>
      </c>
      <c r="J109" s="32">
        <f t="shared" si="13"/>
        <v>201.33333333333331</v>
      </c>
      <c r="K109" s="33">
        <f t="shared" si="14"/>
        <v>201.33333333333331</v>
      </c>
    </row>
    <row r="110" spans="1:11" x14ac:dyDescent="0.2">
      <c r="A110" s="28">
        <v>8200</v>
      </c>
      <c r="B110" s="29">
        <v>5311</v>
      </c>
      <c r="C110" s="67" t="s">
        <v>84</v>
      </c>
      <c r="D110" s="63" t="str">
        <f>(MID(E110,1,3))</f>
        <v>231</v>
      </c>
      <c r="E110" s="29">
        <v>2310</v>
      </c>
      <c r="F110" s="30" t="s">
        <v>138</v>
      </c>
      <c r="G110" s="31">
        <v>10</v>
      </c>
      <c r="H110" s="31">
        <v>10</v>
      </c>
      <c r="I110" s="31">
        <v>5</v>
      </c>
      <c r="J110" s="32">
        <f t="shared" si="13"/>
        <v>50</v>
      </c>
      <c r="K110" s="33">
        <f t="shared" si="14"/>
        <v>50</v>
      </c>
    </row>
    <row r="111" spans="1:11" ht="13.5" thickBot="1" x14ac:dyDescent="0.25">
      <c r="A111" s="70"/>
      <c r="B111" s="71"/>
      <c r="C111" s="72"/>
      <c r="D111" s="73" t="s">
        <v>213</v>
      </c>
      <c r="E111" s="71"/>
      <c r="F111" s="74"/>
      <c r="G111" s="75">
        <f>SUBTOTAL(9,G109:G110)</f>
        <v>610</v>
      </c>
      <c r="H111" s="75">
        <f>SUBTOTAL(9,H109:H110)</f>
        <v>610</v>
      </c>
      <c r="I111" s="75">
        <f>SUBTOTAL(9,I109:I110)</f>
        <v>1213</v>
      </c>
      <c r="J111" s="111">
        <f t="shared" si="13"/>
        <v>198.85245901639342</v>
      </c>
      <c r="K111" s="112">
        <f t="shared" si="14"/>
        <v>198.85245901639342</v>
      </c>
    </row>
    <row r="112" spans="1:11" x14ac:dyDescent="0.2">
      <c r="A112" s="28"/>
      <c r="B112" s="29"/>
      <c r="C112" s="67"/>
      <c r="D112" s="26"/>
      <c r="E112" s="29"/>
      <c r="F112" s="30"/>
      <c r="G112" s="91"/>
      <c r="H112" s="91"/>
      <c r="I112" s="91"/>
      <c r="J112" s="113">
        <f t="shared" ref="J112:K126" si="16">IF(G112&lt;=0,0,$I112/G112*100)</f>
        <v>0</v>
      </c>
      <c r="K112" s="114">
        <f t="shared" si="16"/>
        <v>0</v>
      </c>
    </row>
    <row r="113" spans="1:11" x14ac:dyDescent="0.2">
      <c r="A113" s="102" t="s">
        <v>139</v>
      </c>
      <c r="B113" s="29"/>
      <c r="C113" s="67"/>
      <c r="D113" s="26"/>
      <c r="E113" s="29"/>
      <c r="F113" s="30"/>
      <c r="G113" s="91"/>
      <c r="H113" s="91"/>
      <c r="I113" s="91"/>
      <c r="J113" s="32">
        <f t="shared" si="16"/>
        <v>0</v>
      </c>
      <c r="K113" s="33">
        <f t="shared" si="16"/>
        <v>0</v>
      </c>
    </row>
    <row r="114" spans="1:11" x14ac:dyDescent="0.2">
      <c r="A114" s="28">
        <v>8200</v>
      </c>
      <c r="B114" s="29">
        <v>1014</v>
      </c>
      <c r="C114" s="69" t="s">
        <v>163</v>
      </c>
      <c r="D114" s="9" t="str">
        <f>(MID(E114,1,3))</f>
        <v>232</v>
      </c>
      <c r="E114" s="29">
        <v>2321</v>
      </c>
      <c r="F114" s="30" t="s">
        <v>140</v>
      </c>
      <c r="G114" s="38">
        <v>150</v>
      </c>
      <c r="H114" s="38">
        <v>150</v>
      </c>
      <c r="I114" s="38">
        <v>596</v>
      </c>
      <c r="J114" s="34">
        <f t="shared" si="16"/>
        <v>397.33333333333331</v>
      </c>
      <c r="K114" s="35">
        <f t="shared" si="16"/>
        <v>397.33333333333331</v>
      </c>
    </row>
    <row r="115" spans="1:11" x14ac:dyDescent="0.2">
      <c r="A115" s="28">
        <v>3200</v>
      </c>
      <c r="B115" s="29">
        <v>6171</v>
      </c>
      <c r="C115" s="63" t="s">
        <v>9</v>
      </c>
      <c r="D115" s="9" t="str">
        <f t="shared" ref="D115:D128" si="17">(MID(E115,1,3))</f>
        <v>232</v>
      </c>
      <c r="E115" s="29">
        <v>2322</v>
      </c>
      <c r="F115" s="30" t="s">
        <v>188</v>
      </c>
      <c r="G115" s="38">
        <v>100</v>
      </c>
      <c r="H115" s="38">
        <v>100</v>
      </c>
      <c r="I115" s="38">
        <v>76</v>
      </c>
      <c r="J115" s="34">
        <f t="shared" si="16"/>
        <v>76</v>
      </c>
      <c r="K115" s="35">
        <f t="shared" si="16"/>
        <v>76</v>
      </c>
    </row>
    <row r="116" spans="1:11" x14ac:dyDescent="0.2">
      <c r="A116" s="28">
        <v>5400</v>
      </c>
      <c r="B116" s="29">
        <v>2212</v>
      </c>
      <c r="C116" s="63" t="s">
        <v>18</v>
      </c>
      <c r="D116" s="9" t="str">
        <f>(MID(E116,1,3))</f>
        <v>232</v>
      </c>
      <c r="E116" s="29">
        <v>2322</v>
      </c>
      <c r="F116" s="30" t="s">
        <v>188</v>
      </c>
      <c r="G116" s="38">
        <v>1000</v>
      </c>
      <c r="H116" s="38">
        <v>1000</v>
      </c>
      <c r="I116" s="38">
        <v>1917</v>
      </c>
      <c r="J116" s="34">
        <f t="shared" si="16"/>
        <v>191.70000000000002</v>
      </c>
      <c r="K116" s="35">
        <f t="shared" si="16"/>
        <v>191.70000000000002</v>
      </c>
    </row>
    <row r="117" spans="1:11" x14ac:dyDescent="0.2">
      <c r="A117" s="28">
        <v>8200</v>
      </c>
      <c r="B117" s="29">
        <v>1014</v>
      </c>
      <c r="C117" s="69" t="s">
        <v>163</v>
      </c>
      <c r="D117" s="9" t="str">
        <f>(MID(E117,1,3))</f>
        <v>232</v>
      </c>
      <c r="E117" s="29">
        <v>2322</v>
      </c>
      <c r="F117" s="30" t="s">
        <v>188</v>
      </c>
      <c r="G117" s="38"/>
      <c r="H117" s="38"/>
      <c r="I117" s="38">
        <v>32</v>
      </c>
      <c r="J117" s="34">
        <f t="shared" si="16"/>
        <v>0</v>
      </c>
      <c r="K117" s="35">
        <f t="shared" si="16"/>
        <v>0</v>
      </c>
    </row>
    <row r="118" spans="1:11" x14ac:dyDescent="0.2">
      <c r="A118" s="28">
        <v>8200</v>
      </c>
      <c r="B118" s="29">
        <v>5311</v>
      </c>
      <c r="C118" s="69" t="s">
        <v>84</v>
      </c>
      <c r="D118" s="9" t="str">
        <f t="shared" si="17"/>
        <v>232</v>
      </c>
      <c r="E118" s="29">
        <v>2322</v>
      </c>
      <c r="F118" s="30" t="s">
        <v>188</v>
      </c>
      <c r="G118" s="38">
        <v>100</v>
      </c>
      <c r="H118" s="38">
        <v>100</v>
      </c>
      <c r="I118" s="38">
        <v>528</v>
      </c>
      <c r="J118" s="34">
        <f t="shared" si="16"/>
        <v>528</v>
      </c>
      <c r="K118" s="35">
        <f t="shared" si="16"/>
        <v>528</v>
      </c>
    </row>
    <row r="119" spans="1:11" x14ac:dyDescent="0.2">
      <c r="A119" s="28">
        <v>1600</v>
      </c>
      <c r="B119" s="29">
        <v>3636</v>
      </c>
      <c r="C119" s="69" t="s">
        <v>159</v>
      </c>
      <c r="D119" s="9" t="str">
        <f>(MID(E119,1,3))</f>
        <v>232</v>
      </c>
      <c r="E119" s="17">
        <v>2324</v>
      </c>
      <c r="F119" s="37" t="s">
        <v>141</v>
      </c>
      <c r="G119" s="38">
        <v>360</v>
      </c>
      <c r="H119" s="38">
        <v>360</v>
      </c>
      <c r="I119" s="38">
        <v>723</v>
      </c>
      <c r="J119" s="34">
        <f t="shared" si="16"/>
        <v>200.83333333333334</v>
      </c>
      <c r="K119" s="35">
        <f t="shared" si="16"/>
        <v>200.83333333333334</v>
      </c>
    </row>
    <row r="120" spans="1:11" x14ac:dyDescent="0.2">
      <c r="A120" s="16">
        <v>1700</v>
      </c>
      <c r="B120" s="17">
        <v>6171</v>
      </c>
      <c r="C120" s="63" t="s">
        <v>9</v>
      </c>
      <c r="D120" s="9" t="str">
        <f t="shared" si="17"/>
        <v>232</v>
      </c>
      <c r="E120" s="17">
        <v>2324</v>
      </c>
      <c r="F120" s="37" t="s">
        <v>141</v>
      </c>
      <c r="G120" s="19">
        <v>400</v>
      </c>
      <c r="H120" s="19">
        <v>400</v>
      </c>
      <c r="I120" s="19">
        <v>1620</v>
      </c>
      <c r="J120" s="34">
        <f t="shared" si="16"/>
        <v>405</v>
      </c>
      <c r="K120" s="35">
        <f t="shared" si="16"/>
        <v>405</v>
      </c>
    </row>
    <row r="121" spans="1:11" x14ac:dyDescent="0.2">
      <c r="A121" s="16">
        <v>3200</v>
      </c>
      <c r="B121" s="17">
        <v>6171</v>
      </c>
      <c r="C121" s="63" t="s">
        <v>9</v>
      </c>
      <c r="D121" s="9" t="str">
        <f t="shared" si="17"/>
        <v>232</v>
      </c>
      <c r="E121" s="17">
        <v>2324</v>
      </c>
      <c r="F121" s="37" t="s">
        <v>141</v>
      </c>
      <c r="G121" s="19">
        <v>300</v>
      </c>
      <c r="H121" s="19">
        <v>300</v>
      </c>
      <c r="I121" s="19">
        <v>448</v>
      </c>
      <c r="J121" s="34">
        <f t="shared" si="16"/>
        <v>149.33333333333334</v>
      </c>
      <c r="K121" s="35">
        <f t="shared" si="16"/>
        <v>149.33333333333334</v>
      </c>
    </row>
    <row r="122" spans="1:11" x14ac:dyDescent="0.2">
      <c r="A122" s="16">
        <v>3200</v>
      </c>
      <c r="B122" s="17">
        <v>6223</v>
      </c>
      <c r="C122" s="105" t="s">
        <v>223</v>
      </c>
      <c r="D122" s="9" t="str">
        <f>(MID(E122,1,3))</f>
        <v>232</v>
      </c>
      <c r="E122" s="17">
        <v>2324</v>
      </c>
      <c r="F122" s="37" t="s">
        <v>141</v>
      </c>
      <c r="G122" s="19"/>
      <c r="H122" s="19"/>
      <c r="I122" s="19">
        <v>4</v>
      </c>
      <c r="J122" s="34">
        <f t="shared" si="16"/>
        <v>0</v>
      </c>
      <c r="K122" s="35">
        <f t="shared" si="16"/>
        <v>0</v>
      </c>
    </row>
    <row r="123" spans="1:11" x14ac:dyDescent="0.2">
      <c r="A123" s="16">
        <v>3800</v>
      </c>
      <c r="B123" s="17">
        <v>6171</v>
      </c>
      <c r="C123" s="63" t="s">
        <v>9</v>
      </c>
      <c r="D123" s="9" t="str">
        <f t="shared" si="17"/>
        <v>232</v>
      </c>
      <c r="E123" s="17">
        <v>2324</v>
      </c>
      <c r="F123" s="37" t="s">
        <v>141</v>
      </c>
      <c r="G123" s="19">
        <v>12</v>
      </c>
      <c r="H123" s="19">
        <v>12</v>
      </c>
      <c r="I123" s="19">
        <v>5</v>
      </c>
      <c r="J123" s="34">
        <f t="shared" si="16"/>
        <v>41.666666666666671</v>
      </c>
      <c r="K123" s="35">
        <f t="shared" si="16"/>
        <v>41.666666666666671</v>
      </c>
    </row>
    <row r="124" spans="1:11" x14ac:dyDescent="0.2">
      <c r="A124" s="16">
        <v>4200</v>
      </c>
      <c r="B124" s="17">
        <v>3632</v>
      </c>
      <c r="C124" s="63" t="s">
        <v>1</v>
      </c>
      <c r="D124" s="9" t="str">
        <f>(MID(E124,1,3))</f>
        <v>232</v>
      </c>
      <c r="E124" s="17">
        <v>2324</v>
      </c>
      <c r="F124" s="37" t="s">
        <v>141</v>
      </c>
      <c r="G124" s="19"/>
      <c r="H124" s="19"/>
      <c r="I124" s="19">
        <v>12</v>
      </c>
      <c r="J124" s="34">
        <f t="shared" si="16"/>
        <v>0</v>
      </c>
      <c r="K124" s="35">
        <f t="shared" si="16"/>
        <v>0</v>
      </c>
    </row>
    <row r="125" spans="1:11" x14ac:dyDescent="0.2">
      <c r="A125" s="16">
        <v>4200</v>
      </c>
      <c r="B125" s="17">
        <v>3725</v>
      </c>
      <c r="C125" s="63" t="s">
        <v>120</v>
      </c>
      <c r="D125" s="9" t="str">
        <f t="shared" si="17"/>
        <v>232</v>
      </c>
      <c r="E125" s="17">
        <v>2324</v>
      </c>
      <c r="F125" s="37" t="s">
        <v>141</v>
      </c>
      <c r="G125" s="19">
        <v>17000</v>
      </c>
      <c r="H125" s="19">
        <v>17000</v>
      </c>
      <c r="I125" s="19">
        <v>24341</v>
      </c>
      <c r="J125" s="34">
        <f t="shared" si="16"/>
        <v>143.18235294117648</v>
      </c>
      <c r="K125" s="35">
        <f t="shared" si="16"/>
        <v>143.18235294117648</v>
      </c>
    </row>
    <row r="126" spans="1:11" x14ac:dyDescent="0.2">
      <c r="A126" s="16">
        <v>4200</v>
      </c>
      <c r="B126" s="17">
        <v>3741</v>
      </c>
      <c r="C126" s="69" t="s">
        <v>6</v>
      </c>
      <c r="D126" s="9" t="str">
        <f>(MID(E126,1,3))</f>
        <v>232</v>
      </c>
      <c r="E126" s="17">
        <v>2324</v>
      </c>
      <c r="F126" s="37" t="s">
        <v>141</v>
      </c>
      <c r="G126" s="19"/>
      <c r="H126" s="19"/>
      <c r="I126" s="19">
        <v>16</v>
      </c>
      <c r="J126" s="34">
        <f t="shared" si="16"/>
        <v>0</v>
      </c>
      <c r="K126" s="35">
        <f t="shared" si="16"/>
        <v>0</v>
      </c>
    </row>
    <row r="127" spans="1:11" x14ac:dyDescent="0.2">
      <c r="A127" s="16">
        <v>4200</v>
      </c>
      <c r="B127" s="17">
        <v>3769</v>
      </c>
      <c r="C127" s="63" t="s">
        <v>262</v>
      </c>
      <c r="D127" s="9" t="str">
        <f t="shared" si="17"/>
        <v>232</v>
      </c>
      <c r="E127" s="17">
        <v>2324</v>
      </c>
      <c r="F127" s="37" t="s">
        <v>141</v>
      </c>
      <c r="G127" s="19">
        <v>5</v>
      </c>
      <c r="H127" s="19">
        <v>5</v>
      </c>
      <c r="I127" s="19">
        <v>31</v>
      </c>
      <c r="J127" s="34">
        <f t="shared" ref="J127:J171" si="18">IF(G127&lt;=0,0,$I127/G127*100)</f>
        <v>620</v>
      </c>
      <c r="K127" s="35">
        <f t="shared" ref="K127:K171" si="19">IF(H127&lt;=0,0,$I127/H127*100)</f>
        <v>620</v>
      </c>
    </row>
    <row r="128" spans="1:11" x14ac:dyDescent="0.2">
      <c r="A128" s="16">
        <v>4200</v>
      </c>
      <c r="B128" s="17">
        <v>6171</v>
      </c>
      <c r="C128" s="63" t="s">
        <v>9</v>
      </c>
      <c r="D128" s="9" t="str">
        <f t="shared" si="17"/>
        <v>232</v>
      </c>
      <c r="E128" s="17">
        <v>2324</v>
      </c>
      <c r="F128" s="37" t="s">
        <v>141</v>
      </c>
      <c r="G128" s="19">
        <v>1</v>
      </c>
      <c r="H128" s="19">
        <v>1</v>
      </c>
      <c r="I128" s="19">
        <v>2</v>
      </c>
      <c r="J128" s="34">
        <f t="shared" si="18"/>
        <v>200</v>
      </c>
      <c r="K128" s="35">
        <f t="shared" si="19"/>
        <v>200</v>
      </c>
    </row>
    <row r="129" spans="1:11" x14ac:dyDescent="0.2">
      <c r="A129" s="16">
        <v>4300</v>
      </c>
      <c r="B129" s="17">
        <v>1032</v>
      </c>
      <c r="C129" s="67" t="s">
        <v>143</v>
      </c>
      <c r="D129" s="9" t="str">
        <f>(MID(E129,1,3))</f>
        <v>232</v>
      </c>
      <c r="E129" s="17">
        <v>2324</v>
      </c>
      <c r="F129" s="37" t="s">
        <v>141</v>
      </c>
      <c r="G129" s="19"/>
      <c r="H129" s="19"/>
      <c r="I129" s="19">
        <v>1</v>
      </c>
      <c r="J129" s="34">
        <f t="shared" si="18"/>
        <v>0</v>
      </c>
      <c r="K129" s="35">
        <f t="shared" si="19"/>
        <v>0</v>
      </c>
    </row>
    <row r="130" spans="1:11" x14ac:dyDescent="0.2">
      <c r="A130" s="16">
        <v>4300</v>
      </c>
      <c r="B130" s="17">
        <v>2399</v>
      </c>
      <c r="C130" s="67" t="s">
        <v>133</v>
      </c>
      <c r="D130" s="9" t="str">
        <f>(MID(E130,1,3))</f>
        <v>232</v>
      </c>
      <c r="E130" s="17">
        <v>2324</v>
      </c>
      <c r="F130" s="37" t="s">
        <v>141</v>
      </c>
      <c r="G130" s="19"/>
      <c r="H130" s="19"/>
      <c r="I130" s="19">
        <v>5</v>
      </c>
      <c r="J130" s="34">
        <f t="shared" si="18"/>
        <v>0</v>
      </c>
      <c r="K130" s="35">
        <f t="shared" si="19"/>
        <v>0</v>
      </c>
    </row>
    <row r="131" spans="1:11" x14ac:dyDescent="0.2">
      <c r="A131" s="16">
        <v>5300</v>
      </c>
      <c r="B131" s="17">
        <v>6171</v>
      </c>
      <c r="C131" s="63" t="s">
        <v>9</v>
      </c>
      <c r="D131" s="11">
        <v>232</v>
      </c>
      <c r="E131" s="17">
        <v>2324</v>
      </c>
      <c r="F131" s="37" t="s">
        <v>141</v>
      </c>
      <c r="G131" s="19">
        <v>5</v>
      </c>
      <c r="H131" s="19">
        <v>5</v>
      </c>
      <c r="I131" s="19">
        <v>16</v>
      </c>
      <c r="J131" s="34">
        <f t="shared" si="18"/>
        <v>320</v>
      </c>
      <c r="K131" s="35">
        <f t="shared" si="19"/>
        <v>320</v>
      </c>
    </row>
    <row r="132" spans="1:11" x14ac:dyDescent="0.2">
      <c r="A132" s="16">
        <v>5400</v>
      </c>
      <c r="B132" s="17">
        <v>2219</v>
      </c>
      <c r="C132" s="67" t="s">
        <v>50</v>
      </c>
      <c r="D132" s="11">
        <v>232</v>
      </c>
      <c r="E132" s="17">
        <v>2324</v>
      </c>
      <c r="F132" s="37" t="s">
        <v>141</v>
      </c>
      <c r="G132" s="19">
        <v>40</v>
      </c>
      <c r="H132" s="19">
        <v>40</v>
      </c>
      <c r="I132" s="19">
        <v>70</v>
      </c>
      <c r="J132" s="34">
        <f t="shared" si="18"/>
        <v>175</v>
      </c>
      <c r="K132" s="35">
        <f t="shared" si="19"/>
        <v>175</v>
      </c>
    </row>
    <row r="133" spans="1:11" x14ac:dyDescent="0.2">
      <c r="A133" s="16">
        <v>5400</v>
      </c>
      <c r="B133" s="17">
        <v>2271</v>
      </c>
      <c r="C133" s="67" t="s">
        <v>19</v>
      </c>
      <c r="D133" s="11">
        <v>232</v>
      </c>
      <c r="E133" s="17">
        <v>2324</v>
      </c>
      <c r="F133" s="37" t="s">
        <v>141</v>
      </c>
      <c r="G133" s="19"/>
      <c r="H133" s="19"/>
      <c r="I133" s="19">
        <v>204</v>
      </c>
      <c r="J133" s="34">
        <f t="shared" si="18"/>
        <v>0</v>
      </c>
      <c r="K133" s="35">
        <f t="shared" si="19"/>
        <v>0</v>
      </c>
    </row>
    <row r="134" spans="1:11" x14ac:dyDescent="0.2">
      <c r="A134" s="16">
        <v>5600</v>
      </c>
      <c r="B134" s="17">
        <v>2212</v>
      </c>
      <c r="C134" s="67" t="s">
        <v>18</v>
      </c>
      <c r="D134" s="11">
        <v>232</v>
      </c>
      <c r="E134" s="17">
        <v>2324</v>
      </c>
      <c r="F134" s="37" t="s">
        <v>141</v>
      </c>
      <c r="G134" s="19"/>
      <c r="H134" s="19"/>
      <c r="I134" s="19">
        <v>20087</v>
      </c>
      <c r="J134" s="34">
        <f t="shared" si="18"/>
        <v>0</v>
      </c>
      <c r="K134" s="35">
        <f t="shared" si="19"/>
        <v>0</v>
      </c>
    </row>
    <row r="135" spans="1:11" x14ac:dyDescent="0.2">
      <c r="A135" s="16">
        <v>5600</v>
      </c>
      <c r="B135" s="17">
        <v>3113</v>
      </c>
      <c r="C135" s="69" t="s">
        <v>22</v>
      </c>
      <c r="D135" s="11">
        <v>232</v>
      </c>
      <c r="E135" s="17">
        <v>2324</v>
      </c>
      <c r="F135" s="37" t="s">
        <v>141</v>
      </c>
      <c r="G135" s="19"/>
      <c r="H135" s="19">
        <v>446</v>
      </c>
      <c r="I135" s="19">
        <v>445</v>
      </c>
      <c r="J135" s="34">
        <f t="shared" si="18"/>
        <v>0</v>
      </c>
      <c r="K135" s="35">
        <f t="shared" si="19"/>
        <v>99.775784753363226</v>
      </c>
    </row>
    <row r="136" spans="1:11" x14ac:dyDescent="0.2">
      <c r="A136" s="16">
        <v>5600</v>
      </c>
      <c r="B136" s="17">
        <v>3119</v>
      </c>
      <c r="C136" s="115" t="s">
        <v>239</v>
      </c>
      <c r="D136" s="11">
        <v>232</v>
      </c>
      <c r="E136" s="17">
        <v>2324</v>
      </c>
      <c r="F136" s="37" t="s">
        <v>141</v>
      </c>
      <c r="G136" s="19"/>
      <c r="H136" s="19">
        <v>40</v>
      </c>
      <c r="I136" s="19">
        <v>39</v>
      </c>
      <c r="J136" s="34">
        <f t="shared" si="18"/>
        <v>0</v>
      </c>
      <c r="K136" s="35">
        <f t="shared" si="19"/>
        <v>97.5</v>
      </c>
    </row>
    <row r="137" spans="1:11" x14ac:dyDescent="0.2">
      <c r="A137" s="16">
        <v>5600</v>
      </c>
      <c r="B137" s="17">
        <v>3523</v>
      </c>
      <c r="C137" s="89" t="s">
        <v>80</v>
      </c>
      <c r="D137" s="11">
        <v>232</v>
      </c>
      <c r="E137" s="17">
        <v>2324</v>
      </c>
      <c r="F137" s="37" t="s">
        <v>141</v>
      </c>
      <c r="G137" s="19"/>
      <c r="H137" s="19"/>
      <c r="I137" s="19">
        <v>550</v>
      </c>
      <c r="J137" s="34">
        <f t="shared" si="18"/>
        <v>0</v>
      </c>
      <c r="K137" s="35">
        <f t="shared" si="19"/>
        <v>0</v>
      </c>
    </row>
    <row r="138" spans="1:11" x14ac:dyDescent="0.2">
      <c r="A138" s="16">
        <v>5600</v>
      </c>
      <c r="B138" s="17">
        <v>3741</v>
      </c>
      <c r="C138" s="69" t="s">
        <v>6</v>
      </c>
      <c r="D138" s="11">
        <v>232</v>
      </c>
      <c r="E138" s="17">
        <v>2324</v>
      </c>
      <c r="F138" s="37" t="s">
        <v>141</v>
      </c>
      <c r="G138" s="19"/>
      <c r="H138" s="19">
        <v>116</v>
      </c>
      <c r="I138" s="19">
        <v>116</v>
      </c>
      <c r="J138" s="34">
        <f t="shared" si="18"/>
        <v>0</v>
      </c>
      <c r="K138" s="35">
        <f t="shared" si="19"/>
        <v>100</v>
      </c>
    </row>
    <row r="139" spans="1:11" x14ac:dyDescent="0.2">
      <c r="A139" s="16">
        <v>5800</v>
      </c>
      <c r="B139" s="17">
        <v>2219</v>
      </c>
      <c r="C139" s="67" t="s">
        <v>50</v>
      </c>
      <c r="D139" s="9" t="str">
        <f>(MID(E139,1,3))</f>
        <v>232</v>
      </c>
      <c r="E139" s="29">
        <v>2324</v>
      </c>
      <c r="F139" s="37" t="s">
        <v>141</v>
      </c>
      <c r="G139" s="19">
        <v>1000</v>
      </c>
      <c r="H139" s="19">
        <v>1000</v>
      </c>
      <c r="I139" s="19">
        <v>754</v>
      </c>
      <c r="J139" s="34">
        <f t="shared" si="18"/>
        <v>75.400000000000006</v>
      </c>
      <c r="K139" s="35">
        <f t="shared" si="19"/>
        <v>75.400000000000006</v>
      </c>
    </row>
    <row r="140" spans="1:11" x14ac:dyDescent="0.2">
      <c r="A140" s="16">
        <v>5900</v>
      </c>
      <c r="B140" s="17">
        <v>3745</v>
      </c>
      <c r="C140" s="67" t="s">
        <v>2</v>
      </c>
      <c r="D140" s="9" t="str">
        <f>(MID(E140,1,3))</f>
        <v>232</v>
      </c>
      <c r="E140" s="29">
        <v>2324</v>
      </c>
      <c r="F140" s="37" t="s">
        <v>141</v>
      </c>
      <c r="G140" s="19"/>
      <c r="H140" s="19"/>
      <c r="I140" s="19">
        <v>4</v>
      </c>
      <c r="J140" s="34">
        <f t="shared" si="18"/>
        <v>0</v>
      </c>
      <c r="K140" s="35">
        <f t="shared" si="19"/>
        <v>0</v>
      </c>
    </row>
    <row r="141" spans="1:11" x14ac:dyDescent="0.2">
      <c r="A141" s="16">
        <v>6200</v>
      </c>
      <c r="B141" s="17">
        <v>3612</v>
      </c>
      <c r="C141" s="67" t="s">
        <v>11</v>
      </c>
      <c r="D141" s="9" t="str">
        <f>(MID(E141,1,3))</f>
        <v>232</v>
      </c>
      <c r="E141" s="29">
        <v>2324</v>
      </c>
      <c r="F141" s="37" t="s">
        <v>141</v>
      </c>
      <c r="G141" s="19"/>
      <c r="H141" s="19"/>
      <c r="I141" s="19">
        <v>379</v>
      </c>
      <c r="J141" s="34">
        <f t="shared" si="18"/>
        <v>0</v>
      </c>
      <c r="K141" s="35">
        <f t="shared" si="19"/>
        <v>0</v>
      </c>
    </row>
    <row r="142" spans="1:11" x14ac:dyDescent="0.2">
      <c r="A142" s="28">
        <v>6300</v>
      </c>
      <c r="B142" s="29">
        <v>3639</v>
      </c>
      <c r="C142" s="67" t="s">
        <v>119</v>
      </c>
      <c r="D142" s="9" t="str">
        <f t="shared" ref="D142:D159" si="20">(MID(E142,1,3))</f>
        <v>232</v>
      </c>
      <c r="E142" s="29">
        <v>2324</v>
      </c>
      <c r="F142" s="37" t="s">
        <v>141</v>
      </c>
      <c r="G142" s="38">
        <v>10</v>
      </c>
      <c r="H142" s="38">
        <v>10</v>
      </c>
      <c r="I142" s="38">
        <v>523</v>
      </c>
      <c r="J142" s="34">
        <f t="shared" si="18"/>
        <v>5230</v>
      </c>
      <c r="K142" s="35">
        <f t="shared" si="19"/>
        <v>5230</v>
      </c>
    </row>
    <row r="143" spans="1:11" x14ac:dyDescent="0.2">
      <c r="A143" s="28">
        <v>6500</v>
      </c>
      <c r="B143" s="29">
        <v>6171</v>
      </c>
      <c r="C143" s="67" t="s">
        <v>9</v>
      </c>
      <c r="D143" s="9" t="str">
        <f t="shared" si="20"/>
        <v>232</v>
      </c>
      <c r="E143" s="29">
        <v>2324</v>
      </c>
      <c r="F143" s="37" t="s">
        <v>141</v>
      </c>
      <c r="G143" s="38">
        <v>150</v>
      </c>
      <c r="H143" s="38">
        <v>150</v>
      </c>
      <c r="I143" s="38">
        <v>221</v>
      </c>
      <c r="J143" s="34">
        <f t="shared" si="18"/>
        <v>147.33333333333334</v>
      </c>
      <c r="K143" s="35">
        <f t="shared" si="19"/>
        <v>147.33333333333334</v>
      </c>
    </row>
    <row r="144" spans="1:11" x14ac:dyDescent="0.2">
      <c r="A144" s="28">
        <v>6600</v>
      </c>
      <c r="B144" s="29">
        <v>3612</v>
      </c>
      <c r="C144" s="67" t="s">
        <v>11</v>
      </c>
      <c r="D144" s="9" t="str">
        <f>(MID(E144,1,3))</f>
        <v>232</v>
      </c>
      <c r="E144" s="29">
        <v>2324</v>
      </c>
      <c r="F144" s="37" t="s">
        <v>141</v>
      </c>
      <c r="G144" s="38"/>
      <c r="H144" s="38">
        <v>12200</v>
      </c>
      <c r="I144" s="38">
        <v>15123</v>
      </c>
      <c r="J144" s="34">
        <f t="shared" si="18"/>
        <v>0</v>
      </c>
      <c r="K144" s="35">
        <f t="shared" si="19"/>
        <v>123.95901639344262</v>
      </c>
    </row>
    <row r="145" spans="1:11" x14ac:dyDescent="0.2">
      <c r="A145" s="28">
        <v>6600</v>
      </c>
      <c r="B145" s="29">
        <v>3639</v>
      </c>
      <c r="C145" s="67" t="s">
        <v>119</v>
      </c>
      <c r="D145" s="9" t="str">
        <f t="shared" si="20"/>
        <v>232</v>
      </c>
      <c r="E145" s="29">
        <v>2324</v>
      </c>
      <c r="F145" s="37" t="s">
        <v>141</v>
      </c>
      <c r="G145" s="31">
        <v>400</v>
      </c>
      <c r="H145" s="31">
        <v>6700</v>
      </c>
      <c r="I145" s="31">
        <v>9096</v>
      </c>
      <c r="J145" s="34">
        <f t="shared" si="18"/>
        <v>2274</v>
      </c>
      <c r="K145" s="35">
        <f t="shared" si="19"/>
        <v>135.76119402985074</v>
      </c>
    </row>
    <row r="146" spans="1:11" x14ac:dyDescent="0.2">
      <c r="A146" s="28">
        <v>6600</v>
      </c>
      <c r="B146" s="29">
        <v>4341</v>
      </c>
      <c r="C146" s="30" t="s">
        <v>206</v>
      </c>
      <c r="D146" s="9" t="str">
        <f t="shared" ref="D146:D151" si="21">(MID(E146,1,3))</f>
        <v>232</v>
      </c>
      <c r="E146" s="29">
        <v>2324</v>
      </c>
      <c r="F146" s="37" t="s">
        <v>141</v>
      </c>
      <c r="G146" s="31"/>
      <c r="H146" s="31"/>
      <c r="I146" s="31">
        <v>6</v>
      </c>
      <c r="J146" s="34">
        <f t="shared" si="18"/>
        <v>0</v>
      </c>
      <c r="K146" s="35">
        <f t="shared" si="19"/>
        <v>0</v>
      </c>
    </row>
    <row r="147" spans="1:11" x14ac:dyDescent="0.2">
      <c r="A147" s="28">
        <v>6600</v>
      </c>
      <c r="B147" s="29">
        <v>6171</v>
      </c>
      <c r="C147" s="30" t="s">
        <v>9</v>
      </c>
      <c r="D147" s="9" t="str">
        <f t="shared" si="21"/>
        <v>232</v>
      </c>
      <c r="E147" s="29">
        <v>2324</v>
      </c>
      <c r="F147" s="37" t="s">
        <v>141</v>
      </c>
      <c r="G147" s="31"/>
      <c r="H147" s="31">
        <v>4850</v>
      </c>
      <c r="I147" s="31">
        <v>7524</v>
      </c>
      <c r="J147" s="34">
        <f t="shared" si="18"/>
        <v>0</v>
      </c>
      <c r="K147" s="35">
        <f t="shared" si="19"/>
        <v>155.13402061855669</v>
      </c>
    </row>
    <row r="148" spans="1:11" x14ac:dyDescent="0.2">
      <c r="A148" s="28">
        <v>7200</v>
      </c>
      <c r="B148" s="29">
        <v>4341</v>
      </c>
      <c r="C148" s="30" t="s">
        <v>206</v>
      </c>
      <c r="D148" s="9" t="str">
        <f t="shared" si="21"/>
        <v>232</v>
      </c>
      <c r="E148" s="29">
        <v>2324</v>
      </c>
      <c r="F148" s="37" t="s">
        <v>141</v>
      </c>
      <c r="G148" s="31"/>
      <c r="H148" s="31"/>
      <c r="I148" s="31">
        <v>1</v>
      </c>
      <c r="J148" s="34">
        <f t="shared" si="18"/>
        <v>0</v>
      </c>
      <c r="K148" s="35">
        <f t="shared" si="19"/>
        <v>0</v>
      </c>
    </row>
    <row r="149" spans="1:11" x14ac:dyDescent="0.2">
      <c r="A149" s="28">
        <v>7300</v>
      </c>
      <c r="B149" s="29">
        <v>3326</v>
      </c>
      <c r="C149" s="116" t="s">
        <v>162</v>
      </c>
      <c r="D149" s="9" t="str">
        <f t="shared" si="21"/>
        <v>232</v>
      </c>
      <c r="E149" s="29">
        <v>2324</v>
      </c>
      <c r="F149" s="37" t="s">
        <v>141</v>
      </c>
      <c r="G149" s="31"/>
      <c r="H149" s="31"/>
      <c r="I149" s="31">
        <v>12</v>
      </c>
      <c r="J149" s="34">
        <f t="shared" si="18"/>
        <v>0</v>
      </c>
      <c r="K149" s="35">
        <f t="shared" si="19"/>
        <v>0</v>
      </c>
    </row>
    <row r="150" spans="1:11" x14ac:dyDescent="0.2">
      <c r="A150" s="28">
        <v>7500</v>
      </c>
      <c r="B150" s="29">
        <v>3322</v>
      </c>
      <c r="C150" s="67" t="s">
        <v>26</v>
      </c>
      <c r="D150" s="9" t="str">
        <f t="shared" si="21"/>
        <v>232</v>
      </c>
      <c r="E150" s="29">
        <v>2324</v>
      </c>
      <c r="F150" s="37" t="s">
        <v>141</v>
      </c>
      <c r="G150" s="31">
        <v>5</v>
      </c>
      <c r="H150" s="31">
        <v>5</v>
      </c>
      <c r="I150" s="31">
        <v>1</v>
      </c>
      <c r="J150" s="34">
        <f t="shared" si="18"/>
        <v>20</v>
      </c>
      <c r="K150" s="35">
        <f t="shared" si="19"/>
        <v>20</v>
      </c>
    </row>
    <row r="151" spans="1:11" x14ac:dyDescent="0.2">
      <c r="A151" s="28">
        <v>8200</v>
      </c>
      <c r="B151" s="29">
        <v>1014</v>
      </c>
      <c r="C151" s="69" t="s">
        <v>163</v>
      </c>
      <c r="D151" s="9" t="str">
        <f t="shared" si="21"/>
        <v>232</v>
      </c>
      <c r="E151" s="29">
        <v>2324</v>
      </c>
      <c r="F151" s="37" t="s">
        <v>141</v>
      </c>
      <c r="G151" s="31"/>
      <c r="H151" s="31"/>
      <c r="I151" s="31">
        <v>9</v>
      </c>
      <c r="J151" s="34">
        <f t="shared" si="18"/>
        <v>0</v>
      </c>
      <c r="K151" s="35">
        <f t="shared" si="19"/>
        <v>0</v>
      </c>
    </row>
    <row r="152" spans="1:11" x14ac:dyDescent="0.2">
      <c r="A152" s="28">
        <v>8200</v>
      </c>
      <c r="B152" s="29">
        <v>5311</v>
      </c>
      <c r="C152" s="67" t="s">
        <v>84</v>
      </c>
      <c r="D152" s="9" t="str">
        <f t="shared" si="20"/>
        <v>232</v>
      </c>
      <c r="E152" s="29">
        <v>2324</v>
      </c>
      <c r="F152" s="37" t="s">
        <v>141</v>
      </c>
      <c r="G152" s="31">
        <v>100</v>
      </c>
      <c r="H152" s="31">
        <v>100</v>
      </c>
      <c r="I152" s="31">
        <v>312</v>
      </c>
      <c r="J152" s="34">
        <f t="shared" si="18"/>
        <v>312</v>
      </c>
      <c r="K152" s="35">
        <f t="shared" si="19"/>
        <v>312</v>
      </c>
    </row>
    <row r="153" spans="1:11" x14ac:dyDescent="0.2">
      <c r="A153" s="28">
        <v>1700</v>
      </c>
      <c r="B153" s="93">
        <v>6399</v>
      </c>
      <c r="C153" s="67" t="s">
        <v>77</v>
      </c>
      <c r="D153" s="9" t="str">
        <f>(MID(E153,1,3))</f>
        <v>232</v>
      </c>
      <c r="E153" s="93">
        <v>2328</v>
      </c>
      <c r="F153" s="18" t="s">
        <v>142</v>
      </c>
      <c r="G153" s="31"/>
      <c r="H153" s="31"/>
      <c r="I153" s="31">
        <v>1</v>
      </c>
      <c r="J153" s="34">
        <f t="shared" si="18"/>
        <v>0</v>
      </c>
      <c r="K153" s="35">
        <f t="shared" si="19"/>
        <v>0</v>
      </c>
    </row>
    <row r="154" spans="1:11" x14ac:dyDescent="0.2">
      <c r="A154" s="28">
        <v>6600</v>
      </c>
      <c r="B154" s="29">
        <v>3639</v>
      </c>
      <c r="C154" s="63" t="s">
        <v>119</v>
      </c>
      <c r="D154" s="9" t="str">
        <f t="shared" si="20"/>
        <v>232</v>
      </c>
      <c r="E154" s="93">
        <v>2328</v>
      </c>
      <c r="F154" s="18" t="s">
        <v>142</v>
      </c>
      <c r="G154" s="31"/>
      <c r="H154" s="31"/>
      <c r="I154" s="31">
        <v>343</v>
      </c>
      <c r="J154" s="34">
        <f t="shared" si="18"/>
        <v>0</v>
      </c>
      <c r="K154" s="35">
        <f t="shared" si="19"/>
        <v>0</v>
      </c>
    </row>
    <row r="155" spans="1:11" x14ac:dyDescent="0.2">
      <c r="A155" s="16">
        <v>6600</v>
      </c>
      <c r="B155" s="93">
        <v>6399</v>
      </c>
      <c r="C155" s="67" t="s">
        <v>77</v>
      </c>
      <c r="D155" s="9" t="str">
        <f t="shared" si="20"/>
        <v>232</v>
      </c>
      <c r="E155" s="93">
        <v>2328</v>
      </c>
      <c r="F155" s="18" t="s">
        <v>142</v>
      </c>
      <c r="G155" s="38"/>
      <c r="H155" s="38"/>
      <c r="I155" s="38">
        <v>187</v>
      </c>
      <c r="J155" s="34">
        <f t="shared" si="18"/>
        <v>0</v>
      </c>
      <c r="K155" s="35">
        <f t="shared" si="19"/>
        <v>0</v>
      </c>
    </row>
    <row r="156" spans="1:11" x14ac:dyDescent="0.2">
      <c r="A156" s="16">
        <v>1700</v>
      </c>
      <c r="B156" s="93">
        <v>2329</v>
      </c>
      <c r="C156" s="67" t="s">
        <v>193</v>
      </c>
      <c r="D156" s="9" t="str">
        <f t="shared" si="20"/>
        <v>232</v>
      </c>
      <c r="E156" s="93">
        <v>2329</v>
      </c>
      <c r="F156" s="37" t="s">
        <v>144</v>
      </c>
      <c r="G156" s="38"/>
      <c r="H156" s="38"/>
      <c r="I156" s="38">
        <v>2354</v>
      </c>
      <c r="J156" s="34">
        <f t="shared" si="18"/>
        <v>0</v>
      </c>
      <c r="K156" s="35">
        <f t="shared" si="19"/>
        <v>0</v>
      </c>
    </row>
    <row r="157" spans="1:11" x14ac:dyDescent="0.2">
      <c r="A157" s="16">
        <v>1700</v>
      </c>
      <c r="B157" s="17">
        <v>6171</v>
      </c>
      <c r="C157" s="63" t="s">
        <v>9</v>
      </c>
      <c r="D157" s="9" t="str">
        <f t="shared" si="20"/>
        <v>232</v>
      </c>
      <c r="E157" s="17">
        <v>2329</v>
      </c>
      <c r="F157" s="37" t="s">
        <v>144</v>
      </c>
      <c r="G157" s="19">
        <v>70</v>
      </c>
      <c r="H157" s="19">
        <v>70</v>
      </c>
      <c r="I157" s="19">
        <v>300</v>
      </c>
      <c r="J157" s="34">
        <f t="shared" si="18"/>
        <v>428.57142857142856</v>
      </c>
      <c r="K157" s="35">
        <f t="shared" si="19"/>
        <v>428.57142857142856</v>
      </c>
    </row>
    <row r="158" spans="1:11" x14ac:dyDescent="0.2">
      <c r="A158" s="94">
        <v>3200</v>
      </c>
      <c r="B158" s="93">
        <v>6171</v>
      </c>
      <c r="C158" s="67" t="s">
        <v>9</v>
      </c>
      <c r="D158" s="9" t="str">
        <f>(MID(E158,1,3))</f>
        <v>232</v>
      </c>
      <c r="E158" s="17">
        <v>2329</v>
      </c>
      <c r="F158" s="37" t="s">
        <v>144</v>
      </c>
      <c r="G158" s="38">
        <v>2</v>
      </c>
      <c r="H158" s="38">
        <v>2</v>
      </c>
      <c r="I158" s="38">
        <v>1</v>
      </c>
      <c r="J158" s="34">
        <f t="shared" si="18"/>
        <v>50</v>
      </c>
      <c r="K158" s="35">
        <f t="shared" si="19"/>
        <v>50</v>
      </c>
    </row>
    <row r="159" spans="1:11" x14ac:dyDescent="0.2">
      <c r="A159" s="16">
        <v>4200</v>
      </c>
      <c r="B159" s="17">
        <v>6171</v>
      </c>
      <c r="C159" s="63" t="s">
        <v>9</v>
      </c>
      <c r="D159" s="9" t="str">
        <f t="shared" si="20"/>
        <v>232</v>
      </c>
      <c r="E159" s="17">
        <v>2329</v>
      </c>
      <c r="F159" s="37" t="s">
        <v>144</v>
      </c>
      <c r="G159" s="19">
        <v>2</v>
      </c>
      <c r="H159" s="19">
        <v>2</v>
      </c>
      <c r="I159" s="19">
        <v>4</v>
      </c>
      <c r="J159" s="34">
        <f t="shared" si="18"/>
        <v>200</v>
      </c>
      <c r="K159" s="35">
        <f t="shared" si="19"/>
        <v>200</v>
      </c>
    </row>
    <row r="160" spans="1:11" x14ac:dyDescent="0.2">
      <c r="A160" s="94">
        <v>4300</v>
      </c>
      <c r="B160" s="93">
        <v>1032</v>
      </c>
      <c r="C160" s="67" t="s">
        <v>143</v>
      </c>
      <c r="D160" s="9" t="str">
        <f t="shared" ref="D160:D172" si="22">(MID(E160,1,3))</f>
        <v>232</v>
      </c>
      <c r="E160" s="17">
        <v>2329</v>
      </c>
      <c r="F160" s="37" t="s">
        <v>144</v>
      </c>
      <c r="G160" s="38">
        <v>201</v>
      </c>
      <c r="H160" s="38">
        <v>201</v>
      </c>
      <c r="I160" s="38">
        <v>213</v>
      </c>
      <c r="J160" s="34">
        <f t="shared" si="18"/>
        <v>105.97014925373134</v>
      </c>
      <c r="K160" s="35">
        <f t="shared" si="19"/>
        <v>105.97014925373134</v>
      </c>
    </row>
    <row r="161" spans="1:11" x14ac:dyDescent="0.2">
      <c r="A161" s="94">
        <v>5600</v>
      </c>
      <c r="B161" s="93">
        <v>2212</v>
      </c>
      <c r="C161" s="67" t="s">
        <v>18</v>
      </c>
      <c r="D161" s="9" t="str">
        <f t="shared" si="22"/>
        <v>232</v>
      </c>
      <c r="E161" s="17">
        <v>2329</v>
      </c>
      <c r="F161" s="37" t="s">
        <v>144</v>
      </c>
      <c r="G161" s="38"/>
      <c r="H161" s="38"/>
      <c r="I161" s="38">
        <v>6089</v>
      </c>
      <c r="J161" s="34">
        <f t="shared" si="18"/>
        <v>0</v>
      </c>
      <c r="K161" s="35">
        <f t="shared" si="19"/>
        <v>0</v>
      </c>
    </row>
    <row r="162" spans="1:11" x14ac:dyDescent="0.2">
      <c r="A162" s="94">
        <v>5600</v>
      </c>
      <c r="B162" s="93">
        <v>3111</v>
      </c>
      <c r="C162" s="116" t="s">
        <v>91</v>
      </c>
      <c r="D162" s="9" t="str">
        <f t="shared" si="22"/>
        <v>232</v>
      </c>
      <c r="E162" s="17">
        <v>2329</v>
      </c>
      <c r="F162" s="37" t="s">
        <v>144</v>
      </c>
      <c r="G162" s="38"/>
      <c r="H162" s="38">
        <v>280</v>
      </c>
      <c r="I162" s="38">
        <v>280</v>
      </c>
      <c r="J162" s="34">
        <f t="shared" si="18"/>
        <v>0</v>
      </c>
      <c r="K162" s="35">
        <f t="shared" si="19"/>
        <v>100</v>
      </c>
    </row>
    <row r="163" spans="1:11" x14ac:dyDescent="0.2">
      <c r="A163" s="94">
        <v>5800</v>
      </c>
      <c r="B163" s="93">
        <v>2219</v>
      </c>
      <c r="C163" s="67" t="s">
        <v>50</v>
      </c>
      <c r="D163" s="9" t="str">
        <f t="shared" si="22"/>
        <v>232</v>
      </c>
      <c r="E163" s="17">
        <v>2329</v>
      </c>
      <c r="F163" s="37" t="s">
        <v>144</v>
      </c>
      <c r="G163" s="38"/>
      <c r="H163" s="38"/>
      <c r="I163" s="38">
        <v>93</v>
      </c>
      <c r="J163" s="34">
        <f t="shared" si="18"/>
        <v>0</v>
      </c>
      <c r="K163" s="35">
        <f t="shared" si="19"/>
        <v>0</v>
      </c>
    </row>
    <row r="164" spans="1:11" x14ac:dyDescent="0.2">
      <c r="A164" s="28">
        <v>6300</v>
      </c>
      <c r="B164" s="29">
        <v>3639</v>
      </c>
      <c r="C164" s="67" t="s">
        <v>119</v>
      </c>
      <c r="D164" s="9" t="str">
        <f t="shared" si="22"/>
        <v>232</v>
      </c>
      <c r="E164" s="17">
        <v>2329</v>
      </c>
      <c r="F164" s="37" t="s">
        <v>144</v>
      </c>
      <c r="G164" s="31">
        <v>14</v>
      </c>
      <c r="H164" s="31">
        <v>14</v>
      </c>
      <c r="I164" s="31">
        <v>1070</v>
      </c>
      <c r="J164" s="34">
        <f t="shared" si="18"/>
        <v>7642.8571428571431</v>
      </c>
      <c r="K164" s="35">
        <f t="shared" si="19"/>
        <v>7642.8571428571431</v>
      </c>
    </row>
    <row r="165" spans="1:11" x14ac:dyDescent="0.2">
      <c r="A165" s="28">
        <v>6600</v>
      </c>
      <c r="B165" s="29">
        <v>3639</v>
      </c>
      <c r="C165" s="67" t="s">
        <v>119</v>
      </c>
      <c r="D165" s="9" t="str">
        <f t="shared" si="22"/>
        <v>232</v>
      </c>
      <c r="E165" s="17">
        <v>2329</v>
      </c>
      <c r="F165" s="37" t="s">
        <v>144</v>
      </c>
      <c r="G165" s="31"/>
      <c r="H165" s="31"/>
      <c r="I165" s="31">
        <v>44</v>
      </c>
      <c r="J165" s="34">
        <f t="shared" si="18"/>
        <v>0</v>
      </c>
      <c r="K165" s="35">
        <f t="shared" si="19"/>
        <v>0</v>
      </c>
    </row>
    <row r="166" spans="1:11" x14ac:dyDescent="0.2">
      <c r="A166" s="28">
        <v>6600</v>
      </c>
      <c r="B166" s="29">
        <v>6171</v>
      </c>
      <c r="C166" s="67" t="s">
        <v>9</v>
      </c>
      <c r="D166" s="9" t="str">
        <f t="shared" si="22"/>
        <v>232</v>
      </c>
      <c r="E166" s="17">
        <v>2329</v>
      </c>
      <c r="F166" s="37" t="s">
        <v>144</v>
      </c>
      <c r="G166" s="31"/>
      <c r="H166" s="31"/>
      <c r="I166" s="31">
        <v>13</v>
      </c>
      <c r="J166" s="34">
        <f t="shared" si="18"/>
        <v>0</v>
      </c>
      <c r="K166" s="35">
        <f t="shared" si="19"/>
        <v>0</v>
      </c>
    </row>
    <row r="167" spans="1:11" x14ac:dyDescent="0.2">
      <c r="A167" s="94">
        <v>6700</v>
      </c>
      <c r="B167" s="93">
        <v>3419</v>
      </c>
      <c r="C167" s="30" t="s">
        <v>46</v>
      </c>
      <c r="D167" s="9" t="str">
        <f t="shared" si="22"/>
        <v>232</v>
      </c>
      <c r="E167" s="93">
        <v>2329</v>
      </c>
      <c r="F167" s="37" t="s">
        <v>144</v>
      </c>
      <c r="G167" s="38"/>
      <c r="H167" s="38"/>
      <c r="I167" s="38">
        <v>24</v>
      </c>
      <c r="J167" s="34">
        <f t="shared" si="18"/>
        <v>0</v>
      </c>
      <c r="K167" s="35">
        <f t="shared" si="19"/>
        <v>0</v>
      </c>
    </row>
    <row r="168" spans="1:11" x14ac:dyDescent="0.2">
      <c r="A168" s="94">
        <v>7100</v>
      </c>
      <c r="B168" s="93">
        <v>6171</v>
      </c>
      <c r="C168" s="63" t="s">
        <v>9</v>
      </c>
      <c r="D168" s="9" t="str">
        <f t="shared" si="22"/>
        <v>232</v>
      </c>
      <c r="E168" s="93">
        <v>2329</v>
      </c>
      <c r="F168" s="37" t="s">
        <v>144</v>
      </c>
      <c r="G168" s="38">
        <v>40</v>
      </c>
      <c r="H168" s="38">
        <v>40</v>
      </c>
      <c r="I168" s="38">
        <v>65</v>
      </c>
      <c r="J168" s="34">
        <f t="shared" si="18"/>
        <v>162.5</v>
      </c>
      <c r="K168" s="35">
        <f t="shared" si="19"/>
        <v>162.5</v>
      </c>
    </row>
    <row r="169" spans="1:11" x14ac:dyDescent="0.2">
      <c r="A169" s="94">
        <v>7200</v>
      </c>
      <c r="B169" s="93">
        <v>6171</v>
      </c>
      <c r="C169" s="63" t="s">
        <v>9</v>
      </c>
      <c r="D169" s="9" t="str">
        <f t="shared" si="22"/>
        <v>232</v>
      </c>
      <c r="E169" s="93">
        <v>2329</v>
      </c>
      <c r="F169" s="37" t="s">
        <v>144</v>
      </c>
      <c r="G169" s="38"/>
      <c r="H169" s="38"/>
      <c r="I169" s="38">
        <v>96</v>
      </c>
      <c r="J169" s="34">
        <f t="shared" si="18"/>
        <v>0</v>
      </c>
      <c r="K169" s="35">
        <f t="shared" si="19"/>
        <v>0</v>
      </c>
    </row>
    <row r="170" spans="1:11" x14ac:dyDescent="0.2">
      <c r="A170" s="94">
        <v>8200</v>
      </c>
      <c r="B170" s="93">
        <v>1014</v>
      </c>
      <c r="C170" s="69" t="s">
        <v>163</v>
      </c>
      <c r="D170" s="9" t="str">
        <f t="shared" si="22"/>
        <v>232</v>
      </c>
      <c r="E170" s="93">
        <v>2329</v>
      </c>
      <c r="F170" s="37" t="s">
        <v>144</v>
      </c>
      <c r="G170" s="38">
        <v>200</v>
      </c>
      <c r="H170" s="38">
        <v>200</v>
      </c>
      <c r="I170" s="38">
        <v>224</v>
      </c>
      <c r="J170" s="34">
        <f t="shared" si="18"/>
        <v>112.00000000000001</v>
      </c>
      <c r="K170" s="35">
        <f t="shared" si="19"/>
        <v>112.00000000000001</v>
      </c>
    </row>
    <row r="171" spans="1:11" x14ac:dyDescent="0.2">
      <c r="A171" s="28">
        <v>8200</v>
      </c>
      <c r="B171" s="29">
        <v>5311</v>
      </c>
      <c r="C171" s="67" t="s">
        <v>84</v>
      </c>
      <c r="D171" s="9" t="str">
        <f t="shared" si="22"/>
        <v>232</v>
      </c>
      <c r="E171" s="93">
        <v>2329</v>
      </c>
      <c r="F171" s="37" t="s">
        <v>144</v>
      </c>
      <c r="G171" s="31"/>
      <c r="H171" s="31"/>
      <c r="I171" s="31">
        <v>7</v>
      </c>
      <c r="J171" s="34">
        <f t="shared" si="18"/>
        <v>0</v>
      </c>
      <c r="K171" s="35">
        <f t="shared" si="19"/>
        <v>0</v>
      </c>
    </row>
    <row r="172" spans="1:11" x14ac:dyDescent="0.2">
      <c r="A172" s="16">
        <v>4200</v>
      </c>
      <c r="B172" s="17">
        <v>2119</v>
      </c>
      <c r="C172" s="63" t="s">
        <v>264</v>
      </c>
      <c r="D172" s="9" t="str">
        <f t="shared" si="22"/>
        <v>234</v>
      </c>
      <c r="E172" s="17">
        <v>2343</v>
      </c>
      <c r="F172" s="117" t="s">
        <v>145</v>
      </c>
      <c r="G172" s="19">
        <v>160</v>
      </c>
      <c r="H172" s="19">
        <v>160</v>
      </c>
      <c r="I172" s="19">
        <v>209</v>
      </c>
      <c r="J172" s="34">
        <f>IF(G172&lt;=0,0,$I172/G172*100)</f>
        <v>130.625</v>
      </c>
      <c r="K172" s="35">
        <f>IF(H172&lt;=0,0,$I172/H172*100)</f>
        <v>130.625</v>
      </c>
    </row>
    <row r="173" spans="1:11" ht="13.5" thickBot="1" x14ac:dyDescent="0.25">
      <c r="A173" s="70"/>
      <c r="B173" s="71"/>
      <c r="C173" s="72"/>
      <c r="D173" s="73" t="s">
        <v>146</v>
      </c>
      <c r="E173" s="71"/>
      <c r="F173" s="74"/>
      <c r="G173" s="75">
        <f>SUBTOTAL(9,G114:G172)</f>
        <v>21827</v>
      </c>
      <c r="H173" s="75">
        <f>SUBTOTAL(9,H114:H172)</f>
        <v>46059</v>
      </c>
      <c r="I173" s="75">
        <f>SUBTOTAL(9,I114:I172)</f>
        <v>97466</v>
      </c>
      <c r="J173" s="76">
        <f t="shared" ref="J173:J191" si="23">IF(G173&lt;=0,0,$I173/G173*100)</f>
        <v>446.53869061254409</v>
      </c>
      <c r="K173" s="77">
        <f t="shared" ref="K173:K191" si="24">IF(H173&lt;=0,0,$I173/H173*100)</f>
        <v>211.6111943376973</v>
      </c>
    </row>
    <row r="174" spans="1:11" x14ac:dyDescent="0.2">
      <c r="A174" s="16"/>
      <c r="B174" s="17"/>
      <c r="C174" s="63"/>
      <c r="D174" s="9"/>
      <c r="E174" s="17"/>
      <c r="F174" s="18"/>
      <c r="G174" s="19"/>
      <c r="H174" s="19"/>
      <c r="I174" s="19"/>
      <c r="J174" s="34">
        <f t="shared" si="23"/>
        <v>0</v>
      </c>
      <c r="K174" s="35">
        <f t="shared" si="24"/>
        <v>0</v>
      </c>
    </row>
    <row r="175" spans="1:11" x14ac:dyDescent="0.2">
      <c r="A175" s="85" t="s">
        <v>178</v>
      </c>
      <c r="B175" s="17"/>
      <c r="C175" s="63"/>
      <c r="D175" s="26"/>
      <c r="E175" s="17"/>
      <c r="F175" s="18"/>
      <c r="G175" s="91"/>
      <c r="H175" s="91"/>
      <c r="I175" s="91"/>
      <c r="J175" s="92">
        <f t="shared" si="23"/>
        <v>0</v>
      </c>
      <c r="K175" s="86">
        <f t="shared" si="24"/>
        <v>0</v>
      </c>
    </row>
    <row r="176" spans="1:11" x14ac:dyDescent="0.2">
      <c r="A176" s="16">
        <v>5600</v>
      </c>
      <c r="B176" s="17"/>
      <c r="C176" s="63"/>
      <c r="D176" s="9" t="str">
        <f>(MID(E176,1,3))</f>
        <v>241</v>
      </c>
      <c r="E176" s="17">
        <v>2412</v>
      </c>
      <c r="F176" s="117" t="s">
        <v>208</v>
      </c>
      <c r="G176" s="19">
        <v>95049</v>
      </c>
      <c r="H176" s="19"/>
      <c r="I176" s="19"/>
      <c r="J176" s="20">
        <f t="shared" si="23"/>
        <v>0</v>
      </c>
      <c r="K176" s="21">
        <f t="shared" si="24"/>
        <v>0</v>
      </c>
    </row>
    <row r="177" spans="1:11" x14ac:dyDescent="0.2">
      <c r="A177" s="16">
        <v>5900</v>
      </c>
      <c r="B177" s="17"/>
      <c r="C177" s="63"/>
      <c r="D177" s="9" t="str">
        <f>(MID(E177,1,3))</f>
        <v>241</v>
      </c>
      <c r="E177" s="17">
        <v>2412</v>
      </c>
      <c r="F177" s="117" t="s">
        <v>208</v>
      </c>
      <c r="G177" s="19"/>
      <c r="H177" s="19">
        <v>95049</v>
      </c>
      <c r="I177" s="19">
        <v>95049</v>
      </c>
      <c r="J177" s="34">
        <f t="shared" si="23"/>
        <v>0</v>
      </c>
      <c r="K177" s="35">
        <f t="shared" si="24"/>
        <v>100</v>
      </c>
    </row>
    <row r="178" spans="1:11" x14ac:dyDescent="0.2">
      <c r="A178" s="39">
        <v>6200</v>
      </c>
      <c r="B178" s="41"/>
      <c r="C178" s="118"/>
      <c r="D178" s="9" t="str">
        <f>(MID(E178,1,3))</f>
        <v>241</v>
      </c>
      <c r="E178" s="17">
        <v>2412</v>
      </c>
      <c r="F178" s="117" t="s">
        <v>208</v>
      </c>
      <c r="G178" s="119">
        <v>4676</v>
      </c>
      <c r="H178" s="119">
        <v>4676</v>
      </c>
      <c r="I178" s="119">
        <v>4625</v>
      </c>
      <c r="J178" s="20">
        <f>IF(G178&lt;=0,0,$I178/G178*100)</f>
        <v>98.909324208725408</v>
      </c>
      <c r="K178" s="21">
        <f>IF(H178&lt;=0,0,$I178/H178*100)</f>
        <v>98.909324208725408</v>
      </c>
    </row>
    <row r="179" spans="1:11" ht="13.5" thickBot="1" x14ac:dyDescent="0.25">
      <c r="A179" s="70"/>
      <c r="B179" s="71"/>
      <c r="C179" s="72"/>
      <c r="D179" s="73" t="s">
        <v>157</v>
      </c>
      <c r="E179" s="71"/>
      <c r="F179" s="74"/>
      <c r="G179" s="75">
        <f>SUBTOTAL(9,G176:G178)</f>
        <v>99725</v>
      </c>
      <c r="H179" s="75">
        <f>SUBTOTAL(9,H176:H178)</f>
        <v>99725</v>
      </c>
      <c r="I179" s="75">
        <f>SUBTOTAL(9,I176:I178)</f>
        <v>99674</v>
      </c>
      <c r="J179" s="76">
        <f t="shared" si="23"/>
        <v>99.948859363248928</v>
      </c>
      <c r="K179" s="77">
        <f t="shared" si="24"/>
        <v>99.948859363248928</v>
      </c>
    </row>
    <row r="180" spans="1:11" x14ac:dyDescent="0.2">
      <c r="A180" s="39"/>
      <c r="B180" s="41"/>
      <c r="C180" s="120"/>
      <c r="D180" s="121"/>
      <c r="E180" s="41"/>
      <c r="F180" s="122"/>
      <c r="G180" s="123"/>
      <c r="H180" s="123"/>
      <c r="I180" s="123"/>
      <c r="J180" s="107"/>
      <c r="K180" s="108"/>
    </row>
    <row r="181" spans="1:11" x14ac:dyDescent="0.2">
      <c r="A181" s="85" t="s">
        <v>199</v>
      </c>
      <c r="B181" s="17"/>
      <c r="C181" s="63"/>
      <c r="D181" s="110"/>
      <c r="E181" s="17"/>
      <c r="F181" s="18"/>
      <c r="G181" s="91"/>
      <c r="H181" s="91"/>
      <c r="I181" s="91"/>
      <c r="J181" s="92">
        <f t="shared" ref="J181:K185" si="25">IF(G181&lt;=0,0,$I181/G181*100)</f>
        <v>0</v>
      </c>
      <c r="K181" s="86">
        <f t="shared" si="25"/>
        <v>0</v>
      </c>
    </row>
    <row r="182" spans="1:11" x14ac:dyDescent="0.2">
      <c r="A182" s="39">
        <v>5600</v>
      </c>
      <c r="B182" s="41"/>
      <c r="C182" s="118"/>
      <c r="D182" s="9" t="str">
        <f>(MID(E182,1,3))</f>
        <v>245</v>
      </c>
      <c r="E182" s="17">
        <v>2451</v>
      </c>
      <c r="F182" s="18" t="s">
        <v>198</v>
      </c>
      <c r="G182" s="119">
        <v>71216</v>
      </c>
      <c r="H182" s="119"/>
      <c r="I182" s="119"/>
      <c r="J182" s="20">
        <f>IF(G182&lt;=0,0,$I182/G182*100)</f>
        <v>0</v>
      </c>
      <c r="K182" s="21">
        <f>IF(H182&lt;=0,0,$I182/H182*100)</f>
        <v>0</v>
      </c>
    </row>
    <row r="183" spans="1:11" x14ac:dyDescent="0.2">
      <c r="A183" s="39">
        <v>5900</v>
      </c>
      <c r="B183" s="41"/>
      <c r="C183" s="118"/>
      <c r="D183" s="9" t="str">
        <f>(MID(E183,1,3))</f>
        <v>245</v>
      </c>
      <c r="E183" s="17">
        <v>2451</v>
      </c>
      <c r="F183" s="18" t="s">
        <v>198</v>
      </c>
      <c r="G183" s="119"/>
      <c r="H183" s="119">
        <v>71216</v>
      </c>
      <c r="I183" s="119">
        <v>71214</v>
      </c>
      <c r="J183" s="34">
        <f>IF(G183&lt;=0,0,$I183/G183*100)</f>
        <v>0</v>
      </c>
      <c r="K183" s="35">
        <f>IF(H183&lt;=0,0,$I183/H183*100)</f>
        <v>99.997191642327564</v>
      </c>
    </row>
    <row r="184" spans="1:11" x14ac:dyDescent="0.2">
      <c r="A184" s="39">
        <v>7100</v>
      </c>
      <c r="B184" s="41"/>
      <c r="C184" s="118"/>
      <c r="D184" s="9" t="str">
        <f>(MID(E184,1,3))</f>
        <v>245</v>
      </c>
      <c r="E184" s="17">
        <v>2451</v>
      </c>
      <c r="F184" s="18" t="s">
        <v>198</v>
      </c>
      <c r="G184" s="119">
        <v>20000</v>
      </c>
      <c r="H184" s="119">
        <v>20000</v>
      </c>
      <c r="I184" s="119">
        <v>20000</v>
      </c>
      <c r="J184" s="20">
        <f t="shared" si="25"/>
        <v>100</v>
      </c>
      <c r="K184" s="21">
        <f t="shared" si="25"/>
        <v>100</v>
      </c>
    </row>
    <row r="185" spans="1:11" ht="13.5" thickBot="1" x14ac:dyDescent="0.25">
      <c r="A185" s="70"/>
      <c r="B185" s="71"/>
      <c r="C185" s="72"/>
      <c r="D185" s="73" t="s">
        <v>200</v>
      </c>
      <c r="E185" s="71"/>
      <c r="F185" s="74"/>
      <c r="G185" s="75">
        <f>SUBTOTAL(9,G182:G184)</f>
        <v>91216</v>
      </c>
      <c r="H185" s="75">
        <f>SUBTOTAL(9,H182:H184)</f>
        <v>91216</v>
      </c>
      <c r="I185" s="75">
        <f>SUBTOTAL(9,I182:I184)</f>
        <v>91214</v>
      </c>
      <c r="J185" s="76">
        <f t="shared" si="25"/>
        <v>99.997807402210142</v>
      </c>
      <c r="K185" s="77">
        <f t="shared" si="25"/>
        <v>99.997807402210142</v>
      </c>
    </row>
    <row r="186" spans="1:11" x14ac:dyDescent="0.2">
      <c r="A186" s="39"/>
      <c r="B186" s="41"/>
      <c r="C186" s="120"/>
      <c r="D186" s="121"/>
      <c r="E186" s="41"/>
      <c r="F186" s="122"/>
      <c r="G186" s="123"/>
      <c r="H186" s="123"/>
      <c r="I186" s="123"/>
      <c r="J186" s="107">
        <f t="shared" si="23"/>
        <v>0</v>
      </c>
      <c r="K186" s="108">
        <f t="shared" si="24"/>
        <v>0</v>
      </c>
    </row>
    <row r="187" spans="1:11" x14ac:dyDescent="0.2">
      <c r="A187" s="85" t="s">
        <v>147</v>
      </c>
      <c r="B187" s="124"/>
      <c r="C187" s="125"/>
      <c r="D187" s="110"/>
      <c r="E187" s="17"/>
      <c r="F187" s="18"/>
      <c r="G187" s="91"/>
      <c r="H187" s="91"/>
      <c r="I187" s="91"/>
      <c r="J187" s="92">
        <f t="shared" si="23"/>
        <v>0</v>
      </c>
      <c r="K187" s="86">
        <f t="shared" si="24"/>
        <v>0</v>
      </c>
    </row>
    <row r="188" spans="1:11" x14ac:dyDescent="0.2">
      <c r="A188" s="126" t="s">
        <v>164</v>
      </c>
      <c r="B188" s="17"/>
      <c r="C188" s="63"/>
      <c r="D188" s="9" t="str">
        <f>(MID(E188,1,3))</f>
        <v>246</v>
      </c>
      <c r="E188" s="17">
        <v>2460</v>
      </c>
      <c r="F188" s="18" t="s">
        <v>147</v>
      </c>
      <c r="G188" s="19">
        <v>10795</v>
      </c>
      <c r="H188" s="19">
        <v>10795</v>
      </c>
      <c r="I188" s="19">
        <v>11915</v>
      </c>
      <c r="J188" s="20">
        <f t="shared" si="23"/>
        <v>110.37517369152386</v>
      </c>
      <c r="K188" s="21">
        <f t="shared" si="24"/>
        <v>110.37517369152386</v>
      </c>
    </row>
    <row r="189" spans="1:11" x14ac:dyDescent="0.2">
      <c r="A189" s="28">
        <v>7200</v>
      </c>
      <c r="B189" s="29"/>
      <c r="C189" s="127"/>
      <c r="D189" s="9" t="str">
        <f>(MID(E189,1,3))</f>
        <v>246</v>
      </c>
      <c r="E189" s="29">
        <v>2460</v>
      </c>
      <c r="F189" s="18" t="s">
        <v>147</v>
      </c>
      <c r="G189" s="31">
        <v>300</v>
      </c>
      <c r="H189" s="31">
        <v>300</v>
      </c>
      <c r="I189" s="31">
        <v>149</v>
      </c>
      <c r="J189" s="34">
        <f t="shared" si="23"/>
        <v>49.666666666666664</v>
      </c>
      <c r="K189" s="35">
        <f t="shared" si="24"/>
        <v>49.666666666666664</v>
      </c>
    </row>
    <row r="190" spans="1:11" ht="13.5" thickBot="1" x14ac:dyDescent="0.25">
      <c r="A190" s="70"/>
      <c r="B190" s="71"/>
      <c r="C190" s="72"/>
      <c r="D190" s="73" t="s">
        <v>148</v>
      </c>
      <c r="E190" s="71"/>
      <c r="F190" s="74"/>
      <c r="G190" s="75">
        <f>SUBTOTAL(9,G188:G189)</f>
        <v>11095</v>
      </c>
      <c r="H190" s="75">
        <f>SUBTOTAL(9,H188:H189)</f>
        <v>11095</v>
      </c>
      <c r="I190" s="75">
        <f>SUBTOTAL(9,I188:I189)</f>
        <v>12064</v>
      </c>
      <c r="J190" s="76">
        <f t="shared" si="23"/>
        <v>108.73366381252816</v>
      </c>
      <c r="K190" s="77">
        <f t="shared" si="24"/>
        <v>108.73366381252816</v>
      </c>
    </row>
    <row r="191" spans="1:11" ht="15.75" thickBot="1" x14ac:dyDescent="0.3">
      <c r="A191" s="128"/>
      <c r="B191" s="129"/>
      <c r="C191" s="130"/>
      <c r="D191" s="47" t="s">
        <v>149</v>
      </c>
      <c r="E191" s="129"/>
      <c r="F191" s="131"/>
      <c r="G191" s="132">
        <f>SUBTOTAL(9,G3:G190)</f>
        <v>616724</v>
      </c>
      <c r="H191" s="132">
        <f>SUBTOTAL(9,H3:H190)</f>
        <v>649041</v>
      </c>
      <c r="I191" s="132">
        <f>SUBTOTAL(9,I3:I190)</f>
        <v>780926</v>
      </c>
      <c r="J191" s="133">
        <f t="shared" si="23"/>
        <v>126.62487595747855</v>
      </c>
      <c r="K191" s="134">
        <f t="shared" si="24"/>
        <v>120.31997978556055</v>
      </c>
    </row>
  </sheetData>
  <phoneticPr fontId="0" type="noConversion"/>
  <printOptions horizontalCentered="1"/>
  <pageMargins left="0.59055118110236227" right="0.59055118110236227" top="0.68" bottom="0.38" header="0.37" footer="0.28000000000000003"/>
  <pageSetup paperSize="9" scale="84" fitToHeight="4" orientation="landscape" r:id="rId1"/>
  <headerFooter alignWithMargins="0">
    <oddHeader>&amp;C&amp;"Calibri Light,Obyčejné"&amp;14Plnění rozpočtu nedaňových příjmů města k 31.12.2015 (v tis. Kč)</oddHeader>
  </headerFooter>
  <rowBreaks count="1" manualBreakCount="1">
    <brk id="9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K10"/>
  <sheetViews>
    <sheetView showZeros="0" zoomScaleNormal="100" zoomScaleSheetLayoutView="75" workbookViewId="0">
      <pane xSplit="5" ySplit="1" topLeftCell="F2" activePane="bottomRight" state="frozenSplit"/>
      <selection pane="topRight" activeCell="F1" sqref="F1"/>
      <selection pane="bottomLeft" activeCell="A3" sqref="A3"/>
      <selection pane="bottomRight" activeCell="L1" sqref="L1:L1048576"/>
    </sheetView>
  </sheetViews>
  <sheetFormatPr defaultRowHeight="12.75" x14ac:dyDescent="0.2"/>
  <cols>
    <col min="1" max="1" width="5.5703125" style="53" customWidth="1"/>
    <col min="2" max="2" width="5.5703125" style="55" customWidth="1"/>
    <col min="3" max="3" width="28" style="54" bestFit="1" customWidth="1"/>
    <col min="4" max="4" width="7.28515625" style="54" bestFit="1" customWidth="1"/>
    <col min="5" max="5" width="5.5703125" style="55" customWidth="1"/>
    <col min="6" max="6" width="39.85546875" style="56" bestFit="1" customWidth="1"/>
    <col min="7" max="7" width="13.42578125" style="57" customWidth="1"/>
    <col min="8" max="8" width="13.5703125" style="57" customWidth="1"/>
    <col min="9" max="9" width="15.28515625" style="57" customWidth="1"/>
    <col min="10" max="11" width="8.140625" style="58" bestFit="1" customWidth="1"/>
    <col min="12" max="16384" width="9.140625" style="27"/>
  </cols>
  <sheetData>
    <row r="1" spans="1:11" s="7" customFormat="1" ht="13.5" thickBot="1" x14ac:dyDescent="0.25">
      <c r="A1" s="1" t="s">
        <v>218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254</v>
      </c>
      <c r="H1" s="135" t="s">
        <v>289</v>
      </c>
      <c r="I1" s="135" t="s">
        <v>290</v>
      </c>
      <c r="J1" s="5" t="s">
        <v>98</v>
      </c>
      <c r="K1" s="6" t="s">
        <v>99</v>
      </c>
    </row>
    <row r="2" spans="1:11" s="7" customFormat="1" x14ac:dyDescent="0.2">
      <c r="A2" s="136" t="s">
        <v>161</v>
      </c>
      <c r="B2" s="137"/>
      <c r="C2" s="138"/>
      <c r="D2" s="138"/>
      <c r="E2" s="137"/>
      <c r="F2" s="138"/>
      <c r="G2" s="139"/>
      <c r="H2" s="139"/>
      <c r="I2" s="139"/>
      <c r="J2" s="140"/>
      <c r="K2" s="141"/>
    </row>
    <row r="3" spans="1:11" x14ac:dyDescent="0.2">
      <c r="A3" s="28">
        <v>5600</v>
      </c>
      <c r="B3" s="29">
        <v>2212</v>
      </c>
      <c r="C3" s="67" t="s">
        <v>18</v>
      </c>
      <c r="D3" s="63" t="str">
        <f t="shared" ref="D3:D8" si="0">(MID(E3,1,3))</f>
        <v>311</v>
      </c>
      <c r="E3" s="29">
        <v>3111</v>
      </c>
      <c r="F3" s="30" t="s">
        <v>150</v>
      </c>
      <c r="G3" s="31"/>
      <c r="H3" s="31"/>
      <c r="I3" s="31">
        <v>2039</v>
      </c>
      <c r="J3" s="20">
        <f t="shared" ref="J3:K6" si="1">IF(G3&lt;=0,0,$I3/G3*100)</f>
        <v>0</v>
      </c>
      <c r="K3" s="33">
        <f t="shared" si="1"/>
        <v>0</v>
      </c>
    </row>
    <row r="4" spans="1:11" x14ac:dyDescent="0.2">
      <c r="A4" s="28">
        <v>6200</v>
      </c>
      <c r="B4" s="29">
        <v>3612</v>
      </c>
      <c r="C4" s="68" t="s">
        <v>11</v>
      </c>
      <c r="D4" s="63" t="str">
        <f t="shared" si="0"/>
        <v>311</v>
      </c>
      <c r="E4" s="29">
        <v>3111</v>
      </c>
      <c r="F4" s="30" t="s">
        <v>150</v>
      </c>
      <c r="G4" s="31"/>
      <c r="H4" s="31"/>
      <c r="I4" s="31">
        <v>1674</v>
      </c>
      <c r="J4" s="20"/>
      <c r="K4" s="33"/>
    </row>
    <row r="5" spans="1:11" x14ac:dyDescent="0.2">
      <c r="A5" s="28">
        <v>6300</v>
      </c>
      <c r="B5" s="29">
        <v>3639</v>
      </c>
      <c r="C5" s="67" t="s">
        <v>119</v>
      </c>
      <c r="D5" s="63" t="str">
        <f t="shared" si="0"/>
        <v>311</v>
      </c>
      <c r="E5" s="29">
        <v>3111</v>
      </c>
      <c r="F5" s="30" t="s">
        <v>150</v>
      </c>
      <c r="G5" s="31">
        <v>95000</v>
      </c>
      <c r="H5" s="31">
        <v>95000</v>
      </c>
      <c r="I5" s="31">
        <v>43548</v>
      </c>
      <c r="J5" s="20">
        <f t="shared" si="1"/>
        <v>45.839999999999996</v>
      </c>
      <c r="K5" s="33">
        <f t="shared" si="1"/>
        <v>45.839999999999996</v>
      </c>
    </row>
    <row r="6" spans="1:11" x14ac:dyDescent="0.2">
      <c r="A6" s="96" t="s">
        <v>164</v>
      </c>
      <c r="B6" s="93">
        <v>3612</v>
      </c>
      <c r="C6" s="68" t="s">
        <v>11</v>
      </c>
      <c r="D6" s="63" t="str">
        <f t="shared" si="0"/>
        <v>311</v>
      </c>
      <c r="E6" s="93">
        <v>3112</v>
      </c>
      <c r="F6" s="87" t="s">
        <v>151</v>
      </c>
      <c r="G6" s="38">
        <v>500000</v>
      </c>
      <c r="H6" s="38">
        <v>500000</v>
      </c>
      <c r="I6" s="38">
        <v>190603</v>
      </c>
      <c r="J6" s="20">
        <f t="shared" si="1"/>
        <v>38.120599999999996</v>
      </c>
      <c r="K6" s="33">
        <f t="shared" si="1"/>
        <v>38.120599999999996</v>
      </c>
    </row>
    <row r="7" spans="1:11" x14ac:dyDescent="0.2">
      <c r="A7" s="28">
        <v>6300</v>
      </c>
      <c r="B7" s="29">
        <v>3639</v>
      </c>
      <c r="C7" s="67" t="s">
        <v>119</v>
      </c>
      <c r="D7" s="63" t="str">
        <f t="shared" si="0"/>
        <v>311</v>
      </c>
      <c r="E7" s="29">
        <v>3112</v>
      </c>
      <c r="F7" s="87" t="s">
        <v>151</v>
      </c>
      <c r="G7" s="142">
        <v>43600</v>
      </c>
      <c r="H7" s="142">
        <v>43600</v>
      </c>
      <c r="I7" s="142">
        <v>41500</v>
      </c>
      <c r="J7" s="20">
        <f t="shared" ref="J7:K9" si="2">IF(G7&lt;=0,0,$I7/G7*100)</f>
        <v>95.183486238532112</v>
      </c>
      <c r="K7" s="33">
        <f t="shared" si="2"/>
        <v>95.183486238532112</v>
      </c>
    </row>
    <row r="8" spans="1:11" x14ac:dyDescent="0.2">
      <c r="A8" s="143">
        <v>8200</v>
      </c>
      <c r="B8" s="144">
        <v>5311</v>
      </c>
      <c r="C8" s="67" t="s">
        <v>84</v>
      </c>
      <c r="D8" s="145" t="str">
        <f t="shared" si="0"/>
        <v>311</v>
      </c>
      <c r="E8" s="144">
        <v>3113</v>
      </c>
      <c r="F8" s="30" t="s">
        <v>152</v>
      </c>
      <c r="G8" s="142">
        <v>150</v>
      </c>
      <c r="H8" s="142">
        <v>150</v>
      </c>
      <c r="I8" s="142">
        <v>455</v>
      </c>
      <c r="J8" s="146">
        <f t="shared" si="2"/>
        <v>303.33333333333331</v>
      </c>
      <c r="K8" s="33">
        <f t="shared" si="2"/>
        <v>303.33333333333331</v>
      </c>
    </row>
    <row r="9" spans="1:11" ht="13.5" thickBot="1" x14ac:dyDescent="0.25">
      <c r="A9" s="147"/>
      <c r="B9" s="148"/>
      <c r="C9" s="149"/>
      <c r="D9" s="73" t="s">
        <v>153</v>
      </c>
      <c r="E9" s="148"/>
      <c r="F9" s="150"/>
      <c r="G9" s="151">
        <f>SUBTOTAL(9,G3:G8)</f>
        <v>638750</v>
      </c>
      <c r="H9" s="151">
        <f>SUBTOTAL(9,H3:H8)</f>
        <v>638750</v>
      </c>
      <c r="I9" s="151">
        <f>SUBTOTAL(9,I3:I8)</f>
        <v>279819</v>
      </c>
      <c r="J9" s="111">
        <f t="shared" si="2"/>
        <v>43.807279843444228</v>
      </c>
      <c r="K9" s="112">
        <f t="shared" si="2"/>
        <v>43.807279843444228</v>
      </c>
    </row>
    <row r="10" spans="1:11" ht="13.5" thickBot="1" x14ac:dyDescent="0.25">
      <c r="A10" s="147"/>
      <c r="B10" s="148"/>
      <c r="C10" s="149"/>
      <c r="D10" s="73" t="s">
        <v>154</v>
      </c>
      <c r="E10" s="148"/>
      <c r="F10" s="150"/>
      <c r="G10" s="151">
        <f>SUBTOTAL(9,G3:G9)</f>
        <v>638750</v>
      </c>
      <c r="H10" s="151">
        <f>SUBTOTAL(9,H3:H9)</f>
        <v>638750</v>
      </c>
      <c r="I10" s="151">
        <f>SUBTOTAL(9,I3:I9)</f>
        <v>279819</v>
      </c>
      <c r="J10" s="111">
        <f>IF(G10&lt;=0,0,$I10/G10*100)</f>
        <v>43.807279843444228</v>
      </c>
      <c r="K10" s="112">
        <f>IF(H10&lt;=0,0,$I10/H10*100)</f>
        <v>43.807279843444228</v>
      </c>
    </row>
  </sheetData>
  <phoneticPr fontId="0" type="noConversion"/>
  <printOptions horizontalCentered="1"/>
  <pageMargins left="0.59055118110236227" right="0.59055118110236227" top="1.3385826771653544" bottom="0.70866141732283472" header="0.82677165354330717" footer="0.51181102362204722"/>
  <pageSetup paperSize="9" scale="91" orientation="landscape" r:id="rId1"/>
  <headerFooter alignWithMargins="0">
    <oddHeader>&amp;C&amp;"Calibri Light,Obyčejné"&amp;14Plnění rozpočtu kapitálových příjmů města k 31.12.2015 (v tis. Kč)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K27"/>
  <sheetViews>
    <sheetView showZeros="0" zoomScaleNormal="100" zoomScaleSheetLayoutView="75" workbookViewId="0">
      <pane xSplit="6" ySplit="1" topLeftCell="G2" activePane="bottomRight" state="frozenSplit"/>
      <selection activeCell="H14" sqref="H14"/>
      <selection pane="topRight" activeCell="H14" sqref="H14"/>
      <selection pane="bottomLeft" activeCell="H14" sqref="H14"/>
      <selection pane="bottomRight" activeCell="L1" sqref="L1:L1048576"/>
    </sheetView>
  </sheetViews>
  <sheetFormatPr defaultRowHeight="12.75" x14ac:dyDescent="0.2"/>
  <cols>
    <col min="1" max="1" width="5.42578125" style="53" customWidth="1"/>
    <col min="2" max="2" width="5" style="53" customWidth="1"/>
    <col min="3" max="3" width="31.42578125" style="53" customWidth="1"/>
    <col min="4" max="4" width="7.28515625" style="54" bestFit="1" customWidth="1"/>
    <col min="5" max="5" width="4.7109375" style="55" customWidth="1"/>
    <col min="6" max="6" width="39.5703125" style="56" customWidth="1"/>
    <col min="7" max="7" width="13.85546875" style="57" customWidth="1"/>
    <col min="8" max="8" width="14.28515625" style="57" customWidth="1"/>
    <col min="9" max="9" width="15.7109375" style="57" customWidth="1"/>
    <col min="10" max="10" width="8.140625" style="58" customWidth="1"/>
    <col min="11" max="11" width="8.140625" style="58" bestFit="1" customWidth="1"/>
    <col min="12" max="16384" width="9.140625" style="27"/>
  </cols>
  <sheetData>
    <row r="1" spans="1:11" s="7" customFormat="1" ht="13.5" thickBot="1" x14ac:dyDescent="0.25">
      <c r="A1" s="1" t="s">
        <v>218</v>
      </c>
      <c r="B1" s="3" t="s">
        <v>0</v>
      </c>
      <c r="C1" s="2" t="s">
        <v>116</v>
      </c>
      <c r="D1" s="2" t="s">
        <v>95</v>
      </c>
      <c r="E1" s="3" t="s">
        <v>96</v>
      </c>
      <c r="F1" s="2" t="s">
        <v>97</v>
      </c>
      <c r="G1" s="4" t="s">
        <v>254</v>
      </c>
      <c r="H1" s="4" t="s">
        <v>289</v>
      </c>
      <c r="I1" s="4" t="s">
        <v>290</v>
      </c>
      <c r="J1" s="5" t="s">
        <v>98</v>
      </c>
      <c r="K1" s="6" t="s">
        <v>99</v>
      </c>
    </row>
    <row r="2" spans="1:11" x14ac:dyDescent="0.2">
      <c r="A2" s="16">
        <v>1700</v>
      </c>
      <c r="B2" s="152"/>
      <c r="C2" s="152"/>
      <c r="D2" s="118" t="str">
        <f t="shared" ref="D2:D7" si="0">(MID(E2,1,2))</f>
        <v>41</v>
      </c>
      <c r="E2" s="17">
        <v>4112</v>
      </c>
      <c r="F2" s="18" t="s">
        <v>174</v>
      </c>
      <c r="G2" s="19">
        <v>161931</v>
      </c>
      <c r="H2" s="19">
        <v>161931</v>
      </c>
      <c r="I2" s="19">
        <v>161931</v>
      </c>
      <c r="J2" s="20">
        <f>IF(G2&lt;=0,0,$I2/G2*100)</f>
        <v>100</v>
      </c>
      <c r="K2" s="21">
        <f>IF(H2&lt;=0,0,$I2/H2*100)</f>
        <v>100</v>
      </c>
    </row>
    <row r="3" spans="1:11" x14ac:dyDescent="0.2">
      <c r="A3" s="16">
        <v>1700</v>
      </c>
      <c r="B3" s="152"/>
      <c r="C3" s="152"/>
      <c r="D3" s="118" t="str">
        <f t="shared" si="0"/>
        <v>41</v>
      </c>
      <c r="E3" s="17">
        <v>4113</v>
      </c>
      <c r="F3" s="18" t="s">
        <v>255</v>
      </c>
      <c r="G3" s="19"/>
      <c r="H3" s="19">
        <v>121</v>
      </c>
      <c r="I3" s="19">
        <v>121</v>
      </c>
      <c r="J3" s="20"/>
      <c r="K3" s="21">
        <f t="shared" ref="K3:K18" si="1">IF(H3&lt;=0,0,$I3/H3*100)</f>
        <v>100</v>
      </c>
    </row>
    <row r="4" spans="1:11" x14ac:dyDescent="0.2">
      <c r="A4" s="16">
        <v>1700</v>
      </c>
      <c r="B4" s="152"/>
      <c r="C4" s="152"/>
      <c r="D4" s="118" t="str">
        <f t="shared" si="0"/>
        <v>41</v>
      </c>
      <c r="E4" s="17">
        <v>4116</v>
      </c>
      <c r="F4" s="18" t="s">
        <v>175</v>
      </c>
      <c r="G4" s="19"/>
      <c r="H4" s="19">
        <v>67645</v>
      </c>
      <c r="I4" s="19">
        <v>67645</v>
      </c>
      <c r="J4" s="20">
        <f t="shared" ref="J4:J14" si="2">IF(G4&lt;=0,0,$I4/G4*100)</f>
        <v>0</v>
      </c>
      <c r="K4" s="21">
        <f t="shared" si="1"/>
        <v>100</v>
      </c>
    </row>
    <row r="5" spans="1:11" x14ac:dyDescent="0.2">
      <c r="A5" s="16">
        <v>6700</v>
      </c>
      <c r="B5" s="152"/>
      <c r="C5" s="152"/>
      <c r="D5" s="118" t="str">
        <f t="shared" si="0"/>
        <v>41</v>
      </c>
      <c r="E5" s="17">
        <v>4116</v>
      </c>
      <c r="F5" s="18" t="s">
        <v>175</v>
      </c>
      <c r="G5" s="19"/>
      <c r="H5" s="19">
        <v>44725</v>
      </c>
      <c r="I5" s="19">
        <v>44725</v>
      </c>
      <c r="J5" s="20">
        <f t="shared" si="2"/>
        <v>0</v>
      </c>
      <c r="K5" s="21">
        <f t="shared" si="1"/>
        <v>100</v>
      </c>
    </row>
    <row r="6" spans="1:11" x14ac:dyDescent="0.2">
      <c r="A6" s="16">
        <v>8200</v>
      </c>
      <c r="B6" s="152"/>
      <c r="C6" s="152"/>
      <c r="D6" s="118" t="str">
        <f t="shared" si="0"/>
        <v>41</v>
      </c>
      <c r="E6" s="17">
        <v>4121</v>
      </c>
      <c r="F6" s="18" t="s">
        <v>176</v>
      </c>
      <c r="G6" s="19">
        <v>40</v>
      </c>
      <c r="H6" s="19">
        <v>40</v>
      </c>
      <c r="I6" s="19">
        <v>19</v>
      </c>
      <c r="J6" s="20">
        <f t="shared" si="2"/>
        <v>47.5</v>
      </c>
      <c r="K6" s="21">
        <f t="shared" si="1"/>
        <v>47.5</v>
      </c>
    </row>
    <row r="7" spans="1:11" x14ac:dyDescent="0.2">
      <c r="A7" s="16">
        <v>1700</v>
      </c>
      <c r="B7" s="152"/>
      <c r="C7" s="152"/>
      <c r="D7" s="118" t="str">
        <f t="shared" si="0"/>
        <v>41</v>
      </c>
      <c r="E7" s="17">
        <v>4122</v>
      </c>
      <c r="F7" s="18" t="s">
        <v>177</v>
      </c>
      <c r="G7" s="19"/>
      <c r="H7" s="19">
        <v>104482</v>
      </c>
      <c r="I7" s="19">
        <v>104482</v>
      </c>
      <c r="J7" s="20"/>
      <c r="K7" s="21">
        <f t="shared" si="1"/>
        <v>100</v>
      </c>
    </row>
    <row r="8" spans="1:11" x14ac:dyDescent="0.2">
      <c r="A8" s="16">
        <v>6700</v>
      </c>
      <c r="B8" s="152"/>
      <c r="C8" s="152"/>
      <c r="D8" s="118" t="str">
        <f>(MID(E8,1,2))</f>
        <v>41</v>
      </c>
      <c r="E8" s="17">
        <v>4122</v>
      </c>
      <c r="F8" s="18" t="s">
        <v>177</v>
      </c>
      <c r="G8" s="19"/>
      <c r="H8" s="19">
        <v>4585</v>
      </c>
      <c r="I8" s="19">
        <v>4585</v>
      </c>
      <c r="J8" s="20"/>
      <c r="K8" s="21">
        <f t="shared" si="1"/>
        <v>100</v>
      </c>
    </row>
    <row r="9" spans="1:11" x14ac:dyDescent="0.2">
      <c r="A9" s="16">
        <v>1700</v>
      </c>
      <c r="B9" s="152"/>
      <c r="C9" s="152"/>
      <c r="D9" s="118" t="str">
        <f>(MID(E9,1,2))</f>
        <v>41</v>
      </c>
      <c r="E9" s="17">
        <v>4123</v>
      </c>
      <c r="F9" s="18" t="s">
        <v>274</v>
      </c>
      <c r="G9" s="19"/>
      <c r="H9" s="19">
        <v>3370</v>
      </c>
      <c r="I9" s="19">
        <v>3370</v>
      </c>
      <c r="J9" s="20"/>
      <c r="K9" s="21">
        <f t="shared" si="1"/>
        <v>100</v>
      </c>
    </row>
    <row r="10" spans="1:11" x14ac:dyDescent="0.2">
      <c r="A10" s="16">
        <v>1700</v>
      </c>
      <c r="B10" s="153">
        <v>6330</v>
      </c>
      <c r="C10" s="154" t="s">
        <v>257</v>
      </c>
      <c r="D10" s="118" t="str">
        <f t="shared" ref="D10:D18" si="3">(MID(E10,1,2))</f>
        <v>41</v>
      </c>
      <c r="E10" s="17">
        <v>4131</v>
      </c>
      <c r="F10" s="18" t="s">
        <v>155</v>
      </c>
      <c r="G10" s="19">
        <v>578217</v>
      </c>
      <c r="H10" s="19">
        <v>575217</v>
      </c>
      <c r="I10" s="19">
        <v>714393</v>
      </c>
      <c r="J10" s="20">
        <f t="shared" si="2"/>
        <v>123.55101977285345</v>
      </c>
      <c r="K10" s="21">
        <f t="shared" si="1"/>
        <v>124.19539060910927</v>
      </c>
    </row>
    <row r="11" spans="1:11" x14ac:dyDescent="0.2">
      <c r="A11" s="39">
        <v>6200</v>
      </c>
      <c r="B11" s="153">
        <v>6330</v>
      </c>
      <c r="C11" s="154" t="s">
        <v>257</v>
      </c>
      <c r="D11" s="118" t="str">
        <f t="shared" si="3"/>
        <v>41</v>
      </c>
      <c r="E11" s="17">
        <v>4131</v>
      </c>
      <c r="F11" s="18" t="s">
        <v>155</v>
      </c>
      <c r="G11" s="119">
        <v>276</v>
      </c>
      <c r="H11" s="119">
        <v>276</v>
      </c>
      <c r="I11" s="119">
        <v>276</v>
      </c>
      <c r="J11" s="20">
        <f t="shared" si="2"/>
        <v>100</v>
      </c>
      <c r="K11" s="21">
        <f t="shared" si="1"/>
        <v>100</v>
      </c>
    </row>
    <row r="12" spans="1:11" x14ac:dyDescent="0.2">
      <c r="A12" s="39">
        <v>3200</v>
      </c>
      <c r="B12" s="153">
        <v>6330</v>
      </c>
      <c r="C12" s="154" t="s">
        <v>257</v>
      </c>
      <c r="D12" s="118" t="str">
        <f t="shared" si="3"/>
        <v>41</v>
      </c>
      <c r="E12" s="41">
        <v>4132</v>
      </c>
      <c r="F12" s="18" t="s">
        <v>165</v>
      </c>
      <c r="G12" s="119"/>
      <c r="H12" s="119"/>
      <c r="I12" s="119">
        <v>4407</v>
      </c>
      <c r="J12" s="20">
        <f t="shared" si="2"/>
        <v>0</v>
      </c>
      <c r="K12" s="21">
        <f t="shared" si="1"/>
        <v>0</v>
      </c>
    </row>
    <row r="13" spans="1:11" x14ac:dyDescent="0.2">
      <c r="A13" s="39">
        <v>8200</v>
      </c>
      <c r="B13" s="153">
        <v>6330</v>
      </c>
      <c r="C13" s="154" t="s">
        <v>257</v>
      </c>
      <c r="D13" s="118" t="str">
        <f t="shared" si="3"/>
        <v>41</v>
      </c>
      <c r="E13" s="41">
        <v>4132</v>
      </c>
      <c r="F13" s="18" t="s">
        <v>165</v>
      </c>
      <c r="G13" s="119"/>
      <c r="H13" s="119">
        <v>2309</v>
      </c>
      <c r="I13" s="119">
        <v>2310</v>
      </c>
      <c r="J13" s="20">
        <f t="shared" si="2"/>
        <v>0</v>
      </c>
      <c r="K13" s="21">
        <f t="shared" si="1"/>
        <v>100.04330879168471</v>
      </c>
    </row>
    <row r="14" spans="1:11" x14ac:dyDescent="0.2">
      <c r="A14" s="39">
        <v>1700</v>
      </c>
      <c r="B14" s="153">
        <v>6330</v>
      </c>
      <c r="C14" s="154" t="s">
        <v>257</v>
      </c>
      <c r="D14" s="118" t="str">
        <f>(MID(E14,1,2))</f>
        <v>41</v>
      </c>
      <c r="E14" s="41">
        <v>4137</v>
      </c>
      <c r="F14" s="18" t="s">
        <v>258</v>
      </c>
      <c r="G14" s="119"/>
      <c r="H14" s="119">
        <v>39311</v>
      </c>
      <c r="I14" s="119">
        <v>39311</v>
      </c>
      <c r="J14" s="20">
        <f t="shared" si="2"/>
        <v>0</v>
      </c>
      <c r="K14" s="21">
        <f t="shared" si="1"/>
        <v>100</v>
      </c>
    </row>
    <row r="15" spans="1:11" x14ac:dyDescent="0.2">
      <c r="A15" s="39">
        <v>5600</v>
      </c>
      <c r="B15" s="153">
        <v>6330</v>
      </c>
      <c r="C15" s="154" t="s">
        <v>257</v>
      </c>
      <c r="D15" s="118" t="str">
        <f>(MID(E15,1,2))</f>
        <v>41</v>
      </c>
      <c r="E15" s="41">
        <v>4137</v>
      </c>
      <c r="F15" s="18" t="s">
        <v>258</v>
      </c>
      <c r="G15" s="119">
        <v>8000</v>
      </c>
      <c r="H15" s="119"/>
      <c r="I15" s="119"/>
      <c r="J15" s="20"/>
      <c r="K15" s="21">
        <f t="shared" si="1"/>
        <v>0</v>
      </c>
    </row>
    <row r="16" spans="1:11" x14ac:dyDescent="0.2">
      <c r="A16" s="16">
        <v>6200</v>
      </c>
      <c r="B16" s="153">
        <v>6330</v>
      </c>
      <c r="C16" s="154" t="s">
        <v>257</v>
      </c>
      <c r="D16" s="118" t="str">
        <f t="shared" si="3"/>
        <v>41</v>
      </c>
      <c r="E16" s="41">
        <v>4137</v>
      </c>
      <c r="F16" s="18" t="s">
        <v>258</v>
      </c>
      <c r="G16" s="119">
        <v>11786</v>
      </c>
      <c r="H16" s="119">
        <v>11786</v>
      </c>
      <c r="I16" s="119">
        <v>11786</v>
      </c>
      <c r="J16" s="20">
        <f>IF(G16&lt;=0,0,$I16/G16*100)</f>
        <v>100</v>
      </c>
      <c r="K16" s="21">
        <f t="shared" si="1"/>
        <v>100</v>
      </c>
    </row>
    <row r="17" spans="1:11" x14ac:dyDescent="0.2">
      <c r="A17" s="39">
        <v>1700</v>
      </c>
      <c r="B17" s="152"/>
      <c r="C17" s="152"/>
      <c r="D17" s="118" t="str">
        <f>(MID(E17,1,2))</f>
        <v>41</v>
      </c>
      <c r="E17" s="41">
        <v>4152</v>
      </c>
      <c r="F17" s="18" t="s">
        <v>256</v>
      </c>
      <c r="G17" s="119"/>
      <c r="H17" s="119">
        <v>2377</v>
      </c>
      <c r="I17" s="119">
        <v>2376</v>
      </c>
      <c r="J17" s="20">
        <f>IF(G17&lt;=0,0,$I17/G17*100)</f>
        <v>0</v>
      </c>
      <c r="K17" s="21">
        <f>IF(H17&lt;=0,0,$I17/H17*100)</f>
        <v>99.957930164072366</v>
      </c>
    </row>
    <row r="18" spans="1:11" x14ac:dyDescent="0.2">
      <c r="A18" s="39">
        <v>3200</v>
      </c>
      <c r="B18" s="152"/>
      <c r="C18" s="152"/>
      <c r="D18" s="118" t="str">
        <f t="shared" si="3"/>
        <v>41</v>
      </c>
      <c r="E18" s="41">
        <v>4152</v>
      </c>
      <c r="F18" s="18" t="s">
        <v>256</v>
      </c>
      <c r="G18" s="119"/>
      <c r="H18" s="119"/>
      <c r="I18" s="119">
        <v>24</v>
      </c>
      <c r="J18" s="20">
        <f t="shared" ref="J18:K20" si="4">IF(G18&lt;=0,0,$I18/G18*100)</f>
        <v>0</v>
      </c>
      <c r="K18" s="21">
        <f t="shared" si="1"/>
        <v>0</v>
      </c>
    </row>
    <row r="19" spans="1:11" ht="13.5" thickBot="1" x14ac:dyDescent="0.25">
      <c r="A19" s="70"/>
      <c r="B19" s="155"/>
      <c r="C19" s="155"/>
      <c r="D19" s="73" t="s">
        <v>171</v>
      </c>
      <c r="E19" s="71"/>
      <c r="F19" s="156"/>
      <c r="G19" s="157">
        <f>SUBTOTAL(9,G2:G18)</f>
        <v>760250</v>
      </c>
      <c r="H19" s="157">
        <f>SUBTOTAL(9,H2:H18)</f>
        <v>1018175</v>
      </c>
      <c r="I19" s="157">
        <f>SUBTOTAL(9,I2:I18)</f>
        <v>1161761</v>
      </c>
      <c r="J19" s="158">
        <f t="shared" si="4"/>
        <v>152.81302203222623</v>
      </c>
      <c r="K19" s="159">
        <f t="shared" si="4"/>
        <v>114.1022908635549</v>
      </c>
    </row>
    <row r="20" spans="1:11" x14ac:dyDescent="0.2">
      <c r="A20" s="160"/>
      <c r="B20" s="161"/>
      <c r="C20" s="161"/>
      <c r="D20" s="162"/>
      <c r="E20" s="163"/>
      <c r="F20" s="164"/>
      <c r="H20" s="165"/>
      <c r="J20" s="166">
        <f t="shared" si="4"/>
        <v>0</v>
      </c>
      <c r="K20" s="45">
        <f t="shared" si="4"/>
        <v>0</v>
      </c>
    </row>
    <row r="21" spans="1:11" x14ac:dyDescent="0.2">
      <c r="A21" s="94">
        <v>1700</v>
      </c>
      <c r="B21" s="167"/>
      <c r="C21" s="167"/>
      <c r="D21" s="68" t="str">
        <f>(MID(E21,1,2))</f>
        <v>42</v>
      </c>
      <c r="E21" s="168">
        <v>4213</v>
      </c>
      <c r="F21" s="18" t="s">
        <v>228</v>
      </c>
      <c r="G21" s="169"/>
      <c r="H21" s="170">
        <v>2091</v>
      </c>
      <c r="I21" s="170">
        <v>2091</v>
      </c>
      <c r="J21" s="171"/>
      <c r="K21" s="21">
        <f t="shared" ref="K21:K27" si="5">IF(H21&lt;=0,0,$I21/H21*100)</f>
        <v>100</v>
      </c>
    </row>
    <row r="22" spans="1:11" x14ac:dyDescent="0.2">
      <c r="A22" s="94">
        <v>1700</v>
      </c>
      <c r="B22" s="167"/>
      <c r="C22" s="167"/>
      <c r="D22" s="68" t="str">
        <f>(MID(E22,1,2))</f>
        <v>42</v>
      </c>
      <c r="E22" s="168">
        <v>4216</v>
      </c>
      <c r="F22" s="18" t="s">
        <v>229</v>
      </c>
      <c r="G22" s="169"/>
      <c r="H22" s="170">
        <v>78874</v>
      </c>
      <c r="I22" s="170">
        <v>78874</v>
      </c>
      <c r="J22" s="171"/>
      <c r="K22" s="21">
        <f t="shared" si="5"/>
        <v>100</v>
      </c>
    </row>
    <row r="23" spans="1:11" x14ac:dyDescent="0.2">
      <c r="A23" s="94">
        <v>6700</v>
      </c>
      <c r="B23" s="167"/>
      <c r="C23" s="167"/>
      <c r="D23" s="118" t="str">
        <f>(MID(E23,1,2))</f>
        <v>42</v>
      </c>
      <c r="E23" s="17">
        <v>4222</v>
      </c>
      <c r="F23" s="18" t="s">
        <v>292</v>
      </c>
      <c r="G23" s="169"/>
      <c r="H23" s="170">
        <v>219</v>
      </c>
      <c r="I23" s="170">
        <v>219</v>
      </c>
      <c r="J23" s="171"/>
      <c r="K23" s="21">
        <f t="shared" si="5"/>
        <v>100</v>
      </c>
    </row>
    <row r="24" spans="1:11" x14ac:dyDescent="0.2">
      <c r="A24" s="94">
        <v>1700</v>
      </c>
      <c r="B24" s="167"/>
      <c r="C24" s="167"/>
      <c r="D24" s="68" t="str">
        <f>(MID(E24,1,2))</f>
        <v>42</v>
      </c>
      <c r="E24" s="168">
        <v>4223</v>
      </c>
      <c r="F24" s="18" t="s">
        <v>219</v>
      </c>
      <c r="G24" s="169"/>
      <c r="H24" s="170">
        <v>190966</v>
      </c>
      <c r="I24" s="170">
        <v>190966</v>
      </c>
      <c r="J24" s="171"/>
      <c r="K24" s="21">
        <f t="shared" si="5"/>
        <v>100</v>
      </c>
    </row>
    <row r="25" spans="1:11" x14ac:dyDescent="0.2">
      <c r="A25" s="94">
        <v>1700</v>
      </c>
      <c r="B25" s="167"/>
      <c r="C25" s="167"/>
      <c r="D25" s="68" t="str">
        <f>(MID(E25,1,2))</f>
        <v>42</v>
      </c>
      <c r="E25" s="168">
        <v>4232</v>
      </c>
      <c r="F25" s="18" t="s">
        <v>285</v>
      </c>
      <c r="G25" s="169"/>
      <c r="H25" s="170">
        <v>877</v>
      </c>
      <c r="I25" s="170">
        <v>876</v>
      </c>
      <c r="J25" s="171"/>
      <c r="K25" s="21">
        <f t="shared" si="5"/>
        <v>99.885974914481196</v>
      </c>
    </row>
    <row r="26" spans="1:11" ht="13.5" thickBot="1" x14ac:dyDescent="0.25">
      <c r="A26" s="172"/>
      <c r="B26" s="173"/>
      <c r="C26" s="173"/>
      <c r="D26" s="174" t="s">
        <v>172</v>
      </c>
      <c r="E26" s="175"/>
      <c r="F26" s="176"/>
      <c r="G26" s="75">
        <f>SUBTOTAL(9,G21:G22)</f>
        <v>0</v>
      </c>
      <c r="H26" s="75">
        <f>SUBTOTAL(9,H21:H25)</f>
        <v>273027</v>
      </c>
      <c r="I26" s="75">
        <f>SUBTOTAL(9,I21:I25)</f>
        <v>273026</v>
      </c>
      <c r="J26" s="158">
        <f>IF(G26&lt;=0,0,$I26/G26*100)</f>
        <v>0</v>
      </c>
      <c r="K26" s="159">
        <f t="shared" si="5"/>
        <v>99.999633735857628</v>
      </c>
    </row>
    <row r="27" spans="1:11" ht="15.75" thickBot="1" x14ac:dyDescent="0.3">
      <c r="A27" s="70"/>
      <c r="B27" s="155"/>
      <c r="C27" s="155"/>
      <c r="D27" s="177" t="s">
        <v>173</v>
      </c>
      <c r="E27" s="71"/>
      <c r="F27" s="156"/>
      <c r="G27" s="157">
        <f>SUBTOTAL(9,G2:G26)</f>
        <v>760250</v>
      </c>
      <c r="H27" s="157">
        <f>SUBTOTAL(9,H2:H26)</f>
        <v>1291202</v>
      </c>
      <c r="I27" s="157">
        <f>SUBTOTAL(9,I2:I26)</f>
        <v>1434787</v>
      </c>
      <c r="J27" s="158">
        <f>IF(G27&lt;=0,0,$I27/G27*100)</f>
        <v>188.7256823413351</v>
      </c>
      <c r="K27" s="159">
        <f t="shared" si="5"/>
        <v>111.12025848782763</v>
      </c>
    </row>
  </sheetData>
  <phoneticPr fontId="0" type="noConversion"/>
  <printOptions horizontalCentered="1"/>
  <pageMargins left="0.47244094488188981" right="0.39370078740157483" top="1.1417322834645669" bottom="0.55118110236220474" header="0.62992125984251968" footer="0.51181102362204722"/>
  <pageSetup paperSize="9" scale="90" orientation="landscape" r:id="rId1"/>
  <headerFooter alignWithMargins="0">
    <oddHeader>&amp;C&amp;"Calibri Light,Obyčejné"&amp;14Transfery přijaté městem k 31.12.2015 (v tis. Kč)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I247"/>
  <sheetViews>
    <sheetView showZeros="0" zoomScaleNormal="100" zoomScaleSheetLayoutView="75" workbookViewId="0">
      <selection activeCell="I1" sqref="I1:I1048576"/>
    </sheetView>
  </sheetViews>
  <sheetFormatPr defaultRowHeight="12.75" x14ac:dyDescent="0.2"/>
  <cols>
    <col min="1" max="2" width="7.7109375" style="181" customWidth="1"/>
    <col min="3" max="3" width="39.28515625" style="181" customWidth="1"/>
    <col min="4" max="4" width="13.42578125" style="181" customWidth="1"/>
    <col min="5" max="5" width="14.42578125" style="181" customWidth="1"/>
    <col min="6" max="6" width="13.85546875" style="181" customWidth="1"/>
    <col min="7" max="7" width="8.85546875" style="181" customWidth="1"/>
    <col min="8" max="8" width="8.85546875" style="27" customWidth="1"/>
    <col min="9" max="9" width="9.140625" style="27"/>
    <col min="10" max="16384" width="9.140625" style="181"/>
  </cols>
  <sheetData>
    <row r="1" spans="1:9" ht="13.5" thickBot="1" x14ac:dyDescent="0.25">
      <c r="A1" s="303" t="s">
        <v>218</v>
      </c>
      <c r="B1" s="304" t="s">
        <v>0</v>
      </c>
      <c r="C1" s="304" t="s">
        <v>3</v>
      </c>
      <c r="D1" s="178" t="s">
        <v>254</v>
      </c>
      <c r="E1" s="178" t="s">
        <v>289</v>
      </c>
      <c r="F1" s="178" t="s">
        <v>291</v>
      </c>
      <c r="G1" s="179" t="s">
        <v>47</v>
      </c>
      <c r="H1" s="6" t="s">
        <v>48</v>
      </c>
      <c r="I1" s="180"/>
    </row>
    <row r="2" spans="1:9" x14ac:dyDescent="0.2">
      <c r="A2" s="182" t="s">
        <v>265</v>
      </c>
      <c r="B2" s="183"/>
      <c r="C2" s="87"/>
      <c r="D2" s="184"/>
      <c r="E2" s="184"/>
      <c r="F2" s="184"/>
      <c r="G2" s="185">
        <f>IF(D2&lt;=0,0,$F2/D2*100)</f>
        <v>0</v>
      </c>
      <c r="H2" s="186">
        <f>IF(E2&lt;=0,0,$F2/E2*100)</f>
        <v>0</v>
      </c>
    </row>
    <row r="3" spans="1:9" x14ac:dyDescent="0.2">
      <c r="A3" s="187">
        <v>1600</v>
      </c>
      <c r="B3" s="188">
        <v>2143</v>
      </c>
      <c r="C3" s="69" t="s">
        <v>179</v>
      </c>
      <c r="D3" s="189"/>
      <c r="E3" s="189">
        <v>47679</v>
      </c>
      <c r="F3" s="189">
        <v>47632</v>
      </c>
      <c r="G3" s="190">
        <f t="shared" ref="G3:H7" si="0">IF(D3&lt;=0,0,$F3/D3*100)</f>
        <v>0</v>
      </c>
      <c r="H3" s="191">
        <f t="shared" si="0"/>
        <v>99.901424107049223</v>
      </c>
    </row>
    <row r="4" spans="1:9" x14ac:dyDescent="0.2">
      <c r="A4" s="187">
        <v>1600</v>
      </c>
      <c r="B4" s="188">
        <v>3349</v>
      </c>
      <c r="C4" s="105" t="s">
        <v>54</v>
      </c>
      <c r="D4" s="189"/>
      <c r="E4" s="189">
        <v>16552</v>
      </c>
      <c r="F4" s="189">
        <v>15570</v>
      </c>
      <c r="G4" s="190">
        <f t="shared" si="0"/>
        <v>0</v>
      </c>
      <c r="H4" s="191">
        <f t="shared" si="0"/>
        <v>94.067182213629778</v>
      </c>
    </row>
    <row r="5" spans="1:9" x14ac:dyDescent="0.2">
      <c r="A5" s="187">
        <v>1600</v>
      </c>
      <c r="B5" s="188">
        <v>3636</v>
      </c>
      <c r="C5" s="69" t="s">
        <v>159</v>
      </c>
      <c r="D5" s="189">
        <v>3900</v>
      </c>
      <c r="E5" s="189">
        <v>8855</v>
      </c>
      <c r="F5" s="189">
        <v>4116</v>
      </c>
      <c r="G5" s="190">
        <f t="shared" si="0"/>
        <v>105.53846153846153</v>
      </c>
      <c r="H5" s="191">
        <f t="shared" si="0"/>
        <v>46.482213438735172</v>
      </c>
    </row>
    <row r="6" spans="1:9" x14ac:dyDescent="0.2">
      <c r="A6" s="187">
        <v>1600</v>
      </c>
      <c r="B6" s="188">
        <v>3809</v>
      </c>
      <c r="C6" s="69" t="s">
        <v>224</v>
      </c>
      <c r="D6" s="189">
        <v>41700</v>
      </c>
      <c r="E6" s="189">
        <v>43700</v>
      </c>
      <c r="F6" s="189">
        <v>43450</v>
      </c>
      <c r="G6" s="190">
        <f t="shared" si="0"/>
        <v>104.19664268585132</v>
      </c>
      <c r="H6" s="191">
        <f t="shared" si="0"/>
        <v>99.427917620137293</v>
      </c>
    </row>
    <row r="7" spans="1:9" x14ac:dyDescent="0.2">
      <c r="A7" s="187">
        <v>1600</v>
      </c>
      <c r="B7" s="188">
        <v>6171</v>
      </c>
      <c r="C7" s="69" t="s">
        <v>9</v>
      </c>
      <c r="D7" s="189"/>
      <c r="E7" s="189">
        <v>2178</v>
      </c>
      <c r="F7" s="189">
        <v>1053</v>
      </c>
      <c r="G7" s="190">
        <f t="shared" si="0"/>
        <v>0</v>
      </c>
      <c r="H7" s="191">
        <f t="shared" si="0"/>
        <v>48.347107438016529</v>
      </c>
    </row>
    <row r="8" spans="1:9" x14ac:dyDescent="0.2">
      <c r="A8" s="192" t="s">
        <v>266</v>
      </c>
      <c r="B8" s="188"/>
      <c r="C8" s="69"/>
      <c r="D8" s="184">
        <f>SUBTOTAL(9,D3:D7)</f>
        <v>45600</v>
      </c>
      <c r="E8" s="184">
        <f>SUBTOTAL(9,E3:E7)</f>
        <v>118964</v>
      </c>
      <c r="F8" s="184">
        <f>SUBTOTAL(9,F3:F7)</f>
        <v>111821</v>
      </c>
      <c r="G8" s="185">
        <f>IF(D8&lt;=0,0,$F8/D8*100)</f>
        <v>245.22149122807016</v>
      </c>
      <c r="H8" s="186">
        <f>IF(E8&lt;=0,0,$F8/E8*100)</f>
        <v>93.995662553377485</v>
      </c>
    </row>
    <row r="9" spans="1:9" x14ac:dyDescent="0.2">
      <c r="A9" s="193"/>
      <c r="B9" s="194"/>
      <c r="C9" s="194"/>
      <c r="D9" s="195"/>
      <c r="E9" s="196"/>
      <c r="F9" s="195"/>
      <c r="G9" s="197"/>
      <c r="H9" s="198"/>
      <c r="I9" s="180"/>
    </row>
    <row r="10" spans="1:9" x14ac:dyDescent="0.2">
      <c r="A10" s="192" t="s">
        <v>41</v>
      </c>
      <c r="B10" s="188"/>
      <c r="C10" s="69"/>
      <c r="D10" s="184"/>
      <c r="E10" s="199"/>
      <c r="F10" s="184"/>
      <c r="G10" s="200">
        <f t="shared" ref="G10:G46" si="1">IF(D10&lt;=0,0,$F10/D10*100)</f>
        <v>0</v>
      </c>
      <c r="H10" s="186">
        <f t="shared" ref="H10:H46" si="2">IF(E10&lt;=0,0,$F10/E10*100)</f>
        <v>0</v>
      </c>
    </row>
    <row r="11" spans="1:9" x14ac:dyDescent="0.2">
      <c r="A11" s="187">
        <v>1700</v>
      </c>
      <c r="B11" s="188">
        <v>3511</v>
      </c>
      <c r="C11" s="69" t="s">
        <v>12</v>
      </c>
      <c r="D11" s="189">
        <v>500</v>
      </c>
      <c r="E11" s="189">
        <v>500</v>
      </c>
      <c r="F11" s="189">
        <v>320</v>
      </c>
      <c r="G11" s="190">
        <f t="shared" si="1"/>
        <v>64</v>
      </c>
      <c r="H11" s="191">
        <f t="shared" si="2"/>
        <v>64</v>
      </c>
    </row>
    <row r="12" spans="1:9" x14ac:dyDescent="0.2">
      <c r="A12" s="187">
        <v>1700</v>
      </c>
      <c r="B12" s="201">
        <v>6171</v>
      </c>
      <c r="C12" s="109" t="s">
        <v>9</v>
      </c>
      <c r="D12" s="202">
        <v>7105</v>
      </c>
      <c r="E12" s="202">
        <v>15105</v>
      </c>
      <c r="F12" s="202">
        <v>9334</v>
      </c>
      <c r="G12" s="190">
        <f t="shared" si="1"/>
        <v>131.37227304714989</v>
      </c>
      <c r="H12" s="191">
        <f t="shared" si="2"/>
        <v>61.794107911287654</v>
      </c>
    </row>
    <row r="13" spans="1:9" x14ac:dyDescent="0.2">
      <c r="A13" s="187">
        <v>1700</v>
      </c>
      <c r="B13" s="188">
        <v>6310</v>
      </c>
      <c r="C13" s="64" t="s">
        <v>230</v>
      </c>
      <c r="D13" s="202">
        <v>225300</v>
      </c>
      <c r="E13" s="202">
        <v>225300</v>
      </c>
      <c r="F13" s="202">
        <v>68407</v>
      </c>
      <c r="G13" s="190">
        <f t="shared" si="1"/>
        <v>30.362627607634263</v>
      </c>
      <c r="H13" s="191">
        <f t="shared" si="2"/>
        <v>30.362627607634263</v>
      </c>
    </row>
    <row r="14" spans="1:9" x14ac:dyDescent="0.2">
      <c r="A14" s="187">
        <v>1700</v>
      </c>
      <c r="B14" s="188">
        <v>6330</v>
      </c>
      <c r="C14" s="64" t="s">
        <v>267</v>
      </c>
      <c r="D14" s="202">
        <v>1083458</v>
      </c>
      <c r="E14" s="202">
        <v>1362202</v>
      </c>
      <c r="F14" s="202">
        <v>1362201</v>
      </c>
      <c r="G14" s="190">
        <f t="shared" si="1"/>
        <v>125.72716247422603</v>
      </c>
      <c r="H14" s="191">
        <f t="shared" si="2"/>
        <v>99.999926589448549</v>
      </c>
    </row>
    <row r="15" spans="1:9" x14ac:dyDescent="0.2">
      <c r="A15" s="187">
        <v>1700</v>
      </c>
      <c r="B15" s="188">
        <v>6399</v>
      </c>
      <c r="C15" s="109" t="s">
        <v>59</v>
      </c>
      <c r="D15" s="202">
        <v>350000</v>
      </c>
      <c r="E15" s="202">
        <v>164810</v>
      </c>
      <c r="F15" s="202">
        <v>164828</v>
      </c>
      <c r="G15" s="190">
        <f t="shared" si="1"/>
        <v>47.093714285714285</v>
      </c>
      <c r="H15" s="191">
        <f t="shared" si="2"/>
        <v>100.01092166737455</v>
      </c>
    </row>
    <row r="16" spans="1:9" x14ac:dyDescent="0.2">
      <c r="A16" s="187">
        <v>1700</v>
      </c>
      <c r="B16" s="188">
        <v>6402</v>
      </c>
      <c r="C16" s="109" t="s">
        <v>92</v>
      </c>
      <c r="D16" s="202"/>
      <c r="E16" s="202">
        <v>769</v>
      </c>
      <c r="F16" s="202">
        <v>769</v>
      </c>
      <c r="G16" s="190">
        <f t="shared" si="1"/>
        <v>0</v>
      </c>
      <c r="H16" s="191">
        <f t="shared" si="2"/>
        <v>100</v>
      </c>
    </row>
    <row r="17" spans="1:8" x14ac:dyDescent="0.2">
      <c r="A17" s="187">
        <v>1700</v>
      </c>
      <c r="B17" s="188">
        <v>6409</v>
      </c>
      <c r="C17" s="109" t="s">
        <v>36</v>
      </c>
      <c r="D17" s="202">
        <v>10950</v>
      </c>
      <c r="E17" s="202">
        <v>10950</v>
      </c>
      <c r="F17" s="202"/>
      <c r="G17" s="190">
        <f t="shared" si="1"/>
        <v>0</v>
      </c>
      <c r="H17" s="191">
        <f t="shared" si="2"/>
        <v>0</v>
      </c>
    </row>
    <row r="18" spans="1:8" x14ac:dyDescent="0.2">
      <c r="A18" s="192" t="s">
        <v>183</v>
      </c>
      <c r="B18" s="188"/>
      <c r="C18" s="109"/>
      <c r="D18" s="184">
        <f>SUBTOTAL(9,D11:D17)</f>
        <v>1677313</v>
      </c>
      <c r="E18" s="184">
        <f>SUBTOTAL(9,E11:E17)</f>
        <v>1779636</v>
      </c>
      <c r="F18" s="184">
        <f>SUBTOTAL(9,F11:F17)</f>
        <v>1605859</v>
      </c>
      <c r="G18" s="185">
        <f t="shared" si="1"/>
        <v>95.739972205545428</v>
      </c>
      <c r="H18" s="186">
        <f t="shared" si="2"/>
        <v>90.235250354566887</v>
      </c>
    </row>
    <row r="19" spans="1:8" x14ac:dyDescent="0.2">
      <c r="A19" s="192"/>
      <c r="B19" s="188"/>
      <c r="C19" s="109"/>
      <c r="D19" s="184"/>
      <c r="E19" s="184"/>
      <c r="F19" s="184"/>
      <c r="G19" s="185">
        <f t="shared" si="1"/>
        <v>0</v>
      </c>
      <c r="H19" s="186">
        <f t="shared" si="2"/>
        <v>0</v>
      </c>
    </row>
    <row r="20" spans="1:8" x14ac:dyDescent="0.2">
      <c r="A20" s="182" t="s">
        <v>160</v>
      </c>
      <c r="B20" s="183"/>
      <c r="C20" s="87"/>
      <c r="D20" s="184"/>
      <c r="E20" s="184"/>
      <c r="F20" s="184"/>
      <c r="G20" s="185">
        <f t="shared" si="1"/>
        <v>0</v>
      </c>
      <c r="H20" s="186">
        <f t="shared" si="2"/>
        <v>0</v>
      </c>
    </row>
    <row r="21" spans="1:8" x14ac:dyDescent="0.2">
      <c r="A21" s="187">
        <v>1900</v>
      </c>
      <c r="B21" s="188">
        <v>2143</v>
      </c>
      <c r="C21" s="69" t="s">
        <v>179</v>
      </c>
      <c r="D21" s="189">
        <v>44221</v>
      </c>
      <c r="E21" s="189">
        <v>3493</v>
      </c>
      <c r="F21" s="189">
        <v>3492</v>
      </c>
      <c r="G21" s="190">
        <f t="shared" si="1"/>
        <v>7.8967006625811269</v>
      </c>
      <c r="H21" s="191">
        <f t="shared" si="2"/>
        <v>99.971371314056682</v>
      </c>
    </row>
    <row r="22" spans="1:8" x14ac:dyDescent="0.2">
      <c r="A22" s="187">
        <v>1900</v>
      </c>
      <c r="B22" s="188">
        <v>3349</v>
      </c>
      <c r="C22" s="105" t="s">
        <v>54</v>
      </c>
      <c r="D22" s="189">
        <v>17557</v>
      </c>
      <c r="E22" s="189">
        <v>1105</v>
      </c>
      <c r="F22" s="189">
        <v>1102</v>
      </c>
      <c r="G22" s="190">
        <f t="shared" si="1"/>
        <v>6.2766987526342772</v>
      </c>
      <c r="H22" s="191">
        <f t="shared" si="2"/>
        <v>99.728506787330318</v>
      </c>
    </row>
    <row r="23" spans="1:8" x14ac:dyDescent="0.2">
      <c r="A23" s="187">
        <v>1900</v>
      </c>
      <c r="B23" s="188">
        <v>3636</v>
      </c>
      <c r="C23" s="69" t="s">
        <v>159</v>
      </c>
      <c r="D23" s="189">
        <v>2945</v>
      </c>
      <c r="E23" s="189">
        <v>48</v>
      </c>
      <c r="F23" s="189">
        <v>48</v>
      </c>
      <c r="G23" s="190">
        <f t="shared" si="1"/>
        <v>1.6298811544991509</v>
      </c>
      <c r="H23" s="191">
        <f t="shared" si="2"/>
        <v>100</v>
      </c>
    </row>
    <row r="24" spans="1:8" x14ac:dyDescent="0.2">
      <c r="A24" s="192" t="s">
        <v>158</v>
      </c>
      <c r="B24" s="188"/>
      <c r="C24" s="69"/>
      <c r="D24" s="184">
        <f>SUBTOTAL(9,D21:D23)</f>
        <v>64723</v>
      </c>
      <c r="E24" s="184">
        <f>SUBTOTAL(9,E21:E23)</f>
        <v>4646</v>
      </c>
      <c r="F24" s="184">
        <f>SUBTOTAL(9,F21:F23)</f>
        <v>4642</v>
      </c>
      <c r="G24" s="185">
        <f t="shared" si="1"/>
        <v>7.1721026528436562</v>
      </c>
      <c r="H24" s="186">
        <f t="shared" si="2"/>
        <v>99.913904433921658</v>
      </c>
    </row>
    <row r="25" spans="1:8" x14ac:dyDescent="0.2">
      <c r="A25" s="192"/>
      <c r="B25" s="188"/>
      <c r="C25" s="69"/>
      <c r="D25" s="184"/>
      <c r="E25" s="184"/>
      <c r="F25" s="184"/>
      <c r="G25" s="185">
        <f t="shared" si="1"/>
        <v>0</v>
      </c>
      <c r="H25" s="186">
        <f t="shared" si="2"/>
        <v>0</v>
      </c>
    </row>
    <row r="26" spans="1:8" x14ac:dyDescent="0.2">
      <c r="A26" s="478" t="s">
        <v>34</v>
      </c>
      <c r="B26" s="479"/>
      <c r="C26" s="480"/>
      <c r="D26" s="203"/>
      <c r="E26" s="203"/>
      <c r="F26" s="203"/>
      <c r="G26" s="204">
        <f t="shared" si="1"/>
        <v>0</v>
      </c>
      <c r="H26" s="205">
        <f t="shared" si="2"/>
        <v>0</v>
      </c>
    </row>
    <row r="27" spans="1:8" x14ac:dyDescent="0.2">
      <c r="A27" s="187">
        <v>3200</v>
      </c>
      <c r="B27" s="206">
        <v>2219</v>
      </c>
      <c r="C27" s="69" t="s">
        <v>50</v>
      </c>
      <c r="D27" s="189">
        <v>1830</v>
      </c>
      <c r="E27" s="189">
        <v>1930</v>
      </c>
      <c r="F27" s="189">
        <v>1516</v>
      </c>
      <c r="G27" s="190">
        <f t="shared" si="1"/>
        <v>82.841530054644807</v>
      </c>
      <c r="H27" s="191">
        <f t="shared" si="2"/>
        <v>78.54922279792747</v>
      </c>
    </row>
    <row r="28" spans="1:8" x14ac:dyDescent="0.2">
      <c r="A28" s="187">
        <v>3200</v>
      </c>
      <c r="B28" s="206">
        <v>3113</v>
      </c>
      <c r="C28" s="69" t="s">
        <v>22</v>
      </c>
      <c r="D28" s="189">
        <v>7638</v>
      </c>
      <c r="E28" s="189">
        <v>16595</v>
      </c>
      <c r="F28" s="189">
        <v>11335</v>
      </c>
      <c r="G28" s="190">
        <f t="shared" si="1"/>
        <v>148.40272322597539</v>
      </c>
      <c r="H28" s="191">
        <f t="shared" si="2"/>
        <v>68.303705935522757</v>
      </c>
    </row>
    <row r="29" spans="1:8" x14ac:dyDescent="0.2">
      <c r="A29" s="187">
        <v>3200</v>
      </c>
      <c r="B29" s="206">
        <v>3319</v>
      </c>
      <c r="C29" s="69" t="s">
        <v>45</v>
      </c>
      <c r="D29" s="189">
        <v>150</v>
      </c>
      <c r="E29" s="189">
        <v>250</v>
      </c>
      <c r="F29" s="189">
        <v>95</v>
      </c>
      <c r="G29" s="190">
        <f t="shared" si="1"/>
        <v>63.333333333333329</v>
      </c>
      <c r="H29" s="191">
        <f t="shared" si="2"/>
        <v>38</v>
      </c>
    </row>
    <row r="30" spans="1:8" x14ac:dyDescent="0.2">
      <c r="A30" s="187">
        <v>3200</v>
      </c>
      <c r="B30" s="206">
        <v>3349</v>
      </c>
      <c r="C30" s="105" t="s">
        <v>54</v>
      </c>
      <c r="D30" s="189">
        <v>3168</v>
      </c>
      <c r="E30" s="189">
        <v>3168</v>
      </c>
      <c r="F30" s="189">
        <v>2100</v>
      </c>
      <c r="G30" s="190">
        <f t="shared" si="1"/>
        <v>66.287878787878782</v>
      </c>
      <c r="H30" s="191">
        <f t="shared" si="2"/>
        <v>66.287878787878782</v>
      </c>
    </row>
    <row r="31" spans="1:8" x14ac:dyDescent="0.2">
      <c r="A31" s="187">
        <v>3200</v>
      </c>
      <c r="B31" s="206">
        <v>3429</v>
      </c>
      <c r="C31" s="105" t="s">
        <v>55</v>
      </c>
      <c r="D31" s="189">
        <v>86</v>
      </c>
      <c r="E31" s="189">
        <v>86</v>
      </c>
      <c r="F31" s="189">
        <v>69</v>
      </c>
      <c r="G31" s="190">
        <f t="shared" si="1"/>
        <v>80.232558139534888</v>
      </c>
      <c r="H31" s="191">
        <f t="shared" si="2"/>
        <v>80.232558139534888</v>
      </c>
    </row>
    <row r="32" spans="1:8" x14ac:dyDescent="0.2">
      <c r="A32" s="187">
        <v>3200</v>
      </c>
      <c r="B32" s="206">
        <v>3612</v>
      </c>
      <c r="C32" s="207" t="s">
        <v>11</v>
      </c>
      <c r="D32" s="189">
        <v>135</v>
      </c>
      <c r="E32" s="189">
        <v>135</v>
      </c>
      <c r="F32" s="189">
        <v>131</v>
      </c>
      <c r="G32" s="190">
        <f t="shared" si="1"/>
        <v>97.037037037037038</v>
      </c>
      <c r="H32" s="191">
        <f t="shared" si="2"/>
        <v>97.037037037037038</v>
      </c>
    </row>
    <row r="33" spans="1:8" x14ac:dyDescent="0.2">
      <c r="A33" s="187">
        <v>3200</v>
      </c>
      <c r="B33" s="206">
        <v>3635</v>
      </c>
      <c r="C33" s="207" t="s">
        <v>69</v>
      </c>
      <c r="D33" s="189"/>
      <c r="E33" s="189">
        <v>1119</v>
      </c>
      <c r="F33" s="189">
        <v>318</v>
      </c>
      <c r="G33" s="190">
        <f t="shared" si="1"/>
        <v>0</v>
      </c>
      <c r="H33" s="191">
        <f t="shared" si="2"/>
        <v>28.418230563002684</v>
      </c>
    </row>
    <row r="34" spans="1:8" x14ac:dyDescent="0.2">
      <c r="A34" s="187">
        <v>3200</v>
      </c>
      <c r="B34" s="206">
        <v>5319</v>
      </c>
      <c r="C34" s="116" t="s">
        <v>187</v>
      </c>
      <c r="D34" s="189"/>
      <c r="E34" s="189">
        <v>260</v>
      </c>
      <c r="F34" s="189">
        <v>260</v>
      </c>
      <c r="G34" s="190">
        <f t="shared" si="1"/>
        <v>0</v>
      </c>
      <c r="H34" s="191">
        <f t="shared" si="2"/>
        <v>100</v>
      </c>
    </row>
    <row r="35" spans="1:8" x14ac:dyDescent="0.2">
      <c r="A35" s="187">
        <v>3200</v>
      </c>
      <c r="B35" s="206">
        <v>5511</v>
      </c>
      <c r="C35" s="105" t="s">
        <v>214</v>
      </c>
      <c r="D35" s="189">
        <v>3000</v>
      </c>
      <c r="E35" s="189">
        <v>3000</v>
      </c>
      <c r="F35" s="189">
        <v>3000</v>
      </c>
      <c r="G35" s="190">
        <f t="shared" si="1"/>
        <v>100</v>
      </c>
      <c r="H35" s="191">
        <f t="shared" si="2"/>
        <v>100</v>
      </c>
    </row>
    <row r="36" spans="1:8" x14ac:dyDescent="0.2">
      <c r="A36" s="187">
        <v>3200</v>
      </c>
      <c r="B36" s="206">
        <v>6112</v>
      </c>
      <c r="C36" s="105" t="s">
        <v>56</v>
      </c>
      <c r="D36" s="189">
        <v>19788</v>
      </c>
      <c r="E36" s="189">
        <v>22660</v>
      </c>
      <c r="F36" s="189">
        <v>20042</v>
      </c>
      <c r="G36" s="190">
        <f t="shared" si="1"/>
        <v>101.28360622599556</v>
      </c>
      <c r="H36" s="191">
        <f t="shared" si="2"/>
        <v>88.446601941747574</v>
      </c>
    </row>
    <row r="37" spans="1:8" x14ac:dyDescent="0.2">
      <c r="A37" s="187">
        <v>3200</v>
      </c>
      <c r="B37" s="206">
        <v>6171</v>
      </c>
      <c r="C37" s="116" t="s">
        <v>24</v>
      </c>
      <c r="D37" s="189">
        <v>588041</v>
      </c>
      <c r="E37" s="189">
        <v>615919</v>
      </c>
      <c r="F37" s="189">
        <v>597783</v>
      </c>
      <c r="G37" s="190">
        <f t="shared" si="1"/>
        <v>101.65668720378341</v>
      </c>
      <c r="H37" s="191">
        <f t="shared" si="2"/>
        <v>97.055456967555799</v>
      </c>
    </row>
    <row r="38" spans="1:8" x14ac:dyDescent="0.2">
      <c r="A38" s="187">
        <v>3200</v>
      </c>
      <c r="B38" s="206">
        <v>6223</v>
      </c>
      <c r="C38" s="105" t="s">
        <v>223</v>
      </c>
      <c r="D38" s="189">
        <v>8410</v>
      </c>
      <c r="E38" s="189">
        <v>11540</v>
      </c>
      <c r="F38" s="189">
        <v>8147</v>
      </c>
      <c r="G38" s="190">
        <f t="shared" si="1"/>
        <v>96.872770511296082</v>
      </c>
      <c r="H38" s="191">
        <f t="shared" si="2"/>
        <v>70.597920277296353</v>
      </c>
    </row>
    <row r="39" spans="1:8" x14ac:dyDescent="0.2">
      <c r="A39" s="187">
        <v>3200</v>
      </c>
      <c r="B39" s="206">
        <v>6229</v>
      </c>
      <c r="C39" s="105" t="s">
        <v>278</v>
      </c>
      <c r="D39" s="189"/>
      <c r="E39" s="189">
        <v>300</v>
      </c>
      <c r="F39" s="189">
        <v>300</v>
      </c>
      <c r="G39" s="190">
        <f t="shared" si="1"/>
        <v>0</v>
      </c>
      <c r="H39" s="191">
        <f t="shared" si="2"/>
        <v>100</v>
      </c>
    </row>
    <row r="40" spans="1:8" x14ac:dyDescent="0.2">
      <c r="A40" s="187">
        <v>3200</v>
      </c>
      <c r="B40" s="206">
        <v>6399</v>
      </c>
      <c r="C40" s="105" t="s">
        <v>77</v>
      </c>
      <c r="D40" s="189"/>
      <c r="E40" s="189"/>
      <c r="F40" s="189">
        <v>4490</v>
      </c>
      <c r="G40" s="190">
        <f t="shared" si="1"/>
        <v>0</v>
      </c>
      <c r="H40" s="191">
        <f t="shared" si="2"/>
        <v>0</v>
      </c>
    </row>
    <row r="41" spans="1:8" x14ac:dyDescent="0.2">
      <c r="A41" s="208" t="s">
        <v>32</v>
      </c>
      <c r="B41" s="206"/>
      <c r="C41" s="105"/>
      <c r="D41" s="184">
        <f>SUBTOTAL(9,D27:D40)</f>
        <v>632246</v>
      </c>
      <c r="E41" s="184">
        <f>SUBTOTAL(9,E27:E40)</f>
        <v>676962</v>
      </c>
      <c r="F41" s="184">
        <f>SUBTOTAL(9,F27:F40)</f>
        <v>649586</v>
      </c>
      <c r="G41" s="185">
        <f t="shared" si="1"/>
        <v>102.74260335375787</v>
      </c>
      <c r="H41" s="186">
        <f t="shared" si="2"/>
        <v>95.956050708902424</v>
      </c>
    </row>
    <row r="42" spans="1:8" x14ac:dyDescent="0.2">
      <c r="A42" s="208"/>
      <c r="B42" s="206"/>
      <c r="C42" s="105"/>
      <c r="D42" s="184"/>
      <c r="E42" s="184"/>
      <c r="F42" s="184"/>
      <c r="G42" s="185">
        <f t="shared" si="1"/>
        <v>0</v>
      </c>
      <c r="H42" s="186">
        <f t="shared" si="2"/>
        <v>0</v>
      </c>
    </row>
    <row r="43" spans="1:8" x14ac:dyDescent="0.2">
      <c r="A43" s="182" t="s">
        <v>57</v>
      </c>
      <c r="B43" s="183"/>
      <c r="C43" s="87"/>
      <c r="D43" s="184"/>
      <c r="E43" s="184"/>
      <c r="F43" s="184"/>
      <c r="G43" s="185">
        <f t="shared" si="1"/>
        <v>0</v>
      </c>
      <c r="H43" s="186">
        <f t="shared" si="2"/>
        <v>0</v>
      </c>
    </row>
    <row r="44" spans="1:8" x14ac:dyDescent="0.2">
      <c r="A44" s="187">
        <v>3600</v>
      </c>
      <c r="B44" s="188">
        <v>5212</v>
      </c>
      <c r="C44" s="69" t="s">
        <v>216</v>
      </c>
      <c r="D44" s="189">
        <v>500</v>
      </c>
      <c r="E44" s="189">
        <v>500</v>
      </c>
      <c r="F44" s="189">
        <v>127</v>
      </c>
      <c r="G44" s="190">
        <f t="shared" si="1"/>
        <v>25.4</v>
      </c>
      <c r="H44" s="191">
        <f t="shared" si="2"/>
        <v>25.4</v>
      </c>
    </row>
    <row r="45" spans="1:8" x14ac:dyDescent="0.2">
      <c r="A45" s="187">
        <v>3600</v>
      </c>
      <c r="B45" s="188">
        <v>5269</v>
      </c>
      <c r="C45" s="69" t="s">
        <v>231</v>
      </c>
      <c r="D45" s="189">
        <v>200</v>
      </c>
      <c r="E45" s="189">
        <v>200</v>
      </c>
      <c r="F45" s="189"/>
      <c r="G45" s="190">
        <f t="shared" si="1"/>
        <v>0</v>
      </c>
      <c r="H45" s="191">
        <f t="shared" si="2"/>
        <v>0</v>
      </c>
    </row>
    <row r="46" spans="1:8" x14ac:dyDescent="0.2">
      <c r="A46" s="187">
        <v>3600</v>
      </c>
      <c r="B46" s="188">
        <v>5273</v>
      </c>
      <c r="C46" s="69" t="s">
        <v>217</v>
      </c>
      <c r="D46" s="189">
        <v>300</v>
      </c>
      <c r="E46" s="189">
        <v>300</v>
      </c>
      <c r="F46" s="189"/>
      <c r="G46" s="190">
        <f t="shared" si="1"/>
        <v>0</v>
      </c>
      <c r="H46" s="191">
        <f t="shared" si="2"/>
        <v>0</v>
      </c>
    </row>
    <row r="47" spans="1:8" x14ac:dyDescent="0.2">
      <c r="A47" s="192" t="s">
        <v>58</v>
      </c>
      <c r="B47" s="188"/>
      <c r="C47" s="69"/>
      <c r="D47" s="184">
        <f>SUBTOTAL(9,D44:D46)</f>
        <v>1000</v>
      </c>
      <c r="E47" s="184">
        <f>SUBTOTAL(9,E44:E46)</f>
        <v>1000</v>
      </c>
      <c r="F47" s="184">
        <f>SUBTOTAL(9,F44:F46)</f>
        <v>127</v>
      </c>
      <c r="G47" s="185">
        <f t="shared" ref="G47:G72" si="3">IF(D47&lt;=0,0,$F47/D47*100)</f>
        <v>12.7</v>
      </c>
      <c r="H47" s="186">
        <f t="shared" ref="H47:H72" si="4">IF(E47&lt;=0,0,$F47/E47*100)</f>
        <v>12.7</v>
      </c>
    </row>
    <row r="48" spans="1:8" x14ac:dyDescent="0.2">
      <c r="A48" s="192"/>
      <c r="B48" s="188"/>
      <c r="C48" s="69"/>
      <c r="D48" s="184"/>
      <c r="E48" s="184"/>
      <c r="F48" s="184"/>
      <c r="G48" s="185">
        <f t="shared" si="3"/>
        <v>0</v>
      </c>
      <c r="H48" s="186">
        <f t="shared" si="4"/>
        <v>0</v>
      </c>
    </row>
    <row r="49" spans="1:8" x14ac:dyDescent="0.2">
      <c r="A49" s="209" t="s">
        <v>52</v>
      </c>
      <c r="B49" s="210"/>
      <c r="C49" s="116"/>
      <c r="D49" s="184"/>
      <c r="E49" s="184"/>
      <c r="F49" s="184"/>
      <c r="G49" s="185">
        <f t="shared" si="3"/>
        <v>0</v>
      </c>
      <c r="H49" s="186">
        <f t="shared" si="4"/>
        <v>0</v>
      </c>
    </row>
    <row r="50" spans="1:8" x14ac:dyDescent="0.2">
      <c r="A50" s="187">
        <v>3900</v>
      </c>
      <c r="B50" s="188">
        <v>6211</v>
      </c>
      <c r="C50" s="69" t="s">
        <v>53</v>
      </c>
      <c r="D50" s="189">
        <v>1872</v>
      </c>
      <c r="E50" s="189">
        <v>1872</v>
      </c>
      <c r="F50" s="189">
        <v>1795</v>
      </c>
      <c r="G50" s="190">
        <f t="shared" si="3"/>
        <v>95.886752136752136</v>
      </c>
      <c r="H50" s="191">
        <f t="shared" si="4"/>
        <v>95.886752136752136</v>
      </c>
    </row>
    <row r="51" spans="1:8" x14ac:dyDescent="0.2">
      <c r="A51" s="211" t="s">
        <v>190</v>
      </c>
      <c r="B51" s="212"/>
      <c r="C51" s="213"/>
      <c r="D51" s="214">
        <f>SUBTOTAL(9,D50:D50)</f>
        <v>1872</v>
      </c>
      <c r="E51" s="214">
        <f>SUBTOTAL(9,E50:E50)</f>
        <v>1872</v>
      </c>
      <c r="F51" s="214">
        <f>SUBTOTAL(9,F50:F50)</f>
        <v>1795</v>
      </c>
      <c r="G51" s="215">
        <f t="shared" si="3"/>
        <v>95.886752136752136</v>
      </c>
      <c r="H51" s="216">
        <f t="shared" si="4"/>
        <v>95.886752136752136</v>
      </c>
    </row>
    <row r="52" spans="1:8" x14ac:dyDescent="0.2">
      <c r="A52" s="192"/>
      <c r="B52" s="188"/>
      <c r="C52" s="69"/>
      <c r="D52" s="184"/>
      <c r="E52" s="184"/>
      <c r="F52" s="184"/>
      <c r="G52" s="185">
        <f t="shared" si="3"/>
        <v>0</v>
      </c>
      <c r="H52" s="186">
        <f t="shared" si="4"/>
        <v>0</v>
      </c>
    </row>
    <row r="53" spans="1:8" x14ac:dyDescent="0.2">
      <c r="A53" s="209" t="s">
        <v>79</v>
      </c>
      <c r="B53" s="210"/>
      <c r="C53" s="116"/>
      <c r="D53" s="184"/>
      <c r="E53" s="184"/>
      <c r="F53" s="184"/>
      <c r="G53" s="185">
        <f t="shared" si="3"/>
        <v>0</v>
      </c>
      <c r="H53" s="186">
        <f t="shared" si="4"/>
        <v>0</v>
      </c>
    </row>
    <row r="54" spans="1:8" x14ac:dyDescent="0.2">
      <c r="A54" s="217">
        <v>4100</v>
      </c>
      <c r="B54" s="183">
        <v>3635</v>
      </c>
      <c r="C54" s="87" t="s">
        <v>69</v>
      </c>
      <c r="D54" s="218">
        <v>10314</v>
      </c>
      <c r="E54" s="218">
        <v>13314</v>
      </c>
      <c r="F54" s="218">
        <v>5678</v>
      </c>
      <c r="G54" s="219">
        <f t="shared" si="3"/>
        <v>55.051386464999027</v>
      </c>
      <c r="H54" s="220">
        <f t="shared" si="4"/>
        <v>42.646837914976715</v>
      </c>
    </row>
    <row r="55" spans="1:8" x14ac:dyDescent="0.2">
      <c r="A55" s="209" t="s">
        <v>185</v>
      </c>
      <c r="B55" s="210"/>
      <c r="C55" s="116"/>
      <c r="D55" s="184">
        <f>SUBTOTAL(9,D54:D54)</f>
        <v>10314</v>
      </c>
      <c r="E55" s="184">
        <f>SUBTOTAL(9,E54:E54)</f>
        <v>13314</v>
      </c>
      <c r="F55" s="184">
        <f>SUBTOTAL(9,F54:F54)</f>
        <v>5678</v>
      </c>
      <c r="G55" s="185">
        <f t="shared" si="3"/>
        <v>55.051386464999027</v>
      </c>
      <c r="H55" s="186">
        <f t="shared" si="4"/>
        <v>42.646837914976715</v>
      </c>
    </row>
    <row r="56" spans="1:8" x14ac:dyDescent="0.2">
      <c r="A56" s="192"/>
      <c r="B56" s="188"/>
      <c r="C56" s="69"/>
      <c r="D56" s="184"/>
      <c r="E56" s="184"/>
      <c r="F56" s="184"/>
      <c r="G56" s="185">
        <f t="shared" si="3"/>
        <v>0</v>
      </c>
      <c r="H56" s="186">
        <f t="shared" si="4"/>
        <v>0</v>
      </c>
    </row>
    <row r="57" spans="1:8" x14ac:dyDescent="0.2">
      <c r="A57" s="192" t="s">
        <v>4</v>
      </c>
      <c r="B57" s="188"/>
      <c r="C57" s="109"/>
      <c r="D57" s="184"/>
      <c r="E57" s="184"/>
      <c r="F57" s="184"/>
      <c r="G57" s="185">
        <f t="shared" si="3"/>
        <v>0</v>
      </c>
      <c r="H57" s="186">
        <f t="shared" si="4"/>
        <v>0</v>
      </c>
    </row>
    <row r="58" spans="1:8" x14ac:dyDescent="0.2">
      <c r="A58" s="187">
        <v>4200</v>
      </c>
      <c r="B58" s="188">
        <v>1014</v>
      </c>
      <c r="C58" s="69" t="s">
        <v>60</v>
      </c>
      <c r="D58" s="189">
        <v>150</v>
      </c>
      <c r="E58" s="189">
        <v>150</v>
      </c>
      <c r="F58" s="189"/>
      <c r="G58" s="190">
        <f t="shared" si="3"/>
        <v>0</v>
      </c>
      <c r="H58" s="191">
        <f t="shared" si="4"/>
        <v>0</v>
      </c>
    </row>
    <row r="59" spans="1:8" x14ac:dyDescent="0.2">
      <c r="A59" s="187">
        <v>4200</v>
      </c>
      <c r="B59" s="188">
        <v>2115</v>
      </c>
      <c r="C59" s="69" t="s">
        <v>287</v>
      </c>
      <c r="D59" s="189"/>
      <c r="E59" s="189">
        <v>347</v>
      </c>
      <c r="F59" s="189">
        <v>223</v>
      </c>
      <c r="G59" s="190">
        <f t="shared" si="3"/>
        <v>0</v>
      </c>
      <c r="H59" s="191">
        <f t="shared" si="4"/>
        <v>64.265129682997113</v>
      </c>
    </row>
    <row r="60" spans="1:8" x14ac:dyDescent="0.2">
      <c r="A60" s="187">
        <v>4200</v>
      </c>
      <c r="B60" s="221">
        <v>3599</v>
      </c>
      <c r="C60" s="89" t="s">
        <v>82</v>
      </c>
      <c r="D60" s="189">
        <v>1627</v>
      </c>
      <c r="E60" s="189">
        <v>1642</v>
      </c>
      <c r="F60" s="189">
        <v>1624</v>
      </c>
      <c r="G60" s="190">
        <f t="shared" si="3"/>
        <v>99.815611555009227</v>
      </c>
      <c r="H60" s="191">
        <f t="shared" si="4"/>
        <v>98.903775883069429</v>
      </c>
    </row>
    <row r="61" spans="1:8" x14ac:dyDescent="0.2">
      <c r="A61" s="187">
        <v>4200</v>
      </c>
      <c r="B61" s="188">
        <v>3632</v>
      </c>
      <c r="C61" s="69" t="s">
        <v>1</v>
      </c>
      <c r="D61" s="189">
        <v>31038</v>
      </c>
      <c r="E61" s="189">
        <v>32608</v>
      </c>
      <c r="F61" s="189">
        <v>29749</v>
      </c>
      <c r="G61" s="190">
        <f t="shared" si="3"/>
        <v>95.847026225916622</v>
      </c>
      <c r="H61" s="191">
        <f t="shared" si="4"/>
        <v>91.232212953876342</v>
      </c>
    </row>
    <row r="62" spans="1:8" x14ac:dyDescent="0.2">
      <c r="A62" s="187">
        <v>4200</v>
      </c>
      <c r="B62" s="188">
        <v>3716</v>
      </c>
      <c r="C62" s="69" t="s">
        <v>61</v>
      </c>
      <c r="D62" s="189">
        <v>2825</v>
      </c>
      <c r="E62" s="189">
        <v>2825</v>
      </c>
      <c r="F62" s="189">
        <v>2271</v>
      </c>
      <c r="G62" s="190">
        <f t="shared" si="3"/>
        <v>80.389380530973455</v>
      </c>
      <c r="H62" s="191">
        <f t="shared" si="4"/>
        <v>80.389380530973455</v>
      </c>
    </row>
    <row r="63" spans="1:8" x14ac:dyDescent="0.2">
      <c r="A63" s="187">
        <v>4200</v>
      </c>
      <c r="B63" s="188">
        <v>3722</v>
      </c>
      <c r="C63" s="69" t="s">
        <v>62</v>
      </c>
      <c r="D63" s="189">
        <v>189000</v>
      </c>
      <c r="E63" s="189">
        <v>189000</v>
      </c>
      <c r="F63" s="189">
        <v>187108</v>
      </c>
      <c r="G63" s="190">
        <f t="shared" si="3"/>
        <v>98.9989417989418</v>
      </c>
      <c r="H63" s="191">
        <f t="shared" si="4"/>
        <v>98.9989417989418</v>
      </c>
    </row>
    <row r="64" spans="1:8" x14ac:dyDescent="0.2">
      <c r="A64" s="187">
        <v>4200</v>
      </c>
      <c r="B64" s="188">
        <v>3725</v>
      </c>
      <c r="C64" s="69" t="s">
        <v>63</v>
      </c>
      <c r="D64" s="189">
        <v>125274</v>
      </c>
      <c r="E64" s="189">
        <v>125274</v>
      </c>
      <c r="F64" s="189">
        <v>115771</v>
      </c>
      <c r="G64" s="190">
        <f t="shared" si="3"/>
        <v>92.41422801219727</v>
      </c>
      <c r="H64" s="191">
        <f t="shared" si="4"/>
        <v>92.41422801219727</v>
      </c>
    </row>
    <row r="65" spans="1:9" x14ac:dyDescent="0.2">
      <c r="A65" s="187">
        <v>4200</v>
      </c>
      <c r="B65" s="188">
        <v>3729</v>
      </c>
      <c r="C65" s="69" t="s">
        <v>64</v>
      </c>
      <c r="D65" s="189">
        <v>2000</v>
      </c>
      <c r="E65" s="189">
        <v>2000</v>
      </c>
      <c r="F65" s="189">
        <v>611</v>
      </c>
      <c r="G65" s="190">
        <f t="shared" si="3"/>
        <v>30.55</v>
      </c>
      <c r="H65" s="191">
        <f t="shared" si="4"/>
        <v>30.55</v>
      </c>
    </row>
    <row r="66" spans="1:9" x14ac:dyDescent="0.2">
      <c r="A66" s="187">
        <v>4200</v>
      </c>
      <c r="B66" s="188">
        <v>3733</v>
      </c>
      <c r="C66" s="69" t="s">
        <v>65</v>
      </c>
      <c r="D66" s="189">
        <v>642</v>
      </c>
      <c r="E66" s="189">
        <v>642</v>
      </c>
      <c r="F66" s="189">
        <v>416</v>
      </c>
      <c r="G66" s="190">
        <f t="shared" si="3"/>
        <v>64.797507788161994</v>
      </c>
      <c r="H66" s="191">
        <f t="shared" si="4"/>
        <v>64.797507788161994</v>
      </c>
    </row>
    <row r="67" spans="1:9" x14ac:dyDescent="0.2">
      <c r="A67" s="187">
        <v>4200</v>
      </c>
      <c r="B67" s="188">
        <v>3739</v>
      </c>
      <c r="C67" s="69" t="s">
        <v>66</v>
      </c>
      <c r="D67" s="189">
        <v>910</v>
      </c>
      <c r="E67" s="189">
        <v>910</v>
      </c>
      <c r="F67" s="189">
        <v>270</v>
      </c>
      <c r="G67" s="190">
        <f t="shared" si="3"/>
        <v>29.670329670329672</v>
      </c>
      <c r="H67" s="191">
        <f t="shared" si="4"/>
        <v>29.670329670329672</v>
      </c>
    </row>
    <row r="68" spans="1:9" x14ac:dyDescent="0.2">
      <c r="A68" s="187">
        <v>4200</v>
      </c>
      <c r="B68" s="188">
        <v>3741</v>
      </c>
      <c r="C68" s="69" t="s">
        <v>6</v>
      </c>
      <c r="D68" s="189">
        <v>51905</v>
      </c>
      <c r="E68" s="189">
        <v>53167</v>
      </c>
      <c r="F68" s="189">
        <v>52888</v>
      </c>
      <c r="G68" s="190">
        <f t="shared" si="3"/>
        <v>101.89384452364898</v>
      </c>
      <c r="H68" s="191">
        <f t="shared" si="4"/>
        <v>99.475238399759249</v>
      </c>
    </row>
    <row r="69" spans="1:9" x14ac:dyDescent="0.2">
      <c r="A69" s="187">
        <v>4200</v>
      </c>
      <c r="B69" s="188">
        <v>3742</v>
      </c>
      <c r="C69" s="69" t="s">
        <v>7</v>
      </c>
      <c r="D69" s="189">
        <v>970</v>
      </c>
      <c r="E69" s="189">
        <v>970</v>
      </c>
      <c r="F69" s="189">
        <v>480</v>
      </c>
      <c r="G69" s="190">
        <f t="shared" si="3"/>
        <v>49.484536082474229</v>
      </c>
      <c r="H69" s="191">
        <f t="shared" si="4"/>
        <v>49.484536082474229</v>
      </c>
    </row>
    <row r="70" spans="1:9" x14ac:dyDescent="0.2">
      <c r="A70" s="187">
        <v>4200</v>
      </c>
      <c r="B70" s="188">
        <v>3745</v>
      </c>
      <c r="C70" s="69" t="s">
        <v>2</v>
      </c>
      <c r="D70" s="189">
        <v>36647</v>
      </c>
      <c r="E70" s="189">
        <v>35503</v>
      </c>
      <c r="F70" s="189">
        <v>33203</v>
      </c>
      <c r="G70" s="190">
        <f t="shared" si="3"/>
        <v>90.602232106311561</v>
      </c>
      <c r="H70" s="191">
        <f t="shared" si="4"/>
        <v>93.521674224713408</v>
      </c>
    </row>
    <row r="71" spans="1:9" x14ac:dyDescent="0.2">
      <c r="A71" s="187">
        <v>4200</v>
      </c>
      <c r="B71" s="188">
        <v>3792</v>
      </c>
      <c r="C71" s="69" t="s">
        <v>8</v>
      </c>
      <c r="D71" s="189">
        <v>3218</v>
      </c>
      <c r="E71" s="189">
        <v>3218</v>
      </c>
      <c r="F71" s="189">
        <v>2878</v>
      </c>
      <c r="G71" s="190">
        <f t="shared" si="3"/>
        <v>89.434431323803608</v>
      </c>
      <c r="H71" s="191">
        <f t="shared" si="4"/>
        <v>89.434431323803608</v>
      </c>
    </row>
    <row r="72" spans="1:9" x14ac:dyDescent="0.2">
      <c r="A72" s="187">
        <v>4200</v>
      </c>
      <c r="B72" s="188">
        <v>5319</v>
      </c>
      <c r="C72" s="116" t="s">
        <v>187</v>
      </c>
      <c r="D72" s="189"/>
      <c r="E72" s="189">
        <v>30</v>
      </c>
      <c r="F72" s="189">
        <v>30</v>
      </c>
      <c r="G72" s="190">
        <f t="shared" si="3"/>
        <v>0</v>
      </c>
      <c r="H72" s="191">
        <f t="shared" si="4"/>
        <v>100</v>
      </c>
    </row>
    <row r="73" spans="1:9" x14ac:dyDescent="0.2">
      <c r="A73" s="192" t="s">
        <v>184</v>
      </c>
      <c r="B73" s="188"/>
      <c r="C73" s="69"/>
      <c r="D73" s="184">
        <f>SUBTOTAL(9,D58:D72)</f>
        <v>446206</v>
      </c>
      <c r="E73" s="184">
        <f>SUBTOTAL(9,E58:E72)</f>
        <v>448286</v>
      </c>
      <c r="F73" s="184">
        <f>SUBTOTAL(9,F58:F72)</f>
        <v>427522</v>
      </c>
      <c r="G73" s="185">
        <f t="shared" ref="G73:H84" si="5">IF(D73&lt;=0,0,$F73/D73*100)</f>
        <v>95.812696377906164</v>
      </c>
      <c r="H73" s="186">
        <f t="shared" si="5"/>
        <v>95.368135520627462</v>
      </c>
      <c r="I73" s="222"/>
    </row>
    <row r="74" spans="1:9" x14ac:dyDescent="0.2">
      <c r="A74" s="192"/>
      <c r="B74" s="188"/>
      <c r="C74" s="69"/>
      <c r="D74" s="184"/>
      <c r="E74" s="184"/>
      <c r="F74" s="184"/>
      <c r="G74" s="185">
        <f t="shared" si="5"/>
        <v>0</v>
      </c>
      <c r="H74" s="186">
        <f t="shared" si="5"/>
        <v>0</v>
      </c>
    </row>
    <row r="75" spans="1:9" x14ac:dyDescent="0.2">
      <c r="A75" s="192" t="s">
        <v>42</v>
      </c>
      <c r="B75" s="188"/>
      <c r="C75" s="69"/>
      <c r="D75" s="184"/>
      <c r="E75" s="184"/>
      <c r="F75" s="184"/>
      <c r="G75" s="185">
        <f t="shared" si="5"/>
        <v>0</v>
      </c>
      <c r="H75" s="186">
        <f t="shared" si="5"/>
        <v>0</v>
      </c>
    </row>
    <row r="76" spans="1:9" x14ac:dyDescent="0.2">
      <c r="A76" s="223">
        <v>4300</v>
      </c>
      <c r="B76" s="210">
        <v>1014</v>
      </c>
      <c r="C76" s="116" t="s">
        <v>225</v>
      </c>
      <c r="D76" s="224">
        <v>50</v>
      </c>
      <c r="E76" s="224">
        <v>50</v>
      </c>
      <c r="F76" s="224"/>
      <c r="G76" s="225">
        <f t="shared" si="5"/>
        <v>0</v>
      </c>
      <c r="H76" s="226">
        <f t="shared" si="5"/>
        <v>0</v>
      </c>
    </row>
    <row r="77" spans="1:9" x14ac:dyDescent="0.2">
      <c r="A77" s="223">
        <v>4300</v>
      </c>
      <c r="B77" s="210">
        <v>1037</v>
      </c>
      <c r="C77" s="116" t="s">
        <v>67</v>
      </c>
      <c r="D77" s="224">
        <v>70</v>
      </c>
      <c r="E77" s="224">
        <v>109</v>
      </c>
      <c r="F77" s="224">
        <v>103</v>
      </c>
      <c r="G77" s="190">
        <f t="shared" si="5"/>
        <v>147.14285714285717</v>
      </c>
      <c r="H77" s="191">
        <f t="shared" si="5"/>
        <v>94.495412844036693</v>
      </c>
    </row>
    <row r="78" spans="1:9" x14ac:dyDescent="0.2">
      <c r="A78" s="223">
        <v>4300</v>
      </c>
      <c r="B78" s="210">
        <v>1039</v>
      </c>
      <c r="C78" s="116" t="s">
        <v>279</v>
      </c>
      <c r="D78" s="224"/>
      <c r="E78" s="224">
        <v>342</v>
      </c>
      <c r="F78" s="224">
        <v>342</v>
      </c>
      <c r="G78" s="190">
        <f t="shared" si="5"/>
        <v>0</v>
      </c>
      <c r="H78" s="191">
        <f t="shared" si="5"/>
        <v>100</v>
      </c>
    </row>
    <row r="79" spans="1:9" x14ac:dyDescent="0.2">
      <c r="A79" s="223">
        <v>4300</v>
      </c>
      <c r="B79" s="210">
        <v>2310</v>
      </c>
      <c r="C79" s="116" t="s">
        <v>68</v>
      </c>
      <c r="D79" s="224">
        <v>100</v>
      </c>
      <c r="E79" s="224">
        <v>100</v>
      </c>
      <c r="F79" s="224"/>
      <c r="G79" s="190">
        <f t="shared" si="5"/>
        <v>0</v>
      </c>
      <c r="H79" s="191">
        <f t="shared" si="5"/>
        <v>0</v>
      </c>
    </row>
    <row r="80" spans="1:9" x14ac:dyDescent="0.2">
      <c r="A80" s="223">
        <v>4300</v>
      </c>
      <c r="B80" s="210">
        <v>2331</v>
      </c>
      <c r="C80" s="227" t="s">
        <v>232</v>
      </c>
      <c r="D80" s="224">
        <v>2815</v>
      </c>
      <c r="E80" s="224">
        <v>2815</v>
      </c>
      <c r="F80" s="224">
        <v>1520</v>
      </c>
      <c r="G80" s="190">
        <f t="shared" si="5"/>
        <v>53.99644760213144</v>
      </c>
      <c r="H80" s="191">
        <f t="shared" si="5"/>
        <v>53.99644760213144</v>
      </c>
    </row>
    <row r="81" spans="1:8" x14ac:dyDescent="0.2">
      <c r="A81" s="223">
        <v>4300</v>
      </c>
      <c r="B81" s="210">
        <v>2333</v>
      </c>
      <c r="C81" s="116" t="s">
        <v>21</v>
      </c>
      <c r="D81" s="224">
        <v>3600</v>
      </c>
      <c r="E81" s="224">
        <v>3600</v>
      </c>
      <c r="F81" s="224">
        <v>3600</v>
      </c>
      <c r="G81" s="190">
        <f t="shared" si="5"/>
        <v>100</v>
      </c>
      <c r="H81" s="191">
        <f t="shared" si="5"/>
        <v>100</v>
      </c>
    </row>
    <row r="82" spans="1:8" x14ac:dyDescent="0.2">
      <c r="A82" s="223">
        <v>4300</v>
      </c>
      <c r="B82" s="210">
        <v>3739</v>
      </c>
      <c r="C82" s="87" t="s">
        <v>66</v>
      </c>
      <c r="D82" s="224">
        <v>250</v>
      </c>
      <c r="E82" s="224">
        <v>250</v>
      </c>
      <c r="F82" s="224"/>
      <c r="G82" s="190">
        <f t="shared" si="5"/>
        <v>0</v>
      </c>
      <c r="H82" s="191">
        <f t="shared" si="5"/>
        <v>0</v>
      </c>
    </row>
    <row r="83" spans="1:8" x14ac:dyDescent="0.2">
      <c r="A83" s="223">
        <v>4300</v>
      </c>
      <c r="B83" s="210">
        <v>3744</v>
      </c>
      <c r="C83" s="116" t="s">
        <v>70</v>
      </c>
      <c r="D83" s="224">
        <v>396</v>
      </c>
      <c r="E83" s="224">
        <v>396</v>
      </c>
      <c r="F83" s="224"/>
      <c r="G83" s="190">
        <f t="shared" si="5"/>
        <v>0</v>
      </c>
      <c r="H83" s="191">
        <f t="shared" si="5"/>
        <v>0</v>
      </c>
    </row>
    <row r="84" spans="1:8" x14ac:dyDescent="0.2">
      <c r="A84" s="223">
        <v>4300</v>
      </c>
      <c r="B84" s="210">
        <v>3745</v>
      </c>
      <c r="C84" s="69" t="s">
        <v>2</v>
      </c>
      <c r="D84" s="224">
        <v>11358</v>
      </c>
      <c r="E84" s="224">
        <v>11358</v>
      </c>
      <c r="F84" s="224">
        <v>10957</v>
      </c>
      <c r="G84" s="190">
        <f t="shared" si="5"/>
        <v>96.469448846627927</v>
      </c>
      <c r="H84" s="191">
        <f t="shared" si="5"/>
        <v>96.469448846627927</v>
      </c>
    </row>
    <row r="85" spans="1:8" x14ac:dyDescent="0.2">
      <c r="A85" s="209" t="s">
        <v>186</v>
      </c>
      <c r="B85" s="210"/>
      <c r="C85" s="116"/>
      <c r="D85" s="184">
        <f>SUBTOTAL(9,D76:D84)</f>
        <v>18639</v>
      </c>
      <c r="E85" s="184">
        <f>SUBTOTAL(9,E76:E84)</f>
        <v>19020</v>
      </c>
      <c r="F85" s="184">
        <f>SUBTOTAL(9,F76:F84)</f>
        <v>16522</v>
      </c>
      <c r="G85" s="185">
        <f t="shared" ref="G85:H88" si="6">IF(D85&lt;=0,0,$F85/D85*100)</f>
        <v>88.642094532968514</v>
      </c>
      <c r="H85" s="186">
        <f t="shared" si="6"/>
        <v>86.866456361724502</v>
      </c>
    </row>
    <row r="86" spans="1:8" x14ac:dyDescent="0.2">
      <c r="A86" s="209"/>
      <c r="B86" s="210"/>
      <c r="C86" s="116"/>
      <c r="D86" s="184"/>
      <c r="E86" s="184"/>
      <c r="F86" s="184"/>
      <c r="G86" s="185">
        <f t="shared" si="6"/>
        <v>0</v>
      </c>
      <c r="H86" s="186">
        <f t="shared" si="6"/>
        <v>0</v>
      </c>
    </row>
    <row r="87" spans="1:8" x14ac:dyDescent="0.2">
      <c r="A87" s="208" t="s">
        <v>35</v>
      </c>
      <c r="B87" s="206"/>
      <c r="C87" s="105"/>
      <c r="D87" s="184"/>
      <c r="E87" s="184"/>
      <c r="F87" s="184"/>
      <c r="G87" s="185">
        <f t="shared" si="6"/>
        <v>0</v>
      </c>
      <c r="H87" s="186">
        <f t="shared" si="6"/>
        <v>0</v>
      </c>
    </row>
    <row r="88" spans="1:8" x14ac:dyDescent="0.2">
      <c r="A88" s="187">
        <v>5300</v>
      </c>
      <c r="B88" s="188">
        <v>3113</v>
      </c>
      <c r="C88" s="69" t="s">
        <v>22</v>
      </c>
      <c r="D88" s="189">
        <v>4618</v>
      </c>
      <c r="E88" s="189">
        <v>4699</v>
      </c>
      <c r="F88" s="189">
        <v>4645</v>
      </c>
      <c r="G88" s="190">
        <f t="shared" si="6"/>
        <v>100.5846686877436</v>
      </c>
      <c r="H88" s="191">
        <f t="shared" si="6"/>
        <v>98.850819323260268</v>
      </c>
    </row>
    <row r="89" spans="1:8" x14ac:dyDescent="0.2">
      <c r="A89" s="187">
        <v>5300</v>
      </c>
      <c r="B89" s="188">
        <v>6171</v>
      </c>
      <c r="C89" s="69" t="s">
        <v>9</v>
      </c>
      <c r="D89" s="189">
        <v>190213</v>
      </c>
      <c r="E89" s="189">
        <v>190311</v>
      </c>
      <c r="F89" s="189">
        <v>178005</v>
      </c>
      <c r="G89" s="190">
        <f t="shared" ref="G89:G94" si="7">IF(D89&lt;=0,0,$F89/D89*100)</f>
        <v>93.581931834312059</v>
      </c>
      <c r="H89" s="191">
        <f t="shared" ref="H89:H94" si="8">IF(E89&lt;=0,0,$F89/E89*100)</f>
        <v>93.533742137869069</v>
      </c>
    </row>
    <row r="90" spans="1:8" x14ac:dyDescent="0.2">
      <c r="A90" s="192" t="s">
        <v>40</v>
      </c>
      <c r="B90" s="188"/>
      <c r="C90" s="69"/>
      <c r="D90" s="184">
        <f>SUBTOTAL(9,D88:D89)</f>
        <v>194831</v>
      </c>
      <c r="E90" s="184">
        <f>SUBTOTAL(9,E88:E89)</f>
        <v>195010</v>
      </c>
      <c r="F90" s="184">
        <f>SUBTOTAL(9,F88:F89)</f>
        <v>182650</v>
      </c>
      <c r="G90" s="185">
        <f t="shared" si="7"/>
        <v>93.747914859544935</v>
      </c>
      <c r="H90" s="186">
        <f t="shared" si="8"/>
        <v>93.661863494179784</v>
      </c>
    </row>
    <row r="91" spans="1:8" x14ac:dyDescent="0.2">
      <c r="A91" s="182"/>
      <c r="B91" s="183"/>
      <c r="C91" s="87"/>
      <c r="D91" s="184"/>
      <c r="E91" s="184"/>
      <c r="F91" s="184"/>
      <c r="G91" s="185">
        <f t="shared" si="7"/>
        <v>0</v>
      </c>
      <c r="H91" s="186">
        <f t="shared" si="8"/>
        <v>0</v>
      </c>
    </row>
    <row r="92" spans="1:8" x14ac:dyDescent="0.2">
      <c r="A92" s="182" t="s">
        <v>16</v>
      </c>
      <c r="B92" s="183"/>
      <c r="C92" s="87"/>
      <c r="D92" s="184"/>
      <c r="E92" s="184"/>
      <c r="F92" s="184"/>
      <c r="G92" s="185">
        <f t="shared" si="7"/>
        <v>0</v>
      </c>
      <c r="H92" s="186">
        <f t="shared" si="8"/>
        <v>0</v>
      </c>
    </row>
    <row r="93" spans="1:8" x14ac:dyDescent="0.2">
      <c r="A93" s="217">
        <v>5400</v>
      </c>
      <c r="B93" s="183">
        <v>2143</v>
      </c>
      <c r="C93" s="87" t="s">
        <v>179</v>
      </c>
      <c r="D93" s="218">
        <v>1512</v>
      </c>
      <c r="E93" s="218">
        <v>1512</v>
      </c>
      <c r="F93" s="218">
        <v>1510</v>
      </c>
      <c r="G93" s="219">
        <f t="shared" si="7"/>
        <v>99.867724867724874</v>
      </c>
      <c r="H93" s="220">
        <f t="shared" si="8"/>
        <v>99.867724867724874</v>
      </c>
    </row>
    <row r="94" spans="1:8" x14ac:dyDescent="0.2">
      <c r="A94" s="217">
        <v>5400</v>
      </c>
      <c r="B94" s="183">
        <v>2212</v>
      </c>
      <c r="C94" s="87" t="s">
        <v>18</v>
      </c>
      <c r="D94" s="218">
        <v>570299</v>
      </c>
      <c r="E94" s="218">
        <v>632838</v>
      </c>
      <c r="F94" s="218">
        <v>621640</v>
      </c>
      <c r="G94" s="219">
        <f t="shared" si="7"/>
        <v>109.00247063382542</v>
      </c>
      <c r="H94" s="220">
        <f t="shared" si="8"/>
        <v>98.230510810033536</v>
      </c>
    </row>
    <row r="95" spans="1:8" x14ac:dyDescent="0.2">
      <c r="A95" s="217">
        <v>5400</v>
      </c>
      <c r="B95" s="183">
        <v>2219</v>
      </c>
      <c r="C95" s="87" t="s">
        <v>50</v>
      </c>
      <c r="D95" s="218">
        <v>17662</v>
      </c>
      <c r="E95" s="218">
        <v>18416</v>
      </c>
      <c r="F95" s="218">
        <v>16423</v>
      </c>
      <c r="G95" s="219">
        <f t="shared" ref="G95:G203" si="9">IF(D95&lt;=0,0,$F95/D95*100)</f>
        <v>92.984939417959453</v>
      </c>
      <c r="H95" s="220">
        <f t="shared" ref="H95:H207" si="10">IF(E95&lt;=0,0,$F95/E95*100)</f>
        <v>89.17788879235448</v>
      </c>
    </row>
    <row r="96" spans="1:8" x14ac:dyDescent="0.2">
      <c r="A96" s="217">
        <v>5400</v>
      </c>
      <c r="B96" s="183">
        <v>2229</v>
      </c>
      <c r="C96" s="87" t="s">
        <v>202</v>
      </c>
      <c r="D96" s="218">
        <v>1807299</v>
      </c>
      <c r="E96" s="218">
        <v>1807769</v>
      </c>
      <c r="F96" s="218">
        <v>1807769</v>
      </c>
      <c r="G96" s="219">
        <f t="shared" si="9"/>
        <v>100.02600565816724</v>
      </c>
      <c r="H96" s="220">
        <f t="shared" si="10"/>
        <v>100</v>
      </c>
    </row>
    <row r="97" spans="1:8" x14ac:dyDescent="0.2">
      <c r="A97" s="217">
        <v>5400</v>
      </c>
      <c r="B97" s="183">
        <v>2271</v>
      </c>
      <c r="C97" s="87" t="s">
        <v>19</v>
      </c>
      <c r="D97" s="218">
        <v>3926</v>
      </c>
      <c r="E97" s="218">
        <v>3926</v>
      </c>
      <c r="F97" s="218">
        <v>3819</v>
      </c>
      <c r="G97" s="219">
        <f t="shared" si="9"/>
        <v>97.274579724910851</v>
      </c>
      <c r="H97" s="220">
        <f t="shared" si="10"/>
        <v>97.274579724910851</v>
      </c>
    </row>
    <row r="98" spans="1:8" x14ac:dyDescent="0.2">
      <c r="A98" s="217">
        <v>5400</v>
      </c>
      <c r="B98" s="183">
        <v>2299</v>
      </c>
      <c r="C98" s="87" t="s">
        <v>71</v>
      </c>
      <c r="D98" s="218">
        <v>8380</v>
      </c>
      <c r="E98" s="218">
        <v>8380</v>
      </c>
      <c r="F98" s="218">
        <v>8230</v>
      </c>
      <c r="G98" s="219">
        <f>IF(D98&lt;=0,0,$F98/D98*100)</f>
        <v>98.21002386634845</v>
      </c>
      <c r="H98" s="220">
        <f>IF(E98&lt;=0,0,$F98/E98*100)</f>
        <v>98.21002386634845</v>
      </c>
    </row>
    <row r="99" spans="1:8" x14ac:dyDescent="0.2">
      <c r="A99" s="217">
        <v>5400</v>
      </c>
      <c r="B99" s="183">
        <v>3636</v>
      </c>
      <c r="C99" s="207" t="s">
        <v>159</v>
      </c>
      <c r="D99" s="218">
        <v>4000</v>
      </c>
      <c r="E99" s="218">
        <v>4000</v>
      </c>
      <c r="F99" s="218">
        <v>3418</v>
      </c>
      <c r="G99" s="219">
        <f t="shared" si="9"/>
        <v>85.45</v>
      </c>
      <c r="H99" s="220">
        <f t="shared" si="10"/>
        <v>85.45</v>
      </c>
    </row>
    <row r="100" spans="1:8" x14ac:dyDescent="0.2">
      <c r="A100" s="182" t="s">
        <v>14</v>
      </c>
      <c r="B100" s="183"/>
      <c r="C100" s="87"/>
      <c r="D100" s="184">
        <f>SUBTOTAL(9,D93:D99)</f>
        <v>2413078</v>
      </c>
      <c r="E100" s="184">
        <f>SUBTOTAL(9,E93:E99)</f>
        <v>2476841</v>
      </c>
      <c r="F100" s="184">
        <f>SUBTOTAL(9,F93:F99)</f>
        <v>2462809</v>
      </c>
      <c r="G100" s="185">
        <f t="shared" si="9"/>
        <v>102.06089484053147</v>
      </c>
      <c r="H100" s="186">
        <f t="shared" si="10"/>
        <v>99.433471910389088</v>
      </c>
    </row>
    <row r="101" spans="1:8" x14ac:dyDescent="0.2">
      <c r="A101" s="182"/>
      <c r="B101" s="183"/>
      <c r="C101" s="87"/>
      <c r="D101" s="184"/>
      <c r="E101" s="184"/>
      <c r="F101" s="184"/>
      <c r="G101" s="185">
        <f t="shared" si="9"/>
        <v>0</v>
      </c>
      <c r="H101" s="186">
        <f t="shared" si="10"/>
        <v>0</v>
      </c>
    </row>
    <row r="102" spans="1:8" x14ac:dyDescent="0.2">
      <c r="A102" s="182" t="s">
        <v>17</v>
      </c>
      <c r="B102" s="183"/>
      <c r="C102" s="87"/>
      <c r="D102" s="184"/>
      <c r="E102" s="184"/>
      <c r="F102" s="184"/>
      <c r="G102" s="185">
        <f t="shared" si="9"/>
        <v>0</v>
      </c>
      <c r="H102" s="186">
        <f t="shared" si="10"/>
        <v>0</v>
      </c>
    </row>
    <row r="103" spans="1:8" x14ac:dyDescent="0.2">
      <c r="A103" s="217">
        <v>5600</v>
      </c>
      <c r="B103" s="210">
        <v>2219</v>
      </c>
      <c r="C103" s="87" t="s">
        <v>50</v>
      </c>
      <c r="D103" s="218">
        <v>200</v>
      </c>
      <c r="E103" s="218">
        <v>38</v>
      </c>
      <c r="F103" s="218">
        <v>37</v>
      </c>
      <c r="G103" s="190">
        <f t="shared" si="9"/>
        <v>18.5</v>
      </c>
      <c r="H103" s="191">
        <f t="shared" si="10"/>
        <v>97.368421052631575</v>
      </c>
    </row>
    <row r="104" spans="1:8" x14ac:dyDescent="0.2">
      <c r="A104" s="217">
        <v>5600</v>
      </c>
      <c r="B104" s="210">
        <v>2229</v>
      </c>
      <c r="C104" s="87" t="s">
        <v>202</v>
      </c>
      <c r="D104" s="218">
        <v>650</v>
      </c>
      <c r="E104" s="218">
        <v>76</v>
      </c>
      <c r="F104" s="218">
        <v>74</v>
      </c>
      <c r="G104" s="190">
        <f t="shared" si="9"/>
        <v>11.384615384615385</v>
      </c>
      <c r="H104" s="191">
        <f t="shared" si="10"/>
        <v>97.368421052631575</v>
      </c>
    </row>
    <row r="105" spans="1:8" x14ac:dyDescent="0.2">
      <c r="A105" s="217">
        <v>5600</v>
      </c>
      <c r="B105" s="210">
        <v>2310</v>
      </c>
      <c r="C105" s="116" t="s">
        <v>68</v>
      </c>
      <c r="D105" s="218">
        <v>250</v>
      </c>
      <c r="E105" s="218">
        <v>250</v>
      </c>
      <c r="F105" s="218">
        <v>95</v>
      </c>
      <c r="G105" s="190">
        <f t="shared" si="9"/>
        <v>38</v>
      </c>
      <c r="H105" s="191">
        <f t="shared" si="10"/>
        <v>38</v>
      </c>
    </row>
    <row r="106" spans="1:8" x14ac:dyDescent="0.2">
      <c r="A106" s="217">
        <v>5600</v>
      </c>
      <c r="B106" s="210">
        <v>2321</v>
      </c>
      <c r="C106" s="116" t="s">
        <v>72</v>
      </c>
      <c r="D106" s="218">
        <v>3740</v>
      </c>
      <c r="E106" s="218">
        <v>3740</v>
      </c>
      <c r="F106" s="218">
        <v>615</v>
      </c>
      <c r="G106" s="190">
        <f t="shared" si="9"/>
        <v>16.443850267379677</v>
      </c>
      <c r="H106" s="191">
        <f t="shared" si="10"/>
        <v>16.443850267379677</v>
      </c>
    </row>
    <row r="107" spans="1:8" x14ac:dyDescent="0.2">
      <c r="A107" s="217">
        <v>5600</v>
      </c>
      <c r="B107" s="210">
        <v>3113</v>
      </c>
      <c r="C107" s="116" t="s">
        <v>22</v>
      </c>
      <c r="D107" s="218">
        <v>1721</v>
      </c>
      <c r="E107" s="218">
        <v>2533</v>
      </c>
      <c r="F107" s="218">
        <v>2146</v>
      </c>
      <c r="G107" s="190">
        <f t="shared" si="9"/>
        <v>124.69494479953515</v>
      </c>
      <c r="H107" s="191">
        <f t="shared" si="10"/>
        <v>84.721673904461113</v>
      </c>
    </row>
    <row r="108" spans="1:8" x14ac:dyDescent="0.2">
      <c r="A108" s="217">
        <v>5600</v>
      </c>
      <c r="B108" s="210">
        <v>3315</v>
      </c>
      <c r="C108" s="116" t="s">
        <v>87</v>
      </c>
      <c r="D108" s="218">
        <v>0</v>
      </c>
      <c r="E108" s="218">
        <v>195</v>
      </c>
      <c r="F108" s="218">
        <v>195</v>
      </c>
      <c r="G108" s="190">
        <f t="shared" si="9"/>
        <v>0</v>
      </c>
      <c r="H108" s="191">
        <f t="shared" si="10"/>
        <v>100</v>
      </c>
    </row>
    <row r="109" spans="1:8" x14ac:dyDescent="0.2">
      <c r="A109" s="217">
        <v>5600</v>
      </c>
      <c r="B109" s="210">
        <v>3319</v>
      </c>
      <c r="C109" s="116" t="s">
        <v>45</v>
      </c>
      <c r="D109" s="218">
        <v>1500</v>
      </c>
      <c r="E109" s="218">
        <v>1500</v>
      </c>
      <c r="F109" s="218">
        <v>1500</v>
      </c>
      <c r="G109" s="190">
        <f t="shared" si="9"/>
        <v>100</v>
      </c>
      <c r="H109" s="191">
        <f t="shared" si="10"/>
        <v>100</v>
      </c>
    </row>
    <row r="110" spans="1:8" x14ac:dyDescent="0.2">
      <c r="A110" s="217">
        <v>5600</v>
      </c>
      <c r="B110" s="210">
        <v>3412</v>
      </c>
      <c r="C110" s="228" t="s">
        <v>194</v>
      </c>
      <c r="D110" s="218">
        <v>100</v>
      </c>
      <c r="E110" s="218"/>
      <c r="F110" s="218"/>
      <c r="G110" s="190">
        <f t="shared" si="9"/>
        <v>0</v>
      </c>
      <c r="H110" s="191">
        <f t="shared" si="10"/>
        <v>0</v>
      </c>
    </row>
    <row r="111" spans="1:8" x14ac:dyDescent="0.2">
      <c r="A111" s="217">
        <v>5600</v>
      </c>
      <c r="B111" s="210">
        <v>3421</v>
      </c>
      <c r="C111" s="69" t="s">
        <v>90</v>
      </c>
      <c r="D111" s="218">
        <v>200</v>
      </c>
      <c r="E111" s="218">
        <v>46</v>
      </c>
      <c r="F111" s="218">
        <v>46</v>
      </c>
      <c r="G111" s="190">
        <f t="shared" si="9"/>
        <v>23</v>
      </c>
      <c r="H111" s="191">
        <f t="shared" si="10"/>
        <v>100</v>
      </c>
    </row>
    <row r="112" spans="1:8" x14ac:dyDescent="0.2">
      <c r="A112" s="217">
        <v>5600</v>
      </c>
      <c r="B112" s="210">
        <v>3631</v>
      </c>
      <c r="C112" s="116" t="s">
        <v>10</v>
      </c>
      <c r="D112" s="218">
        <v>154459</v>
      </c>
      <c r="E112" s="218">
        <v>154459</v>
      </c>
      <c r="F112" s="218">
        <v>154437</v>
      </c>
      <c r="G112" s="190">
        <f t="shared" si="9"/>
        <v>99.985756738034041</v>
      </c>
      <c r="H112" s="191">
        <f t="shared" si="10"/>
        <v>99.985756738034041</v>
      </c>
    </row>
    <row r="113" spans="1:8" x14ac:dyDescent="0.2">
      <c r="A113" s="217">
        <v>5600</v>
      </c>
      <c r="B113" s="210">
        <v>3633</v>
      </c>
      <c r="C113" s="116" t="s">
        <v>43</v>
      </c>
      <c r="D113" s="218">
        <v>18671</v>
      </c>
      <c r="E113" s="218">
        <v>18671</v>
      </c>
      <c r="F113" s="218">
        <v>18265</v>
      </c>
      <c r="G113" s="190">
        <f t="shared" si="9"/>
        <v>97.825504793530072</v>
      </c>
      <c r="H113" s="191">
        <f t="shared" si="10"/>
        <v>97.825504793530072</v>
      </c>
    </row>
    <row r="114" spans="1:8" x14ac:dyDescent="0.2">
      <c r="A114" s="217">
        <v>5600</v>
      </c>
      <c r="B114" s="183">
        <v>3636</v>
      </c>
      <c r="C114" s="87" t="s">
        <v>159</v>
      </c>
      <c r="D114" s="218">
        <v>2210</v>
      </c>
      <c r="E114" s="218">
        <v>380</v>
      </c>
      <c r="F114" s="218">
        <v>231</v>
      </c>
      <c r="G114" s="190">
        <f t="shared" si="9"/>
        <v>10.452488687782806</v>
      </c>
      <c r="H114" s="191">
        <f t="shared" si="10"/>
        <v>60.789473684210527</v>
      </c>
    </row>
    <row r="115" spans="1:8" x14ac:dyDescent="0.2">
      <c r="A115" s="217">
        <v>5600</v>
      </c>
      <c r="B115" s="183">
        <v>3639</v>
      </c>
      <c r="C115" s="87" t="s">
        <v>39</v>
      </c>
      <c r="D115" s="218">
        <v>18358</v>
      </c>
      <c r="E115" s="218">
        <v>11508</v>
      </c>
      <c r="F115" s="218">
        <v>4013</v>
      </c>
      <c r="G115" s="190">
        <f t="shared" si="9"/>
        <v>21.859679703671425</v>
      </c>
      <c r="H115" s="191">
        <f t="shared" si="10"/>
        <v>34.871393812999649</v>
      </c>
    </row>
    <row r="116" spans="1:8" x14ac:dyDescent="0.2">
      <c r="A116" s="217">
        <v>5600</v>
      </c>
      <c r="B116" s="210">
        <v>3699</v>
      </c>
      <c r="C116" s="116" t="s">
        <v>73</v>
      </c>
      <c r="D116" s="218">
        <v>4120</v>
      </c>
      <c r="E116" s="218">
        <v>4120</v>
      </c>
      <c r="F116" s="218">
        <v>3313</v>
      </c>
      <c r="G116" s="190">
        <f t="shared" si="9"/>
        <v>80.412621359223309</v>
      </c>
      <c r="H116" s="191">
        <f t="shared" si="10"/>
        <v>80.412621359223309</v>
      </c>
    </row>
    <row r="117" spans="1:8" x14ac:dyDescent="0.2">
      <c r="A117" s="217">
        <v>5600</v>
      </c>
      <c r="B117" s="183">
        <v>3745</v>
      </c>
      <c r="C117" s="87" t="s">
        <v>2</v>
      </c>
      <c r="D117" s="218">
        <v>3065</v>
      </c>
      <c r="E117" s="218">
        <v>1625</v>
      </c>
      <c r="F117" s="218">
        <v>1128</v>
      </c>
      <c r="G117" s="190">
        <f t="shared" si="9"/>
        <v>36.802610114192497</v>
      </c>
      <c r="H117" s="191">
        <f t="shared" si="10"/>
        <v>69.41538461538461</v>
      </c>
    </row>
    <row r="118" spans="1:8" x14ac:dyDescent="0.2">
      <c r="A118" s="217">
        <v>5600</v>
      </c>
      <c r="B118" s="183">
        <v>4357</v>
      </c>
      <c r="C118" s="106" t="s">
        <v>234</v>
      </c>
      <c r="D118" s="218"/>
      <c r="E118" s="218">
        <v>2000</v>
      </c>
      <c r="F118" s="218">
        <v>1798</v>
      </c>
      <c r="G118" s="190">
        <f t="shared" si="9"/>
        <v>0</v>
      </c>
      <c r="H118" s="191">
        <f t="shared" si="10"/>
        <v>89.9</v>
      </c>
    </row>
    <row r="119" spans="1:8" x14ac:dyDescent="0.2">
      <c r="A119" s="217">
        <v>5600</v>
      </c>
      <c r="B119" s="210">
        <v>6171</v>
      </c>
      <c r="C119" s="116" t="s">
        <v>9</v>
      </c>
      <c r="D119" s="218">
        <v>394</v>
      </c>
      <c r="E119" s="218"/>
      <c r="F119" s="218"/>
      <c r="G119" s="190">
        <f t="shared" si="9"/>
        <v>0</v>
      </c>
      <c r="H119" s="191">
        <f t="shared" si="10"/>
        <v>0</v>
      </c>
    </row>
    <row r="120" spans="1:8" x14ac:dyDescent="0.2">
      <c r="A120" s="217">
        <v>5600</v>
      </c>
      <c r="B120" s="210">
        <v>6330</v>
      </c>
      <c r="C120" s="64" t="s">
        <v>267</v>
      </c>
      <c r="D120" s="218">
        <v>8000</v>
      </c>
      <c r="E120" s="218">
        <v>56078</v>
      </c>
      <c r="F120" s="218">
        <v>56078</v>
      </c>
      <c r="G120" s="190">
        <f t="shared" si="9"/>
        <v>700.97500000000002</v>
      </c>
      <c r="H120" s="191">
        <f t="shared" si="10"/>
        <v>100</v>
      </c>
    </row>
    <row r="121" spans="1:8" x14ac:dyDescent="0.2">
      <c r="A121" s="182" t="s">
        <v>15</v>
      </c>
      <c r="B121" s="183"/>
      <c r="C121" s="87"/>
      <c r="D121" s="184">
        <f>SUBTOTAL(9,D103:D120)</f>
        <v>217638</v>
      </c>
      <c r="E121" s="184">
        <f>SUBTOTAL(9,E103:E120)</f>
        <v>257219</v>
      </c>
      <c r="F121" s="184">
        <f>SUBTOTAL(9,F103:F120)</f>
        <v>243971</v>
      </c>
      <c r="G121" s="185">
        <f t="shared" si="9"/>
        <v>112.09944954465672</v>
      </c>
      <c r="H121" s="186">
        <f t="shared" si="10"/>
        <v>94.849525112841576</v>
      </c>
    </row>
    <row r="122" spans="1:8" x14ac:dyDescent="0.2">
      <c r="A122" s="182"/>
      <c r="B122" s="183"/>
      <c r="C122" s="87"/>
      <c r="D122" s="184"/>
      <c r="E122" s="184"/>
      <c r="F122" s="184"/>
      <c r="G122" s="185">
        <f t="shared" si="9"/>
        <v>0</v>
      </c>
      <c r="H122" s="186">
        <f t="shared" si="10"/>
        <v>0</v>
      </c>
    </row>
    <row r="123" spans="1:8" x14ac:dyDescent="0.2">
      <c r="A123" s="229" t="s">
        <v>275</v>
      </c>
      <c r="B123" s="210"/>
      <c r="C123" s="116"/>
      <c r="D123" s="184"/>
      <c r="E123" s="184"/>
      <c r="F123" s="184"/>
      <c r="G123" s="185">
        <f>IF(D123&lt;=0,0,$F123/D123*100)</f>
        <v>0</v>
      </c>
      <c r="H123" s="186">
        <f>IF(E123&lt;=0,0,$F123/E123*100)</f>
        <v>0</v>
      </c>
    </row>
    <row r="124" spans="1:8" x14ac:dyDescent="0.2">
      <c r="A124" s="223">
        <v>5900</v>
      </c>
      <c r="B124" s="210">
        <v>2219</v>
      </c>
      <c r="C124" s="87" t="s">
        <v>50</v>
      </c>
      <c r="D124" s="224"/>
      <c r="E124" s="224">
        <v>19824</v>
      </c>
      <c r="F124" s="224">
        <v>19806</v>
      </c>
      <c r="G124" s="190">
        <f t="shared" ref="G124:G140" si="11">IF(D124&lt;=0,0,$F124/D124*100)</f>
        <v>0</v>
      </c>
      <c r="H124" s="191">
        <f t="shared" ref="H124:H140" si="12">IF(E124&lt;=0,0,$F124/E124*100)</f>
        <v>99.90920096852301</v>
      </c>
    </row>
    <row r="125" spans="1:8" x14ac:dyDescent="0.2">
      <c r="A125" s="223">
        <v>5900</v>
      </c>
      <c r="B125" s="210">
        <v>2229</v>
      </c>
      <c r="C125" s="87" t="s">
        <v>202</v>
      </c>
      <c r="D125" s="224"/>
      <c r="E125" s="224">
        <v>574</v>
      </c>
      <c r="F125" s="224">
        <v>419</v>
      </c>
      <c r="G125" s="190">
        <f t="shared" si="11"/>
        <v>0</v>
      </c>
      <c r="H125" s="191">
        <f t="shared" si="12"/>
        <v>72.99651567944251</v>
      </c>
    </row>
    <row r="126" spans="1:8" x14ac:dyDescent="0.2">
      <c r="A126" s="223">
        <v>5900</v>
      </c>
      <c r="B126" s="210">
        <v>3111</v>
      </c>
      <c r="C126" s="116" t="s">
        <v>91</v>
      </c>
      <c r="D126" s="224"/>
      <c r="E126" s="224">
        <v>34</v>
      </c>
      <c r="F126" s="224">
        <v>34</v>
      </c>
      <c r="G126" s="190">
        <f t="shared" si="11"/>
        <v>0</v>
      </c>
      <c r="H126" s="191">
        <f t="shared" si="12"/>
        <v>100</v>
      </c>
    </row>
    <row r="127" spans="1:8" x14ac:dyDescent="0.2">
      <c r="A127" s="223">
        <v>5900</v>
      </c>
      <c r="B127" s="210">
        <v>3113</v>
      </c>
      <c r="C127" s="69" t="s">
        <v>22</v>
      </c>
      <c r="D127" s="224"/>
      <c r="E127" s="224">
        <v>2665</v>
      </c>
      <c r="F127" s="224">
        <v>2556</v>
      </c>
      <c r="G127" s="190">
        <f t="shared" si="11"/>
        <v>0</v>
      </c>
      <c r="H127" s="191">
        <f t="shared" si="12"/>
        <v>95.909943714821765</v>
      </c>
    </row>
    <row r="128" spans="1:8" x14ac:dyDescent="0.2">
      <c r="A128" s="223">
        <v>5900</v>
      </c>
      <c r="B128" s="210">
        <v>3314</v>
      </c>
      <c r="C128" s="116" t="s">
        <v>86</v>
      </c>
      <c r="D128" s="224"/>
      <c r="E128" s="224">
        <v>3579</v>
      </c>
      <c r="F128" s="224">
        <v>3578</v>
      </c>
      <c r="G128" s="190">
        <f t="shared" si="11"/>
        <v>0</v>
      </c>
      <c r="H128" s="191">
        <f t="shared" si="12"/>
        <v>99.972059234423028</v>
      </c>
    </row>
    <row r="129" spans="1:8" x14ac:dyDescent="0.2">
      <c r="A129" s="223">
        <v>5900</v>
      </c>
      <c r="B129" s="210">
        <v>3315</v>
      </c>
      <c r="C129" s="116" t="s">
        <v>87</v>
      </c>
      <c r="D129" s="224"/>
      <c r="E129" s="224">
        <v>188</v>
      </c>
      <c r="F129" s="224">
        <v>188</v>
      </c>
      <c r="G129" s="190">
        <f t="shared" si="11"/>
        <v>0</v>
      </c>
      <c r="H129" s="191">
        <f t="shared" si="12"/>
        <v>100</v>
      </c>
    </row>
    <row r="130" spans="1:8" x14ac:dyDescent="0.2">
      <c r="A130" s="223">
        <v>5900</v>
      </c>
      <c r="B130" s="210">
        <v>3319</v>
      </c>
      <c r="C130" s="116" t="s">
        <v>45</v>
      </c>
      <c r="D130" s="224"/>
      <c r="E130" s="224">
        <v>1647</v>
      </c>
      <c r="F130" s="224">
        <v>1622</v>
      </c>
      <c r="G130" s="190">
        <f t="shared" si="11"/>
        <v>0</v>
      </c>
      <c r="H130" s="191">
        <f t="shared" si="12"/>
        <v>98.482088646023072</v>
      </c>
    </row>
    <row r="131" spans="1:8" x14ac:dyDescent="0.2">
      <c r="A131" s="223">
        <v>5900</v>
      </c>
      <c r="B131" s="210">
        <v>3326</v>
      </c>
      <c r="C131" s="116" t="s">
        <v>288</v>
      </c>
      <c r="D131" s="224"/>
      <c r="E131" s="224">
        <v>587</v>
      </c>
      <c r="F131" s="224">
        <v>587</v>
      </c>
      <c r="G131" s="190">
        <f t="shared" si="11"/>
        <v>0</v>
      </c>
      <c r="H131" s="191">
        <f t="shared" si="12"/>
        <v>100</v>
      </c>
    </row>
    <row r="132" spans="1:8" x14ac:dyDescent="0.2">
      <c r="A132" s="223">
        <v>5900</v>
      </c>
      <c r="B132" s="210">
        <v>3412</v>
      </c>
      <c r="C132" s="228" t="s">
        <v>194</v>
      </c>
      <c r="D132" s="224"/>
      <c r="E132" s="224">
        <v>100</v>
      </c>
      <c r="F132" s="224"/>
      <c r="G132" s="190">
        <f t="shared" si="11"/>
        <v>0</v>
      </c>
      <c r="H132" s="191">
        <f t="shared" si="12"/>
        <v>0</v>
      </c>
    </row>
    <row r="133" spans="1:8" x14ac:dyDescent="0.2">
      <c r="A133" s="223">
        <v>5900</v>
      </c>
      <c r="B133" s="210">
        <v>3421</v>
      </c>
      <c r="C133" s="69" t="s">
        <v>90</v>
      </c>
      <c r="D133" s="224"/>
      <c r="E133" s="224">
        <v>2571</v>
      </c>
      <c r="F133" s="224">
        <v>2521</v>
      </c>
      <c r="G133" s="190">
        <f t="shared" si="11"/>
        <v>0</v>
      </c>
      <c r="H133" s="191">
        <f t="shared" si="12"/>
        <v>98.055231427460129</v>
      </c>
    </row>
    <row r="134" spans="1:8" x14ac:dyDescent="0.2">
      <c r="A134" s="223">
        <v>5900</v>
      </c>
      <c r="B134" s="210">
        <v>3429</v>
      </c>
      <c r="C134" s="69" t="s">
        <v>55</v>
      </c>
      <c r="D134" s="224"/>
      <c r="E134" s="224">
        <v>20</v>
      </c>
      <c r="F134" s="224">
        <v>18</v>
      </c>
      <c r="G134" s="190">
        <f t="shared" si="11"/>
        <v>0</v>
      </c>
      <c r="H134" s="191">
        <f t="shared" si="12"/>
        <v>90</v>
      </c>
    </row>
    <row r="135" spans="1:8" x14ac:dyDescent="0.2">
      <c r="A135" s="223">
        <v>5900</v>
      </c>
      <c r="B135" s="210">
        <v>3522</v>
      </c>
      <c r="C135" s="89" t="s">
        <v>195</v>
      </c>
      <c r="D135" s="224"/>
      <c r="E135" s="224">
        <v>306</v>
      </c>
      <c r="F135" s="224">
        <v>305</v>
      </c>
      <c r="G135" s="190">
        <f t="shared" si="11"/>
        <v>0</v>
      </c>
      <c r="H135" s="191">
        <f t="shared" si="12"/>
        <v>99.673202614379079</v>
      </c>
    </row>
    <row r="136" spans="1:8" x14ac:dyDescent="0.2">
      <c r="A136" s="223">
        <v>5900</v>
      </c>
      <c r="B136" s="210">
        <v>3636</v>
      </c>
      <c r="C136" s="87" t="s">
        <v>159</v>
      </c>
      <c r="D136" s="224"/>
      <c r="E136" s="224">
        <v>1830</v>
      </c>
      <c r="F136" s="224">
        <v>373</v>
      </c>
      <c r="G136" s="190">
        <f t="shared" si="11"/>
        <v>0</v>
      </c>
      <c r="H136" s="191">
        <f t="shared" si="12"/>
        <v>20.382513661202186</v>
      </c>
    </row>
    <row r="137" spans="1:8" x14ac:dyDescent="0.2">
      <c r="A137" s="223">
        <v>5900</v>
      </c>
      <c r="B137" s="210">
        <v>3639</v>
      </c>
      <c r="C137" s="87" t="s">
        <v>39</v>
      </c>
      <c r="D137" s="224"/>
      <c r="E137" s="224">
        <v>3454</v>
      </c>
      <c r="F137" s="224">
        <v>237</v>
      </c>
      <c r="G137" s="190">
        <f t="shared" si="11"/>
        <v>0</v>
      </c>
      <c r="H137" s="191">
        <f t="shared" si="12"/>
        <v>6.8616097278517652</v>
      </c>
    </row>
    <row r="138" spans="1:8" x14ac:dyDescent="0.2">
      <c r="A138" s="223">
        <v>5900</v>
      </c>
      <c r="B138" s="210">
        <v>3745</v>
      </c>
      <c r="C138" s="87" t="s">
        <v>2</v>
      </c>
      <c r="D138" s="224"/>
      <c r="E138" s="224">
        <v>6047</v>
      </c>
      <c r="F138" s="224">
        <v>4751</v>
      </c>
      <c r="G138" s="190">
        <f t="shared" si="11"/>
        <v>0</v>
      </c>
      <c r="H138" s="191">
        <f t="shared" si="12"/>
        <v>78.567884901604103</v>
      </c>
    </row>
    <row r="139" spans="1:8" x14ac:dyDescent="0.2">
      <c r="A139" s="223">
        <v>5900</v>
      </c>
      <c r="B139" s="210">
        <v>6171</v>
      </c>
      <c r="C139" s="116" t="s">
        <v>9</v>
      </c>
      <c r="D139" s="224"/>
      <c r="E139" s="224">
        <v>394</v>
      </c>
      <c r="F139" s="224">
        <v>233</v>
      </c>
      <c r="G139" s="190">
        <f t="shared" si="11"/>
        <v>0</v>
      </c>
      <c r="H139" s="191">
        <f t="shared" si="12"/>
        <v>59.137055837563459</v>
      </c>
    </row>
    <row r="140" spans="1:8" x14ac:dyDescent="0.2">
      <c r="A140" s="223">
        <v>5900</v>
      </c>
      <c r="B140" s="210">
        <v>6330</v>
      </c>
      <c r="C140" s="64" t="s">
        <v>267</v>
      </c>
      <c r="D140" s="224"/>
      <c r="E140" s="224">
        <v>8000</v>
      </c>
      <c r="F140" s="224">
        <v>8000</v>
      </c>
      <c r="G140" s="190">
        <f t="shared" si="11"/>
        <v>0</v>
      </c>
      <c r="H140" s="191">
        <f t="shared" si="12"/>
        <v>100</v>
      </c>
    </row>
    <row r="141" spans="1:8" x14ac:dyDescent="0.2">
      <c r="A141" s="209" t="s">
        <v>276</v>
      </c>
      <c r="B141" s="210"/>
      <c r="C141" s="116"/>
      <c r="D141" s="184">
        <f>SUBTOTAL(9,D124:D140)</f>
        <v>0</v>
      </c>
      <c r="E141" s="184">
        <f>SUBTOTAL(9,E124:E140)</f>
        <v>51820</v>
      </c>
      <c r="F141" s="184">
        <f>SUBTOTAL(9,F124:F140)</f>
        <v>45228</v>
      </c>
      <c r="G141" s="185">
        <f>IF(D141&lt;=0,0,$F141/D141*100)</f>
        <v>0</v>
      </c>
      <c r="H141" s="186">
        <f>IF(E141&lt;=0,0,$F141/E141*100)</f>
        <v>87.279042840602088</v>
      </c>
    </row>
    <row r="142" spans="1:8" x14ac:dyDescent="0.2">
      <c r="A142" s="182"/>
      <c r="B142" s="183"/>
      <c r="C142" s="87"/>
      <c r="D142" s="184"/>
      <c r="E142" s="184"/>
      <c r="F142" s="184"/>
      <c r="G142" s="185"/>
      <c r="H142" s="186"/>
    </row>
    <row r="143" spans="1:8" x14ac:dyDescent="0.2">
      <c r="A143" s="209" t="s">
        <v>204</v>
      </c>
      <c r="B143" s="210"/>
      <c r="C143" s="116"/>
      <c r="D143" s="184"/>
      <c r="E143" s="184"/>
      <c r="F143" s="184"/>
      <c r="G143" s="185">
        <f t="shared" si="9"/>
        <v>0</v>
      </c>
      <c r="H143" s="186">
        <f t="shared" si="10"/>
        <v>0</v>
      </c>
    </row>
    <row r="144" spans="1:8" x14ac:dyDescent="0.2">
      <c r="A144" s="223">
        <v>6200</v>
      </c>
      <c r="B144" s="210">
        <v>3612</v>
      </c>
      <c r="C144" s="89" t="s">
        <v>11</v>
      </c>
      <c r="D144" s="224">
        <v>366090</v>
      </c>
      <c r="E144" s="224">
        <v>366090</v>
      </c>
      <c r="F144" s="224">
        <v>141243</v>
      </c>
      <c r="G144" s="190">
        <f t="shared" si="9"/>
        <v>38.581496353355732</v>
      </c>
      <c r="H144" s="191">
        <f t="shared" si="10"/>
        <v>38.581496353355732</v>
      </c>
    </row>
    <row r="145" spans="1:8" x14ac:dyDescent="0.2">
      <c r="A145" s="223">
        <v>6200</v>
      </c>
      <c r="B145" s="210">
        <v>3619</v>
      </c>
      <c r="C145" s="89" t="s">
        <v>261</v>
      </c>
      <c r="D145" s="224">
        <v>55676</v>
      </c>
      <c r="E145" s="224">
        <v>53476</v>
      </c>
      <c r="F145" s="224">
        <v>6019</v>
      </c>
      <c r="G145" s="190">
        <f t="shared" si="9"/>
        <v>10.810762267404266</v>
      </c>
      <c r="H145" s="191">
        <f t="shared" si="10"/>
        <v>11.255516493380208</v>
      </c>
    </row>
    <row r="146" spans="1:8" x14ac:dyDescent="0.2">
      <c r="A146" s="223">
        <v>6200</v>
      </c>
      <c r="B146" s="210">
        <v>6330</v>
      </c>
      <c r="C146" s="64" t="s">
        <v>267</v>
      </c>
      <c r="D146" s="224">
        <v>40810</v>
      </c>
      <c r="E146" s="224">
        <v>40810</v>
      </c>
      <c r="F146" s="224"/>
      <c r="G146" s="190">
        <f t="shared" si="9"/>
        <v>0</v>
      </c>
      <c r="H146" s="191">
        <f t="shared" si="10"/>
        <v>0</v>
      </c>
    </row>
    <row r="147" spans="1:8" x14ac:dyDescent="0.2">
      <c r="A147" s="223">
        <v>6200</v>
      </c>
      <c r="B147" s="210">
        <v>6409</v>
      </c>
      <c r="C147" s="109" t="s">
        <v>36</v>
      </c>
      <c r="D147" s="224"/>
      <c r="E147" s="224"/>
      <c r="F147" s="224">
        <v>-1847</v>
      </c>
      <c r="G147" s="190">
        <f t="shared" si="9"/>
        <v>0</v>
      </c>
      <c r="H147" s="191">
        <f t="shared" si="10"/>
        <v>0</v>
      </c>
    </row>
    <row r="148" spans="1:8" x14ac:dyDescent="0.2">
      <c r="A148" s="209" t="s">
        <v>75</v>
      </c>
      <c r="B148" s="210"/>
      <c r="C148" s="116"/>
      <c r="D148" s="184">
        <f>SUBTOTAL(9,D144:D147)</f>
        <v>462576</v>
      </c>
      <c r="E148" s="184">
        <f>SUBTOTAL(9,E144:E147)</f>
        <v>460376</v>
      </c>
      <c r="F148" s="184">
        <f>SUBTOTAL(9,F144:F147)</f>
        <v>145415</v>
      </c>
      <c r="G148" s="185">
        <f t="shared" si="9"/>
        <v>31.435915395524194</v>
      </c>
      <c r="H148" s="186">
        <f t="shared" si="10"/>
        <v>31.586138286965436</v>
      </c>
    </row>
    <row r="149" spans="1:8" x14ac:dyDescent="0.2">
      <c r="A149" s="209"/>
      <c r="B149" s="210"/>
      <c r="C149" s="116"/>
      <c r="D149" s="184"/>
      <c r="E149" s="184"/>
      <c r="F149" s="184"/>
      <c r="G149" s="185">
        <f t="shared" si="9"/>
        <v>0</v>
      </c>
      <c r="H149" s="186">
        <f t="shared" si="10"/>
        <v>0</v>
      </c>
    </row>
    <row r="150" spans="1:8" x14ac:dyDescent="0.2">
      <c r="A150" s="209" t="s">
        <v>191</v>
      </c>
      <c r="B150" s="210"/>
      <c r="C150" s="116"/>
      <c r="D150" s="184"/>
      <c r="E150" s="184"/>
      <c r="F150" s="184"/>
      <c r="G150" s="185">
        <f t="shared" si="9"/>
        <v>0</v>
      </c>
      <c r="H150" s="186">
        <f t="shared" si="10"/>
        <v>0</v>
      </c>
    </row>
    <row r="151" spans="1:8" x14ac:dyDescent="0.2">
      <c r="A151" s="223">
        <v>6300</v>
      </c>
      <c r="B151" s="210" t="s">
        <v>74</v>
      </c>
      <c r="C151" s="87" t="s">
        <v>39</v>
      </c>
      <c r="D151" s="224">
        <v>27341</v>
      </c>
      <c r="E151" s="224">
        <v>27341</v>
      </c>
      <c r="F151" s="224">
        <v>20653</v>
      </c>
      <c r="G151" s="225">
        <f t="shared" si="9"/>
        <v>75.53856845031271</v>
      </c>
      <c r="H151" s="226">
        <f t="shared" si="10"/>
        <v>75.53856845031271</v>
      </c>
    </row>
    <row r="152" spans="1:8" x14ac:dyDescent="0.2">
      <c r="A152" s="209" t="s">
        <v>192</v>
      </c>
      <c r="B152" s="210"/>
      <c r="C152" s="116"/>
      <c r="D152" s="184">
        <f>SUBTOTAL(9,D151:D151)</f>
        <v>27341</v>
      </c>
      <c r="E152" s="184">
        <f>SUBTOTAL(9,E151:E151)</f>
        <v>27341</v>
      </c>
      <c r="F152" s="184">
        <f>SUBTOTAL(9,F151:F151)</f>
        <v>20653</v>
      </c>
      <c r="G152" s="185">
        <f t="shared" si="9"/>
        <v>75.53856845031271</v>
      </c>
      <c r="H152" s="186">
        <f t="shared" si="10"/>
        <v>75.53856845031271</v>
      </c>
    </row>
    <row r="153" spans="1:8" x14ac:dyDescent="0.2">
      <c r="A153" s="209"/>
      <c r="B153" s="210"/>
      <c r="C153" s="116"/>
      <c r="D153" s="184"/>
      <c r="E153" s="184"/>
      <c r="F153" s="184"/>
      <c r="G153" s="185">
        <f t="shared" si="9"/>
        <v>0</v>
      </c>
      <c r="H153" s="186">
        <f t="shared" si="10"/>
        <v>0</v>
      </c>
    </row>
    <row r="154" spans="1:8" x14ac:dyDescent="0.2">
      <c r="A154" s="230" t="s">
        <v>207</v>
      </c>
      <c r="B154" s="221"/>
      <c r="C154" s="89"/>
      <c r="D154" s="184"/>
      <c r="E154" s="184"/>
      <c r="F154" s="184"/>
      <c r="G154" s="185">
        <f t="shared" si="9"/>
        <v>0</v>
      </c>
      <c r="H154" s="186">
        <f t="shared" si="10"/>
        <v>0</v>
      </c>
    </row>
    <row r="155" spans="1:8" x14ac:dyDescent="0.2">
      <c r="A155" s="231">
        <v>6600</v>
      </c>
      <c r="B155" s="221">
        <v>2333</v>
      </c>
      <c r="C155" s="89" t="s">
        <v>21</v>
      </c>
      <c r="D155" s="189">
        <v>500</v>
      </c>
      <c r="E155" s="189">
        <v>500</v>
      </c>
      <c r="F155" s="189">
        <v>58</v>
      </c>
      <c r="G155" s="190">
        <f t="shared" si="9"/>
        <v>11.600000000000001</v>
      </c>
      <c r="H155" s="191">
        <f t="shared" si="10"/>
        <v>11.600000000000001</v>
      </c>
    </row>
    <row r="156" spans="1:8" x14ac:dyDescent="0.2">
      <c r="A156" s="231">
        <v>6600</v>
      </c>
      <c r="B156" s="221">
        <v>3322</v>
      </c>
      <c r="C156" s="89" t="s">
        <v>26</v>
      </c>
      <c r="D156" s="189">
        <v>500</v>
      </c>
      <c r="E156" s="189">
        <v>640</v>
      </c>
      <c r="F156" s="189">
        <v>467</v>
      </c>
      <c r="G156" s="190">
        <f t="shared" si="9"/>
        <v>93.4</v>
      </c>
      <c r="H156" s="191">
        <f t="shared" si="10"/>
        <v>72.96875</v>
      </c>
    </row>
    <row r="157" spans="1:8" x14ac:dyDescent="0.2">
      <c r="A157" s="231">
        <v>6600</v>
      </c>
      <c r="B157" s="210">
        <v>3612</v>
      </c>
      <c r="C157" s="89" t="s">
        <v>11</v>
      </c>
      <c r="D157" s="189">
        <v>34910</v>
      </c>
      <c r="E157" s="189">
        <v>48410</v>
      </c>
      <c r="F157" s="189">
        <v>35411</v>
      </c>
      <c r="G157" s="190">
        <f t="shared" si="9"/>
        <v>101.43511887711259</v>
      </c>
      <c r="H157" s="191">
        <f t="shared" si="10"/>
        <v>73.148109894649878</v>
      </c>
    </row>
    <row r="158" spans="1:8" x14ac:dyDescent="0.2">
      <c r="A158" s="223">
        <v>6600</v>
      </c>
      <c r="B158" s="210">
        <v>3639</v>
      </c>
      <c r="C158" s="87" t="s">
        <v>39</v>
      </c>
      <c r="D158" s="224">
        <v>65179</v>
      </c>
      <c r="E158" s="224">
        <v>79248</v>
      </c>
      <c r="F158" s="224">
        <v>65490</v>
      </c>
      <c r="G158" s="190">
        <f t="shared" si="9"/>
        <v>100.47714754752297</v>
      </c>
      <c r="H158" s="191">
        <f t="shared" si="10"/>
        <v>82.639309509388255</v>
      </c>
    </row>
    <row r="159" spans="1:8" x14ac:dyDescent="0.2">
      <c r="A159" s="223">
        <v>6600</v>
      </c>
      <c r="B159" s="210">
        <v>4341</v>
      </c>
      <c r="C159" s="106" t="s">
        <v>76</v>
      </c>
      <c r="D159" s="224">
        <v>3273</v>
      </c>
      <c r="E159" s="224">
        <v>3273</v>
      </c>
      <c r="F159" s="224">
        <v>3023</v>
      </c>
      <c r="G159" s="190">
        <f t="shared" si="9"/>
        <v>92.361747632141771</v>
      </c>
      <c r="H159" s="191">
        <f t="shared" si="10"/>
        <v>92.361747632141771</v>
      </c>
    </row>
    <row r="160" spans="1:8" x14ac:dyDescent="0.2">
      <c r="A160" s="223">
        <v>6600</v>
      </c>
      <c r="B160" s="210">
        <v>4399</v>
      </c>
      <c r="C160" s="87" t="s">
        <v>251</v>
      </c>
      <c r="D160" s="224"/>
      <c r="E160" s="224">
        <v>74</v>
      </c>
      <c r="F160" s="224">
        <v>74</v>
      </c>
      <c r="G160" s="190">
        <f t="shared" si="9"/>
        <v>0</v>
      </c>
      <c r="H160" s="191">
        <f t="shared" si="10"/>
        <v>100</v>
      </c>
    </row>
    <row r="161" spans="1:8" x14ac:dyDescent="0.2">
      <c r="A161" s="223">
        <v>6600</v>
      </c>
      <c r="B161" s="210">
        <v>6171</v>
      </c>
      <c r="C161" s="116" t="s">
        <v>9</v>
      </c>
      <c r="D161" s="224">
        <v>69386</v>
      </c>
      <c r="E161" s="224">
        <v>70582</v>
      </c>
      <c r="F161" s="224">
        <v>62090</v>
      </c>
      <c r="G161" s="190">
        <f t="shared" si="9"/>
        <v>89.484910500677373</v>
      </c>
      <c r="H161" s="191">
        <f t="shared" si="10"/>
        <v>87.968603893343911</v>
      </c>
    </row>
    <row r="162" spans="1:8" x14ac:dyDescent="0.2">
      <c r="A162" s="223">
        <v>6600</v>
      </c>
      <c r="B162" s="210">
        <v>6211</v>
      </c>
      <c r="C162" s="116" t="s">
        <v>53</v>
      </c>
      <c r="D162" s="224">
        <v>4190</v>
      </c>
      <c r="E162" s="224">
        <v>4190</v>
      </c>
      <c r="F162" s="224">
        <v>3161</v>
      </c>
      <c r="G162" s="190">
        <f t="shared" si="9"/>
        <v>75.441527446300711</v>
      </c>
      <c r="H162" s="191">
        <f t="shared" si="10"/>
        <v>75.441527446300711</v>
      </c>
    </row>
    <row r="163" spans="1:8" x14ac:dyDescent="0.2">
      <c r="A163" s="209" t="s">
        <v>78</v>
      </c>
      <c r="B163" s="210"/>
      <c r="C163" s="116"/>
      <c r="D163" s="184">
        <f>SUBTOTAL(9,D155:D162)</f>
        <v>177938</v>
      </c>
      <c r="E163" s="184">
        <f>SUBTOTAL(9,E155:E162)</f>
        <v>206917</v>
      </c>
      <c r="F163" s="184">
        <f>SUBTOTAL(9,F155:F162)</f>
        <v>169774</v>
      </c>
      <c r="G163" s="185">
        <f t="shared" si="9"/>
        <v>95.411885038608958</v>
      </c>
      <c r="H163" s="186">
        <f t="shared" si="10"/>
        <v>82.049324125132301</v>
      </c>
    </row>
    <row r="164" spans="1:8" x14ac:dyDescent="0.2">
      <c r="A164" s="209"/>
      <c r="B164" s="210"/>
      <c r="C164" s="116"/>
      <c r="D164" s="184"/>
      <c r="E164" s="184"/>
      <c r="F164" s="184"/>
      <c r="G164" s="185">
        <f t="shared" si="9"/>
        <v>0</v>
      </c>
      <c r="H164" s="186">
        <f t="shared" si="10"/>
        <v>0</v>
      </c>
    </row>
    <row r="165" spans="1:8" x14ac:dyDescent="0.2">
      <c r="A165" s="209" t="s">
        <v>38</v>
      </c>
      <c r="B165" s="210"/>
      <c r="C165" s="116"/>
      <c r="D165" s="184"/>
      <c r="E165" s="184"/>
      <c r="F165" s="184"/>
      <c r="G165" s="185">
        <f t="shared" ref="G165:G174" si="13">IF(D165&lt;=0,0,$F165/D165*100)</f>
        <v>0</v>
      </c>
      <c r="H165" s="186">
        <f t="shared" si="10"/>
        <v>0</v>
      </c>
    </row>
    <row r="166" spans="1:8" x14ac:dyDescent="0.2">
      <c r="A166" s="187">
        <v>6700</v>
      </c>
      <c r="B166" s="210">
        <v>3111</v>
      </c>
      <c r="C166" s="116" t="s">
        <v>91</v>
      </c>
      <c r="D166" s="189">
        <v>2670</v>
      </c>
      <c r="E166" s="189">
        <v>2827</v>
      </c>
      <c r="F166" s="189">
        <v>2716</v>
      </c>
      <c r="G166" s="190">
        <f t="shared" si="13"/>
        <v>101.72284644194755</v>
      </c>
      <c r="H166" s="191">
        <f t="shared" si="10"/>
        <v>96.073576229218247</v>
      </c>
    </row>
    <row r="167" spans="1:8" x14ac:dyDescent="0.2">
      <c r="A167" s="187">
        <v>6700</v>
      </c>
      <c r="B167" s="188">
        <v>3113</v>
      </c>
      <c r="C167" s="69" t="s">
        <v>22</v>
      </c>
      <c r="D167" s="189">
        <v>25087</v>
      </c>
      <c r="E167" s="189">
        <v>81546</v>
      </c>
      <c r="F167" s="189">
        <v>80849</v>
      </c>
      <c r="G167" s="190">
        <f t="shared" si="13"/>
        <v>322.27448479292065</v>
      </c>
      <c r="H167" s="191">
        <f t="shared" si="10"/>
        <v>99.145267701665318</v>
      </c>
    </row>
    <row r="168" spans="1:8" x14ac:dyDescent="0.2">
      <c r="A168" s="187">
        <v>6700</v>
      </c>
      <c r="B168" s="188">
        <v>3117</v>
      </c>
      <c r="C168" s="69" t="s">
        <v>236</v>
      </c>
      <c r="D168" s="189">
        <v>168</v>
      </c>
      <c r="E168" s="189">
        <v>1362</v>
      </c>
      <c r="F168" s="189">
        <v>1362</v>
      </c>
      <c r="G168" s="190">
        <f t="shared" si="13"/>
        <v>810.71428571428578</v>
      </c>
      <c r="H168" s="191">
        <f t="shared" si="10"/>
        <v>100</v>
      </c>
    </row>
    <row r="169" spans="1:8" x14ac:dyDescent="0.2">
      <c r="A169" s="187">
        <v>6700</v>
      </c>
      <c r="B169" s="188">
        <v>3141</v>
      </c>
      <c r="C169" s="69" t="s">
        <v>156</v>
      </c>
      <c r="D169" s="189">
        <v>2000</v>
      </c>
      <c r="E169" s="189"/>
      <c r="F169" s="189"/>
      <c r="G169" s="190">
        <f t="shared" si="13"/>
        <v>0</v>
      </c>
      <c r="H169" s="191">
        <f t="shared" si="10"/>
        <v>0</v>
      </c>
    </row>
    <row r="170" spans="1:8" x14ac:dyDescent="0.2">
      <c r="A170" s="187">
        <v>6700</v>
      </c>
      <c r="B170" s="188">
        <v>3149</v>
      </c>
      <c r="C170" s="69" t="s">
        <v>89</v>
      </c>
      <c r="D170" s="189">
        <v>1270</v>
      </c>
      <c r="E170" s="189">
        <v>1270</v>
      </c>
      <c r="F170" s="189">
        <v>563</v>
      </c>
      <c r="G170" s="190">
        <f t="shared" si="13"/>
        <v>44.330708661417326</v>
      </c>
      <c r="H170" s="191">
        <f t="shared" si="10"/>
        <v>44.330708661417326</v>
      </c>
    </row>
    <row r="171" spans="1:8" x14ac:dyDescent="0.2">
      <c r="A171" s="187">
        <v>6700</v>
      </c>
      <c r="B171" s="188">
        <v>3419</v>
      </c>
      <c r="C171" s="69" t="s">
        <v>46</v>
      </c>
      <c r="D171" s="189">
        <v>235811</v>
      </c>
      <c r="E171" s="189">
        <v>248851</v>
      </c>
      <c r="F171" s="189">
        <v>239242</v>
      </c>
      <c r="G171" s="190">
        <f t="shared" si="13"/>
        <v>101.4549787753752</v>
      </c>
      <c r="H171" s="191">
        <f t="shared" si="10"/>
        <v>96.138653250338564</v>
      </c>
    </row>
    <row r="172" spans="1:8" x14ac:dyDescent="0.2">
      <c r="A172" s="187">
        <v>6700</v>
      </c>
      <c r="B172" s="188">
        <v>3421</v>
      </c>
      <c r="C172" s="69" t="s">
        <v>90</v>
      </c>
      <c r="D172" s="189">
        <v>12900</v>
      </c>
      <c r="E172" s="189">
        <v>11567</v>
      </c>
      <c r="F172" s="189">
        <v>11339</v>
      </c>
      <c r="G172" s="190">
        <f t="shared" si="13"/>
        <v>87.899224806201545</v>
      </c>
      <c r="H172" s="191">
        <f t="shared" si="10"/>
        <v>98.028875248551913</v>
      </c>
    </row>
    <row r="173" spans="1:8" x14ac:dyDescent="0.2">
      <c r="A173" s="187">
        <v>6700</v>
      </c>
      <c r="B173" s="210">
        <v>6330</v>
      </c>
      <c r="C173" s="64" t="s">
        <v>267</v>
      </c>
      <c r="D173" s="189">
        <v>0</v>
      </c>
      <c r="E173" s="189">
        <v>161107</v>
      </c>
      <c r="F173" s="189">
        <v>161107</v>
      </c>
      <c r="G173" s="190">
        <f t="shared" si="13"/>
        <v>0</v>
      </c>
      <c r="H173" s="191">
        <f t="shared" si="10"/>
        <v>100</v>
      </c>
    </row>
    <row r="174" spans="1:8" x14ac:dyDescent="0.2">
      <c r="A174" s="232" t="s">
        <v>260</v>
      </c>
      <c r="B174" s="233"/>
      <c r="C174" s="69"/>
      <c r="D174" s="184">
        <f>SUBTOTAL(9,D166:D173)</f>
        <v>279906</v>
      </c>
      <c r="E174" s="184">
        <f>SUBTOTAL(9,E166:E173)</f>
        <v>508530</v>
      </c>
      <c r="F174" s="184">
        <f>SUBTOTAL(9,F166:F173)</f>
        <v>497178</v>
      </c>
      <c r="G174" s="185">
        <f t="shared" si="13"/>
        <v>177.62320207498232</v>
      </c>
      <c r="H174" s="186">
        <f t="shared" si="10"/>
        <v>97.767683322517854</v>
      </c>
    </row>
    <row r="175" spans="1:8" x14ac:dyDescent="0.2">
      <c r="A175" s="209"/>
      <c r="B175" s="210"/>
      <c r="C175" s="116"/>
      <c r="D175" s="184"/>
      <c r="E175" s="184"/>
      <c r="F175" s="184"/>
      <c r="G175" s="185"/>
      <c r="H175" s="186"/>
    </row>
    <row r="176" spans="1:8" x14ac:dyDescent="0.2">
      <c r="A176" s="182" t="s">
        <v>181</v>
      </c>
      <c r="B176" s="210"/>
      <c r="C176" s="116"/>
      <c r="D176" s="184"/>
      <c r="E176" s="184"/>
      <c r="F176" s="184"/>
      <c r="G176" s="185">
        <f t="shared" si="9"/>
        <v>0</v>
      </c>
      <c r="H176" s="186">
        <f t="shared" si="10"/>
        <v>0</v>
      </c>
    </row>
    <row r="177" spans="1:8" x14ac:dyDescent="0.2">
      <c r="A177" s="231">
        <v>7100</v>
      </c>
      <c r="B177" s="221">
        <v>3511</v>
      </c>
      <c r="C177" s="89" t="s">
        <v>12</v>
      </c>
      <c r="D177" s="234">
        <v>12338</v>
      </c>
      <c r="E177" s="234">
        <v>15361</v>
      </c>
      <c r="F177" s="234">
        <v>15361</v>
      </c>
      <c r="G177" s="235">
        <f t="shared" si="9"/>
        <v>124.50153995785378</v>
      </c>
      <c r="H177" s="236">
        <f t="shared" si="10"/>
        <v>100</v>
      </c>
    </row>
    <row r="178" spans="1:8" x14ac:dyDescent="0.2">
      <c r="A178" s="231">
        <v>7100</v>
      </c>
      <c r="B178" s="221">
        <v>3522</v>
      </c>
      <c r="C178" s="89" t="s">
        <v>195</v>
      </c>
      <c r="D178" s="234">
        <v>41512</v>
      </c>
      <c r="E178" s="234">
        <v>69325</v>
      </c>
      <c r="F178" s="234">
        <v>68697</v>
      </c>
      <c r="G178" s="235">
        <f t="shared" si="9"/>
        <v>165.48708807091924</v>
      </c>
      <c r="H178" s="236">
        <f t="shared" si="10"/>
        <v>99.094121889650197</v>
      </c>
    </row>
    <row r="179" spans="1:8" x14ac:dyDescent="0.2">
      <c r="A179" s="231">
        <v>7100</v>
      </c>
      <c r="B179" s="221">
        <v>3523</v>
      </c>
      <c r="C179" s="89" t="s">
        <v>80</v>
      </c>
      <c r="D179" s="234">
        <v>11138</v>
      </c>
      <c r="E179" s="234">
        <v>11138</v>
      </c>
      <c r="F179" s="234">
        <v>11138</v>
      </c>
      <c r="G179" s="235">
        <f t="shared" si="9"/>
        <v>100</v>
      </c>
      <c r="H179" s="236">
        <f t="shared" si="10"/>
        <v>100</v>
      </c>
    </row>
    <row r="180" spans="1:8" x14ac:dyDescent="0.2">
      <c r="A180" s="231">
        <v>7100</v>
      </c>
      <c r="B180" s="221">
        <v>3529</v>
      </c>
      <c r="C180" s="89" t="s">
        <v>44</v>
      </c>
      <c r="D180" s="234">
        <v>40597</v>
      </c>
      <c r="E180" s="234">
        <v>40603</v>
      </c>
      <c r="F180" s="234">
        <v>40603</v>
      </c>
      <c r="G180" s="235">
        <f t="shared" si="9"/>
        <v>100.01477941719831</v>
      </c>
      <c r="H180" s="236">
        <f t="shared" si="10"/>
        <v>100</v>
      </c>
    </row>
    <row r="181" spans="1:8" x14ac:dyDescent="0.2">
      <c r="A181" s="231">
        <v>7100</v>
      </c>
      <c r="B181" s="221">
        <v>3599</v>
      </c>
      <c r="C181" s="89" t="s">
        <v>82</v>
      </c>
      <c r="D181" s="237">
        <v>6618</v>
      </c>
      <c r="E181" s="237">
        <v>6833</v>
      </c>
      <c r="F181" s="237">
        <v>6652</v>
      </c>
      <c r="G181" s="238">
        <f t="shared" si="9"/>
        <v>100.51375037775763</v>
      </c>
      <c r="H181" s="239">
        <f t="shared" si="10"/>
        <v>97.351090297087666</v>
      </c>
    </row>
    <row r="182" spans="1:8" x14ac:dyDescent="0.2">
      <c r="A182" s="231">
        <v>7100</v>
      </c>
      <c r="B182" s="221">
        <v>3900</v>
      </c>
      <c r="C182" s="87" t="s">
        <v>227</v>
      </c>
      <c r="D182" s="234">
        <v>8573</v>
      </c>
      <c r="E182" s="234">
        <v>8573</v>
      </c>
      <c r="F182" s="234">
        <v>8573</v>
      </c>
      <c r="G182" s="235">
        <f t="shared" si="9"/>
        <v>100</v>
      </c>
      <c r="H182" s="236">
        <f t="shared" si="10"/>
        <v>100</v>
      </c>
    </row>
    <row r="183" spans="1:8" x14ac:dyDescent="0.2">
      <c r="A183" s="230" t="s">
        <v>13</v>
      </c>
      <c r="B183" s="221"/>
      <c r="C183" s="89"/>
      <c r="D183" s="184">
        <f>SUBTOTAL(9,D177:D182)</f>
        <v>120776</v>
      </c>
      <c r="E183" s="184">
        <f>SUBTOTAL(9,E177:E182)</f>
        <v>151833</v>
      </c>
      <c r="F183" s="184">
        <f>SUBTOTAL(9,F177:F182)</f>
        <v>151024</v>
      </c>
      <c r="G183" s="185">
        <f t="shared" si="9"/>
        <v>125.04471086970921</v>
      </c>
      <c r="H183" s="186">
        <f t="shared" si="10"/>
        <v>99.467177754506594</v>
      </c>
    </row>
    <row r="184" spans="1:8" x14ac:dyDescent="0.2">
      <c r="A184" s="230"/>
      <c r="B184" s="221"/>
      <c r="C184" s="89"/>
      <c r="D184" s="184"/>
      <c r="E184" s="184"/>
      <c r="F184" s="184"/>
      <c r="G184" s="185">
        <f t="shared" si="9"/>
        <v>0</v>
      </c>
      <c r="H184" s="186">
        <f t="shared" si="10"/>
        <v>0</v>
      </c>
    </row>
    <row r="185" spans="1:8" x14ac:dyDescent="0.2">
      <c r="A185" s="230" t="s">
        <v>37</v>
      </c>
      <c r="B185" s="221"/>
      <c r="C185" s="89"/>
      <c r="D185" s="184"/>
      <c r="E185" s="184"/>
      <c r="F185" s="184"/>
      <c r="G185" s="185">
        <f t="shared" si="9"/>
        <v>0</v>
      </c>
      <c r="H185" s="186">
        <f t="shared" si="10"/>
        <v>0</v>
      </c>
    </row>
    <row r="186" spans="1:8" x14ac:dyDescent="0.2">
      <c r="A186" s="231">
        <v>7200</v>
      </c>
      <c r="B186" s="221">
        <v>3541</v>
      </c>
      <c r="C186" s="89" t="s">
        <v>201</v>
      </c>
      <c r="D186" s="218">
        <v>5855</v>
      </c>
      <c r="E186" s="218">
        <v>5855</v>
      </c>
      <c r="F186" s="218">
        <v>5855</v>
      </c>
      <c r="G186" s="190">
        <f t="shared" si="9"/>
        <v>100</v>
      </c>
      <c r="H186" s="191">
        <f t="shared" si="10"/>
        <v>100</v>
      </c>
    </row>
    <row r="187" spans="1:8" x14ac:dyDescent="0.2">
      <c r="A187" s="231">
        <v>7200</v>
      </c>
      <c r="B187" s="221">
        <v>4312</v>
      </c>
      <c r="C187" s="89" t="s">
        <v>241</v>
      </c>
      <c r="D187" s="218">
        <v>0</v>
      </c>
      <c r="E187" s="218">
        <v>3827</v>
      </c>
      <c r="F187" s="218">
        <v>3827</v>
      </c>
      <c r="G187" s="190">
        <f t="shared" si="9"/>
        <v>0</v>
      </c>
      <c r="H187" s="191">
        <f t="shared" si="10"/>
        <v>100</v>
      </c>
    </row>
    <row r="188" spans="1:8" x14ac:dyDescent="0.2">
      <c r="A188" s="231">
        <v>7200</v>
      </c>
      <c r="B188" s="221">
        <v>4324</v>
      </c>
      <c r="C188" s="89" t="s">
        <v>280</v>
      </c>
      <c r="D188" s="218"/>
      <c r="E188" s="218">
        <v>169</v>
      </c>
      <c r="F188" s="218">
        <v>158</v>
      </c>
      <c r="G188" s="190">
        <f t="shared" si="9"/>
        <v>0</v>
      </c>
      <c r="H188" s="191">
        <f t="shared" si="10"/>
        <v>93.491124260355036</v>
      </c>
    </row>
    <row r="189" spans="1:8" x14ac:dyDescent="0.2">
      <c r="A189" s="231">
        <v>7200</v>
      </c>
      <c r="B189" s="183">
        <v>4341</v>
      </c>
      <c r="C189" s="87" t="s">
        <v>206</v>
      </c>
      <c r="D189" s="218">
        <v>3119</v>
      </c>
      <c r="E189" s="218">
        <v>2889</v>
      </c>
      <c r="F189" s="218">
        <v>1764</v>
      </c>
      <c r="G189" s="190">
        <f t="shared" si="9"/>
        <v>56.556588650208397</v>
      </c>
      <c r="H189" s="191">
        <f t="shared" si="10"/>
        <v>61.059190031152646</v>
      </c>
    </row>
    <row r="190" spans="1:8" x14ac:dyDescent="0.2">
      <c r="A190" s="231">
        <v>7200</v>
      </c>
      <c r="B190" s="183">
        <v>4342</v>
      </c>
      <c r="C190" s="87" t="s">
        <v>83</v>
      </c>
      <c r="D190" s="218">
        <v>1100</v>
      </c>
      <c r="E190" s="218">
        <v>1292</v>
      </c>
      <c r="F190" s="218">
        <v>1292</v>
      </c>
      <c r="G190" s="190">
        <f t="shared" si="9"/>
        <v>117.45454545454545</v>
      </c>
      <c r="H190" s="191">
        <f t="shared" si="10"/>
        <v>100</v>
      </c>
    </row>
    <row r="191" spans="1:8" x14ac:dyDescent="0.2">
      <c r="A191" s="231">
        <v>7200</v>
      </c>
      <c r="B191" s="183">
        <v>4344</v>
      </c>
      <c r="C191" s="87" t="s">
        <v>242</v>
      </c>
      <c r="D191" s="218">
        <v>0</v>
      </c>
      <c r="E191" s="218">
        <v>4549</v>
      </c>
      <c r="F191" s="218">
        <v>4549</v>
      </c>
      <c r="G191" s="190">
        <f t="shared" si="9"/>
        <v>0</v>
      </c>
      <c r="H191" s="191">
        <f t="shared" si="10"/>
        <v>100</v>
      </c>
    </row>
    <row r="192" spans="1:8" x14ac:dyDescent="0.2">
      <c r="A192" s="231">
        <v>7200</v>
      </c>
      <c r="B192" s="183">
        <v>4350</v>
      </c>
      <c r="C192" s="87" t="s">
        <v>233</v>
      </c>
      <c r="D192" s="218">
        <v>167112</v>
      </c>
      <c r="E192" s="218">
        <v>237774</v>
      </c>
      <c r="F192" s="218">
        <v>233253</v>
      </c>
      <c r="G192" s="190">
        <f t="shared" si="9"/>
        <v>139.57884532529081</v>
      </c>
      <c r="H192" s="191">
        <f t="shared" si="10"/>
        <v>98.098614650886972</v>
      </c>
    </row>
    <row r="193" spans="1:8" x14ac:dyDescent="0.2">
      <c r="A193" s="231">
        <v>7200</v>
      </c>
      <c r="B193" s="183">
        <v>4351</v>
      </c>
      <c r="C193" s="87" t="s">
        <v>167</v>
      </c>
      <c r="D193" s="218">
        <v>0</v>
      </c>
      <c r="E193" s="218">
        <v>10973</v>
      </c>
      <c r="F193" s="218">
        <v>10973</v>
      </c>
      <c r="G193" s="190">
        <f t="shared" si="9"/>
        <v>0</v>
      </c>
      <c r="H193" s="191">
        <f t="shared" si="10"/>
        <v>100</v>
      </c>
    </row>
    <row r="194" spans="1:8" x14ac:dyDescent="0.2">
      <c r="A194" s="231">
        <v>7200</v>
      </c>
      <c r="B194" s="183">
        <v>4353</v>
      </c>
      <c r="C194" s="87" t="s">
        <v>243</v>
      </c>
      <c r="D194" s="218">
        <v>0</v>
      </c>
      <c r="E194" s="218">
        <v>100</v>
      </c>
      <c r="F194" s="218">
        <v>100</v>
      </c>
      <c r="G194" s="190">
        <f t="shared" si="9"/>
        <v>0</v>
      </c>
      <c r="H194" s="191">
        <f t="shared" si="10"/>
        <v>100</v>
      </c>
    </row>
    <row r="195" spans="1:8" x14ac:dyDescent="0.2">
      <c r="A195" s="231">
        <v>7200</v>
      </c>
      <c r="B195" s="183">
        <v>4354</v>
      </c>
      <c r="C195" s="87" t="s">
        <v>244</v>
      </c>
      <c r="D195" s="218">
        <v>550</v>
      </c>
      <c r="E195" s="218">
        <v>4090</v>
      </c>
      <c r="F195" s="218">
        <v>4090</v>
      </c>
      <c r="G195" s="190">
        <f t="shared" si="9"/>
        <v>743.63636363636363</v>
      </c>
      <c r="H195" s="191">
        <f t="shared" si="10"/>
        <v>100</v>
      </c>
    </row>
    <row r="196" spans="1:8" x14ac:dyDescent="0.2">
      <c r="A196" s="231">
        <v>7200</v>
      </c>
      <c r="B196" s="183">
        <v>4355</v>
      </c>
      <c r="C196" s="87" t="s">
        <v>281</v>
      </c>
      <c r="D196" s="218"/>
      <c r="E196" s="218">
        <v>697</v>
      </c>
      <c r="F196" s="218">
        <v>697</v>
      </c>
      <c r="G196" s="190">
        <f t="shared" si="9"/>
        <v>0</v>
      </c>
      <c r="H196" s="191">
        <f t="shared" si="10"/>
        <v>100</v>
      </c>
    </row>
    <row r="197" spans="1:8" x14ac:dyDescent="0.2">
      <c r="A197" s="231">
        <v>7200</v>
      </c>
      <c r="B197" s="183">
        <v>4356</v>
      </c>
      <c r="C197" s="87" t="s">
        <v>245</v>
      </c>
      <c r="D197" s="218">
        <v>0</v>
      </c>
      <c r="E197" s="218">
        <v>8362</v>
      </c>
      <c r="F197" s="218">
        <v>8362</v>
      </c>
      <c r="G197" s="190">
        <f t="shared" si="9"/>
        <v>0</v>
      </c>
      <c r="H197" s="191">
        <f t="shared" si="10"/>
        <v>100</v>
      </c>
    </row>
    <row r="198" spans="1:8" x14ac:dyDescent="0.2">
      <c r="A198" s="231">
        <v>7200</v>
      </c>
      <c r="B198" s="183">
        <v>4357</v>
      </c>
      <c r="C198" s="106" t="s">
        <v>234</v>
      </c>
      <c r="D198" s="218">
        <v>30941</v>
      </c>
      <c r="E198" s="218">
        <v>73133</v>
      </c>
      <c r="F198" s="218">
        <v>73133</v>
      </c>
      <c r="G198" s="190">
        <f t="shared" si="9"/>
        <v>236.36275492065545</v>
      </c>
      <c r="H198" s="191">
        <f t="shared" si="10"/>
        <v>100</v>
      </c>
    </row>
    <row r="199" spans="1:8" x14ac:dyDescent="0.2">
      <c r="A199" s="231">
        <v>7200</v>
      </c>
      <c r="B199" s="183">
        <v>4359</v>
      </c>
      <c r="C199" s="87" t="s">
        <v>182</v>
      </c>
      <c r="D199" s="218">
        <v>72061</v>
      </c>
      <c r="E199" s="218">
        <v>4720</v>
      </c>
      <c r="F199" s="218">
        <v>4715</v>
      </c>
      <c r="G199" s="190">
        <f t="shared" si="9"/>
        <v>6.543067678772152</v>
      </c>
      <c r="H199" s="191">
        <f t="shared" si="10"/>
        <v>99.894067796610159</v>
      </c>
    </row>
    <row r="200" spans="1:8" x14ac:dyDescent="0.2">
      <c r="A200" s="231">
        <v>7200</v>
      </c>
      <c r="B200" s="183">
        <v>4371</v>
      </c>
      <c r="C200" s="87" t="s">
        <v>246</v>
      </c>
      <c r="D200" s="218">
        <v>0</v>
      </c>
      <c r="E200" s="218">
        <v>5291</v>
      </c>
      <c r="F200" s="218">
        <v>5291</v>
      </c>
      <c r="G200" s="190">
        <f t="shared" si="9"/>
        <v>0</v>
      </c>
      <c r="H200" s="191">
        <f t="shared" si="10"/>
        <v>100</v>
      </c>
    </row>
    <row r="201" spans="1:8" x14ac:dyDescent="0.2">
      <c r="A201" s="231">
        <v>7200</v>
      </c>
      <c r="B201" s="183">
        <v>4372</v>
      </c>
      <c r="C201" s="87" t="s">
        <v>247</v>
      </c>
      <c r="D201" s="218">
        <v>0</v>
      </c>
      <c r="E201" s="218">
        <v>1216</v>
      </c>
      <c r="F201" s="218">
        <v>1216</v>
      </c>
      <c r="G201" s="190">
        <f t="shared" si="9"/>
        <v>0</v>
      </c>
      <c r="H201" s="191">
        <f t="shared" si="10"/>
        <v>100</v>
      </c>
    </row>
    <row r="202" spans="1:8" x14ac:dyDescent="0.2">
      <c r="A202" s="231">
        <v>7200</v>
      </c>
      <c r="B202" s="183">
        <v>4373</v>
      </c>
      <c r="C202" s="87" t="s">
        <v>268</v>
      </c>
      <c r="D202" s="218">
        <v>0</v>
      </c>
      <c r="E202" s="218">
        <v>170</v>
      </c>
      <c r="F202" s="218">
        <v>170</v>
      </c>
      <c r="G202" s="190">
        <f t="shared" si="9"/>
        <v>0</v>
      </c>
      <c r="H202" s="191">
        <f t="shared" si="10"/>
        <v>100</v>
      </c>
    </row>
    <row r="203" spans="1:8" x14ac:dyDescent="0.2">
      <c r="A203" s="231">
        <v>7200</v>
      </c>
      <c r="B203" s="183">
        <v>4374</v>
      </c>
      <c r="C203" s="106" t="s">
        <v>235</v>
      </c>
      <c r="D203" s="218">
        <v>77199</v>
      </c>
      <c r="E203" s="218">
        <v>84188</v>
      </c>
      <c r="F203" s="218">
        <v>83133</v>
      </c>
      <c r="G203" s="190">
        <f t="shared" si="9"/>
        <v>107.68662806513038</v>
      </c>
      <c r="H203" s="191">
        <f t="shared" si="10"/>
        <v>98.746852282985699</v>
      </c>
    </row>
    <row r="204" spans="1:8" x14ac:dyDescent="0.2">
      <c r="A204" s="231">
        <v>7200</v>
      </c>
      <c r="B204" s="183">
        <v>4375</v>
      </c>
      <c r="C204" s="106" t="s">
        <v>248</v>
      </c>
      <c r="D204" s="218">
        <v>0</v>
      </c>
      <c r="E204" s="218">
        <v>4125</v>
      </c>
      <c r="F204" s="218">
        <v>4125</v>
      </c>
      <c r="G204" s="190">
        <f t="shared" ref="G204:G211" si="14">IF(D204&lt;=0,0,$F204/D204*100)</f>
        <v>0</v>
      </c>
      <c r="H204" s="191">
        <f t="shared" si="10"/>
        <v>100</v>
      </c>
    </row>
    <row r="205" spans="1:8" x14ac:dyDescent="0.2">
      <c r="A205" s="231">
        <v>7200</v>
      </c>
      <c r="B205" s="183">
        <v>4376</v>
      </c>
      <c r="C205" s="106" t="s">
        <v>249</v>
      </c>
      <c r="D205" s="218">
        <v>500</v>
      </c>
      <c r="E205" s="218">
        <v>1768</v>
      </c>
      <c r="F205" s="218">
        <v>1768</v>
      </c>
      <c r="G205" s="190">
        <f t="shared" si="14"/>
        <v>353.6</v>
      </c>
      <c r="H205" s="191">
        <f t="shared" si="10"/>
        <v>100</v>
      </c>
    </row>
    <row r="206" spans="1:8" x14ac:dyDescent="0.2">
      <c r="A206" s="231">
        <v>7200</v>
      </c>
      <c r="B206" s="183">
        <v>4377</v>
      </c>
      <c r="C206" s="106" t="s">
        <v>270</v>
      </c>
      <c r="D206" s="218">
        <v>0</v>
      </c>
      <c r="E206" s="218">
        <v>495</v>
      </c>
      <c r="F206" s="218">
        <v>495</v>
      </c>
      <c r="G206" s="190">
        <f t="shared" si="14"/>
        <v>0</v>
      </c>
      <c r="H206" s="191">
        <f t="shared" si="10"/>
        <v>100</v>
      </c>
    </row>
    <row r="207" spans="1:8" x14ac:dyDescent="0.2">
      <c r="A207" s="231">
        <v>7200</v>
      </c>
      <c r="B207" s="183">
        <v>4378</v>
      </c>
      <c r="C207" s="106" t="s">
        <v>250</v>
      </c>
      <c r="D207" s="218">
        <v>0</v>
      </c>
      <c r="E207" s="218">
        <v>1783</v>
      </c>
      <c r="F207" s="218">
        <v>1783</v>
      </c>
      <c r="G207" s="190">
        <f t="shared" si="14"/>
        <v>0</v>
      </c>
      <c r="H207" s="191">
        <f t="shared" si="10"/>
        <v>100</v>
      </c>
    </row>
    <row r="208" spans="1:8" x14ac:dyDescent="0.2">
      <c r="A208" s="231">
        <v>7200</v>
      </c>
      <c r="B208" s="183">
        <v>4379</v>
      </c>
      <c r="C208" s="87" t="s">
        <v>180</v>
      </c>
      <c r="D208" s="218">
        <v>995</v>
      </c>
      <c r="E208" s="218">
        <v>3828</v>
      </c>
      <c r="F208" s="218">
        <v>3828</v>
      </c>
      <c r="G208" s="190">
        <f t="shared" si="14"/>
        <v>384.72361809045225</v>
      </c>
      <c r="H208" s="191">
        <f>IF(E208&lt;=0,0,$F208/E208*100)</f>
        <v>100</v>
      </c>
    </row>
    <row r="209" spans="1:8" x14ac:dyDescent="0.2">
      <c r="A209" s="231">
        <v>7200</v>
      </c>
      <c r="B209" s="183">
        <v>4399</v>
      </c>
      <c r="C209" s="87" t="s">
        <v>251</v>
      </c>
      <c r="D209" s="218">
        <v>0</v>
      </c>
      <c r="E209" s="218">
        <v>6972</v>
      </c>
      <c r="F209" s="218">
        <v>1138</v>
      </c>
      <c r="G209" s="190">
        <f t="shared" si="14"/>
        <v>0</v>
      </c>
      <c r="H209" s="191">
        <f>IF(E209&lt;=0,0,$F209/E209*100)</f>
        <v>16.322432587492827</v>
      </c>
    </row>
    <row r="210" spans="1:8" x14ac:dyDescent="0.2">
      <c r="A210" s="231">
        <v>7200</v>
      </c>
      <c r="B210" s="183">
        <v>5319</v>
      </c>
      <c r="C210" s="116" t="s">
        <v>187</v>
      </c>
      <c r="D210" s="218">
        <v>2500</v>
      </c>
      <c r="E210" s="218">
        <v>2138</v>
      </c>
      <c r="F210" s="218">
        <v>2088</v>
      </c>
      <c r="G210" s="190">
        <f t="shared" si="14"/>
        <v>83.52000000000001</v>
      </c>
      <c r="H210" s="191">
        <f>IF(E210&lt;=0,0,$F210/E210*100)</f>
        <v>97.661365762394752</v>
      </c>
    </row>
    <row r="211" spans="1:8" x14ac:dyDescent="0.2">
      <c r="A211" s="231">
        <v>7200</v>
      </c>
      <c r="B211" s="183">
        <v>6330</v>
      </c>
      <c r="C211" s="64" t="s">
        <v>267</v>
      </c>
      <c r="D211" s="218"/>
      <c r="E211" s="218">
        <v>47</v>
      </c>
      <c r="F211" s="218">
        <v>47</v>
      </c>
      <c r="G211" s="190">
        <f t="shared" si="14"/>
        <v>0</v>
      </c>
      <c r="H211" s="191">
        <f>IF(E211&lt;=0,0,$F211/E211*100)</f>
        <v>100</v>
      </c>
    </row>
    <row r="212" spans="1:8" x14ac:dyDescent="0.2">
      <c r="A212" s="182" t="s">
        <v>33</v>
      </c>
      <c r="B212" s="183"/>
      <c r="C212" s="87"/>
      <c r="D212" s="184">
        <f>SUBTOTAL(9,D186:D211)</f>
        <v>361932</v>
      </c>
      <c r="E212" s="184">
        <f>SUBTOTAL(9,E186:E211)</f>
        <v>470451</v>
      </c>
      <c r="F212" s="184">
        <f>SUBTOTAL(9,F186:F211)</f>
        <v>457850</v>
      </c>
      <c r="G212" s="185">
        <f t="shared" ref="G212:G238" si="15">IF(D212&lt;=0,0,$F212/D212*100)</f>
        <v>126.50166329586774</v>
      </c>
      <c r="H212" s="186">
        <f t="shared" ref="H212:H238" si="16">IF(E212&lt;=0,0,$F212/E212*100)</f>
        <v>97.321506384299312</v>
      </c>
    </row>
    <row r="213" spans="1:8" x14ac:dyDescent="0.2">
      <c r="A213" s="182"/>
      <c r="B213" s="183"/>
      <c r="C213" s="87"/>
      <c r="D213" s="184"/>
      <c r="E213" s="184"/>
      <c r="F213" s="184"/>
      <c r="G213" s="185">
        <f t="shared" si="15"/>
        <v>0</v>
      </c>
      <c r="H213" s="186">
        <f t="shared" si="16"/>
        <v>0</v>
      </c>
    </row>
    <row r="214" spans="1:8" x14ac:dyDescent="0.2">
      <c r="A214" s="182" t="s">
        <v>28</v>
      </c>
      <c r="B214" s="183"/>
      <c r="C214" s="87"/>
      <c r="D214" s="184"/>
      <c r="E214" s="184"/>
      <c r="F214" s="184"/>
      <c r="G214" s="185">
        <f t="shared" si="15"/>
        <v>0</v>
      </c>
      <c r="H214" s="186">
        <f t="shared" si="16"/>
        <v>0</v>
      </c>
    </row>
    <row r="215" spans="1:8" x14ac:dyDescent="0.2">
      <c r="A215" s="223">
        <v>7300</v>
      </c>
      <c r="B215" s="210">
        <v>3311</v>
      </c>
      <c r="C215" s="116" t="s">
        <v>23</v>
      </c>
      <c r="D215" s="224">
        <v>510396</v>
      </c>
      <c r="E215" s="224">
        <v>532561</v>
      </c>
      <c r="F215" s="224">
        <v>532025</v>
      </c>
      <c r="G215" s="190">
        <f t="shared" si="15"/>
        <v>104.2376899505482</v>
      </c>
      <c r="H215" s="191">
        <f t="shared" si="16"/>
        <v>99.899354252376725</v>
      </c>
    </row>
    <row r="216" spans="1:8" x14ac:dyDescent="0.2">
      <c r="A216" s="223">
        <v>7300</v>
      </c>
      <c r="B216" s="210">
        <v>3312</v>
      </c>
      <c r="C216" s="116" t="s">
        <v>85</v>
      </c>
      <c r="D216" s="224">
        <v>76573</v>
      </c>
      <c r="E216" s="224">
        <v>85290</v>
      </c>
      <c r="F216" s="224">
        <v>84692</v>
      </c>
      <c r="G216" s="190">
        <f t="shared" si="15"/>
        <v>110.60295404385359</v>
      </c>
      <c r="H216" s="191">
        <f t="shared" si="16"/>
        <v>99.298862703716722</v>
      </c>
    </row>
    <row r="217" spans="1:8" x14ac:dyDescent="0.2">
      <c r="A217" s="223">
        <v>7300</v>
      </c>
      <c r="B217" s="210">
        <v>3313</v>
      </c>
      <c r="C217" s="116" t="s">
        <v>269</v>
      </c>
      <c r="D217" s="224">
        <v>90</v>
      </c>
      <c r="E217" s="224">
        <v>1667</v>
      </c>
      <c r="F217" s="224">
        <v>1652</v>
      </c>
      <c r="G217" s="190">
        <f t="shared" si="15"/>
        <v>1835.5555555555554</v>
      </c>
      <c r="H217" s="191">
        <f t="shared" si="16"/>
        <v>99.100179964007197</v>
      </c>
    </row>
    <row r="218" spans="1:8" x14ac:dyDescent="0.2">
      <c r="A218" s="223">
        <v>7300</v>
      </c>
      <c r="B218" s="210">
        <v>3314</v>
      </c>
      <c r="C218" s="116" t="s">
        <v>86</v>
      </c>
      <c r="D218" s="224">
        <v>59116</v>
      </c>
      <c r="E218" s="224">
        <v>60237</v>
      </c>
      <c r="F218" s="224">
        <v>60237</v>
      </c>
      <c r="G218" s="190">
        <f t="shared" si="15"/>
        <v>101.89627173692402</v>
      </c>
      <c r="H218" s="191">
        <f t="shared" si="16"/>
        <v>100</v>
      </c>
    </row>
    <row r="219" spans="1:8" x14ac:dyDescent="0.2">
      <c r="A219" s="223">
        <v>7300</v>
      </c>
      <c r="B219" s="210">
        <v>3315</v>
      </c>
      <c r="C219" s="116" t="s">
        <v>87</v>
      </c>
      <c r="D219" s="224">
        <v>56387</v>
      </c>
      <c r="E219" s="224">
        <v>57914</v>
      </c>
      <c r="F219" s="224">
        <v>57914</v>
      </c>
      <c r="G219" s="190">
        <f t="shared" si="15"/>
        <v>102.70807100927519</v>
      </c>
      <c r="H219" s="191">
        <f t="shared" si="16"/>
        <v>100</v>
      </c>
    </row>
    <row r="220" spans="1:8" x14ac:dyDescent="0.2">
      <c r="A220" s="223">
        <v>7300</v>
      </c>
      <c r="B220" s="210">
        <v>3316</v>
      </c>
      <c r="C220" s="116" t="s">
        <v>271</v>
      </c>
      <c r="D220" s="224">
        <v>265</v>
      </c>
      <c r="E220" s="224">
        <v>1810</v>
      </c>
      <c r="F220" s="224">
        <v>1770</v>
      </c>
      <c r="G220" s="190">
        <f t="shared" si="15"/>
        <v>667.92452830188677</v>
      </c>
      <c r="H220" s="191">
        <f t="shared" si="16"/>
        <v>97.790055248618785</v>
      </c>
    </row>
    <row r="221" spans="1:8" x14ac:dyDescent="0.2">
      <c r="A221" s="223">
        <v>7300</v>
      </c>
      <c r="B221" s="210">
        <v>3317</v>
      </c>
      <c r="C221" s="116" t="s">
        <v>88</v>
      </c>
      <c r="D221" s="224">
        <v>16760</v>
      </c>
      <c r="E221" s="224">
        <v>19773</v>
      </c>
      <c r="F221" s="224">
        <v>19696</v>
      </c>
      <c r="G221" s="190">
        <f t="shared" si="15"/>
        <v>117.51789976133651</v>
      </c>
      <c r="H221" s="191">
        <f t="shared" si="16"/>
        <v>99.610580083952854</v>
      </c>
    </row>
    <row r="222" spans="1:8" x14ac:dyDescent="0.2">
      <c r="A222" s="223">
        <v>7300</v>
      </c>
      <c r="B222" s="210">
        <v>3319</v>
      </c>
      <c r="C222" s="116" t="s">
        <v>45</v>
      </c>
      <c r="D222" s="224">
        <v>28088</v>
      </c>
      <c r="E222" s="224">
        <v>17720</v>
      </c>
      <c r="F222" s="224">
        <v>17437</v>
      </c>
      <c r="G222" s="190">
        <f t="shared" si="15"/>
        <v>62.07989176872686</v>
      </c>
      <c r="H222" s="191">
        <f t="shared" si="16"/>
        <v>98.40293453724604</v>
      </c>
    </row>
    <row r="223" spans="1:8" x14ac:dyDescent="0.2">
      <c r="A223" s="223">
        <v>7300</v>
      </c>
      <c r="B223" s="210">
        <v>3326</v>
      </c>
      <c r="C223" s="116" t="s">
        <v>288</v>
      </c>
      <c r="D223" s="224">
        <v>2319</v>
      </c>
      <c r="E223" s="224">
        <v>2289</v>
      </c>
      <c r="F223" s="224">
        <v>1613</v>
      </c>
      <c r="G223" s="190">
        <f t="shared" si="15"/>
        <v>69.555843035791284</v>
      </c>
      <c r="H223" s="191">
        <f t="shared" si="16"/>
        <v>70.46745303626038</v>
      </c>
    </row>
    <row r="224" spans="1:8" x14ac:dyDescent="0.2">
      <c r="A224" s="223">
        <v>7300</v>
      </c>
      <c r="B224" s="210">
        <v>3329</v>
      </c>
      <c r="C224" s="240" t="s">
        <v>282</v>
      </c>
      <c r="D224" s="224"/>
      <c r="E224" s="224">
        <v>150</v>
      </c>
      <c r="F224" s="224">
        <v>150</v>
      </c>
      <c r="G224" s="190">
        <f t="shared" si="15"/>
        <v>0</v>
      </c>
      <c r="H224" s="191">
        <f t="shared" si="16"/>
        <v>100</v>
      </c>
    </row>
    <row r="225" spans="1:8" x14ac:dyDescent="0.2">
      <c r="A225" s="223">
        <v>7300</v>
      </c>
      <c r="B225" s="210">
        <v>6330</v>
      </c>
      <c r="C225" s="64" t="s">
        <v>267</v>
      </c>
      <c r="D225" s="224"/>
      <c r="E225" s="224">
        <v>80</v>
      </c>
      <c r="F225" s="224">
        <v>80</v>
      </c>
      <c r="G225" s="190">
        <f t="shared" si="15"/>
        <v>0</v>
      </c>
      <c r="H225" s="191">
        <f t="shared" si="16"/>
        <v>100</v>
      </c>
    </row>
    <row r="226" spans="1:8" x14ac:dyDescent="0.2">
      <c r="A226" s="209" t="s">
        <v>25</v>
      </c>
      <c r="B226" s="210"/>
      <c r="C226" s="116"/>
      <c r="D226" s="184">
        <f>SUBTOTAL(9,D215:D225)</f>
        <v>749994</v>
      </c>
      <c r="E226" s="184">
        <f>SUBTOTAL(9,E215:E225)</f>
        <v>779491</v>
      </c>
      <c r="F226" s="184">
        <f>SUBTOTAL(9,F215:F225)</f>
        <v>777266</v>
      </c>
      <c r="G226" s="185">
        <f t="shared" si="15"/>
        <v>103.63629575703273</v>
      </c>
      <c r="H226" s="186">
        <f t="shared" si="16"/>
        <v>99.714557320097342</v>
      </c>
    </row>
    <row r="227" spans="1:8" x14ac:dyDescent="0.2">
      <c r="A227" s="209"/>
      <c r="B227" s="210"/>
      <c r="C227" s="116"/>
      <c r="D227" s="184"/>
      <c r="E227" s="184"/>
      <c r="F227" s="184"/>
      <c r="G227" s="185">
        <f t="shared" si="15"/>
        <v>0</v>
      </c>
      <c r="H227" s="186">
        <f t="shared" si="16"/>
        <v>0</v>
      </c>
    </row>
    <row r="228" spans="1:8" x14ac:dyDescent="0.2">
      <c r="A228" s="241" t="s">
        <v>93</v>
      </c>
      <c r="B228" s="188"/>
      <c r="C228" s="69"/>
      <c r="D228" s="184"/>
      <c r="E228" s="184"/>
      <c r="F228" s="184"/>
      <c r="G228" s="185">
        <f t="shared" si="15"/>
        <v>0</v>
      </c>
      <c r="H228" s="186">
        <f t="shared" si="16"/>
        <v>0</v>
      </c>
    </row>
    <row r="229" spans="1:8" x14ac:dyDescent="0.2">
      <c r="A229" s="223">
        <v>7500</v>
      </c>
      <c r="B229" s="210">
        <v>3322</v>
      </c>
      <c r="C229" s="116" t="s">
        <v>26</v>
      </c>
      <c r="D229" s="224">
        <v>10210</v>
      </c>
      <c r="E229" s="224">
        <v>11740</v>
      </c>
      <c r="F229" s="224">
        <v>10965</v>
      </c>
      <c r="G229" s="190">
        <f t="shared" si="15"/>
        <v>107.3947110675808</v>
      </c>
      <c r="H229" s="191">
        <f t="shared" si="16"/>
        <v>93.39863713798978</v>
      </c>
    </row>
    <row r="230" spans="1:8" x14ac:dyDescent="0.2">
      <c r="A230" s="223">
        <v>7500</v>
      </c>
      <c r="B230" s="210">
        <v>6330</v>
      </c>
      <c r="C230" s="64" t="s">
        <v>267</v>
      </c>
      <c r="D230" s="224"/>
      <c r="E230" s="224">
        <v>270</v>
      </c>
      <c r="F230" s="224">
        <v>270</v>
      </c>
      <c r="G230" s="190">
        <f t="shared" si="15"/>
        <v>0</v>
      </c>
      <c r="H230" s="191">
        <f t="shared" si="16"/>
        <v>100</v>
      </c>
    </row>
    <row r="231" spans="1:8" x14ac:dyDescent="0.2">
      <c r="A231" s="209" t="s">
        <v>94</v>
      </c>
      <c r="B231" s="210"/>
      <c r="C231" s="116"/>
      <c r="D231" s="184">
        <f>SUBTOTAL(9,D229:D230)</f>
        <v>10210</v>
      </c>
      <c r="E231" s="184">
        <f>SUBTOTAL(9,E229:E230)</f>
        <v>12010</v>
      </c>
      <c r="F231" s="184">
        <f>SUBTOTAL(9,F229:F230)</f>
        <v>11235</v>
      </c>
      <c r="G231" s="185">
        <f t="shared" si="15"/>
        <v>110.03917727717925</v>
      </c>
      <c r="H231" s="186">
        <f t="shared" si="16"/>
        <v>93.547044129891759</v>
      </c>
    </row>
    <row r="232" spans="1:8" x14ac:dyDescent="0.2">
      <c r="A232" s="209"/>
      <c r="B232" s="210"/>
      <c r="C232" s="116"/>
      <c r="D232" s="184"/>
      <c r="E232" s="184"/>
      <c r="F232" s="184"/>
      <c r="G232" s="185">
        <f t="shared" si="15"/>
        <v>0</v>
      </c>
      <c r="H232" s="186">
        <f t="shared" si="16"/>
        <v>0</v>
      </c>
    </row>
    <row r="233" spans="1:8" x14ac:dyDescent="0.2">
      <c r="A233" s="209" t="s">
        <v>29</v>
      </c>
      <c r="B233" s="210"/>
      <c r="C233" s="116"/>
      <c r="D233" s="184"/>
      <c r="E233" s="184"/>
      <c r="F233" s="184"/>
      <c r="G233" s="185">
        <f t="shared" si="15"/>
        <v>0</v>
      </c>
      <c r="H233" s="186">
        <f t="shared" si="16"/>
        <v>0</v>
      </c>
    </row>
    <row r="234" spans="1:8" x14ac:dyDescent="0.2">
      <c r="A234" s="223">
        <v>8200</v>
      </c>
      <c r="B234" s="210">
        <v>1014</v>
      </c>
      <c r="C234" s="69" t="s">
        <v>163</v>
      </c>
      <c r="D234" s="189">
        <v>16508</v>
      </c>
      <c r="E234" s="189">
        <v>15425</v>
      </c>
      <c r="F234" s="189">
        <v>12625</v>
      </c>
      <c r="G234" s="190">
        <f t="shared" si="15"/>
        <v>76.478071238187553</v>
      </c>
      <c r="H234" s="191">
        <f t="shared" si="16"/>
        <v>81.84764991896273</v>
      </c>
    </row>
    <row r="235" spans="1:8" x14ac:dyDescent="0.2">
      <c r="A235" s="223">
        <v>8200</v>
      </c>
      <c r="B235" s="210" t="s">
        <v>30</v>
      </c>
      <c r="C235" s="116" t="s">
        <v>31</v>
      </c>
      <c r="D235" s="224">
        <v>350046</v>
      </c>
      <c r="E235" s="224">
        <v>355694</v>
      </c>
      <c r="F235" s="224">
        <v>346743</v>
      </c>
      <c r="G235" s="190">
        <f t="shared" si="15"/>
        <v>99.056409729007044</v>
      </c>
      <c r="H235" s="191">
        <f t="shared" si="16"/>
        <v>97.48351110786237</v>
      </c>
    </row>
    <row r="236" spans="1:8" x14ac:dyDescent="0.2">
      <c r="A236" s="223">
        <v>8200</v>
      </c>
      <c r="B236" s="210">
        <v>5319</v>
      </c>
      <c r="C236" s="116" t="s">
        <v>187</v>
      </c>
      <c r="D236" s="224">
        <v>654</v>
      </c>
      <c r="E236" s="224">
        <v>2303</v>
      </c>
      <c r="F236" s="224">
        <v>2236</v>
      </c>
      <c r="G236" s="190">
        <f t="shared" si="15"/>
        <v>341.89602446483178</v>
      </c>
      <c r="H236" s="191">
        <f t="shared" si="16"/>
        <v>97.090751194094665</v>
      </c>
    </row>
    <row r="237" spans="1:8" x14ac:dyDescent="0.2">
      <c r="A237" s="223">
        <v>8200</v>
      </c>
      <c r="B237" s="210">
        <v>6399</v>
      </c>
      <c r="C237" s="116" t="s">
        <v>77</v>
      </c>
      <c r="D237" s="224"/>
      <c r="E237" s="224"/>
      <c r="F237" s="224">
        <v>2139</v>
      </c>
      <c r="G237" s="190">
        <f t="shared" si="15"/>
        <v>0</v>
      </c>
      <c r="H237" s="191">
        <f t="shared" si="16"/>
        <v>0</v>
      </c>
    </row>
    <row r="238" spans="1:8" x14ac:dyDescent="0.2">
      <c r="A238" s="209" t="s">
        <v>27</v>
      </c>
      <c r="B238" s="210"/>
      <c r="C238" s="116"/>
      <c r="D238" s="184">
        <f>SUBTOTAL(9,D234:D237)</f>
        <v>367208</v>
      </c>
      <c r="E238" s="184">
        <f>SUBTOTAL(9,E234:E237)</f>
        <v>373422</v>
      </c>
      <c r="F238" s="184">
        <f>SUBTOTAL(9,F234:F237)</f>
        <v>363743</v>
      </c>
      <c r="G238" s="185">
        <f t="shared" si="15"/>
        <v>99.056393106903982</v>
      </c>
      <c r="H238" s="186">
        <f t="shared" si="16"/>
        <v>97.408026308037549</v>
      </c>
    </row>
    <row r="239" spans="1:8" x14ac:dyDescent="0.2">
      <c r="A239" s="242"/>
      <c r="B239" s="243"/>
      <c r="C239" s="244"/>
      <c r="D239" s="214"/>
      <c r="E239" s="214"/>
      <c r="F239" s="245"/>
      <c r="G239" s="215"/>
      <c r="H239" s="216"/>
    </row>
    <row r="240" spans="1:8" x14ac:dyDescent="0.2">
      <c r="A240" s="241" t="s">
        <v>252</v>
      </c>
      <c r="B240" s="188"/>
      <c r="C240" s="69"/>
      <c r="D240" s="184"/>
      <c r="E240" s="184"/>
      <c r="F240" s="246"/>
      <c r="G240" s="247">
        <f t="shared" ref="G240:H242" si="17">IF(D240&lt;=0,0,$F240/D240*100)</f>
        <v>0</v>
      </c>
      <c r="H240" s="186">
        <f t="shared" si="17"/>
        <v>0</v>
      </c>
    </row>
    <row r="241" spans="1:8" x14ac:dyDescent="0.2">
      <c r="A241" s="223">
        <v>8887</v>
      </c>
      <c r="B241" s="210">
        <v>6399</v>
      </c>
      <c r="C241" s="116" t="s">
        <v>77</v>
      </c>
      <c r="D241" s="224"/>
      <c r="E241" s="224"/>
      <c r="F241" s="248">
        <v>-3742</v>
      </c>
      <c r="G241" s="249">
        <f t="shared" si="17"/>
        <v>0</v>
      </c>
      <c r="H241" s="191">
        <f t="shared" si="17"/>
        <v>0</v>
      </c>
    </row>
    <row r="242" spans="1:8" x14ac:dyDescent="0.2">
      <c r="A242" s="209" t="s">
        <v>253</v>
      </c>
      <c r="B242" s="210"/>
      <c r="C242" s="116"/>
      <c r="D242" s="184">
        <f>SUBTOTAL(9,D241:D241)</f>
        <v>0</v>
      </c>
      <c r="E242" s="184">
        <f>SUBTOTAL(9,E241:E241)</f>
        <v>0</v>
      </c>
      <c r="F242" s="184">
        <f>SUBTOTAL(9,F241:F241)</f>
        <v>-3742</v>
      </c>
      <c r="G242" s="250">
        <f t="shared" si="17"/>
        <v>0</v>
      </c>
      <c r="H242" s="186">
        <f t="shared" si="17"/>
        <v>0</v>
      </c>
    </row>
    <row r="243" spans="1:8" ht="12" customHeight="1" thickBot="1" x14ac:dyDescent="0.25">
      <c r="A243" s="251"/>
      <c r="B243" s="252"/>
      <c r="C243" s="253"/>
      <c r="D243" s="254"/>
      <c r="E243" s="254"/>
      <c r="F243" s="255"/>
      <c r="G243" s="256">
        <f>IF(D243&lt;=0,0,$F243/D243*100)</f>
        <v>0</v>
      </c>
      <c r="H243" s="257">
        <f>IF(E243&lt;=0,0,$F243/E243*100)</f>
        <v>0</v>
      </c>
    </row>
    <row r="244" spans="1:8" ht="16.5" thickBot="1" x14ac:dyDescent="0.3">
      <c r="A244" s="258" t="s">
        <v>272</v>
      </c>
      <c r="B244" s="259"/>
      <c r="C244" s="260"/>
      <c r="D244" s="261">
        <f>SUBTOTAL(9,D2:D243)</f>
        <v>8281341</v>
      </c>
      <c r="E244" s="261">
        <f>SUBTOTAL(9,E2:E243)</f>
        <v>9034961</v>
      </c>
      <c r="F244" s="261">
        <f>SUBTOTAL(9,F2:F243)</f>
        <v>8348606</v>
      </c>
      <c r="G244" s="262">
        <f>IF(D244&lt;=0,0,$F244/D244*100)</f>
        <v>100.81224767824438</v>
      </c>
      <c r="H244" s="263">
        <f>IF(E244&lt;=0,0,$F244/E244*100)</f>
        <v>92.40334296960441</v>
      </c>
    </row>
    <row r="246" spans="1:8" x14ac:dyDescent="0.2">
      <c r="E246" s="264"/>
      <c r="F246" s="264"/>
    </row>
    <row r="247" spans="1:8" x14ac:dyDescent="0.2">
      <c r="E247" s="264"/>
      <c r="F247" s="264"/>
    </row>
  </sheetData>
  <mergeCells count="1">
    <mergeCell ref="A26:C26"/>
  </mergeCells>
  <phoneticPr fontId="0" type="noConversion"/>
  <pageMargins left="0.62992125984251968" right="0.51181102362204722" top="0.9055118110236221" bottom="0.55118110236220474" header="0.51181102362204722" footer="0.43307086614173229"/>
  <pageSetup paperSize="9" scale="81" fitToHeight="4" orientation="portrait" r:id="rId1"/>
  <headerFooter alignWithMargins="0">
    <oddHeader>&amp;C&amp;"Calibri Light,Obyčejné"&amp;14Čerpání rozpočtu běžných výdajů města k 31.12.2015 (v tis. Kč)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5" tint="0.59999389629810485"/>
  </sheetPr>
  <dimension ref="A2:J1104"/>
  <sheetViews>
    <sheetView showZeros="0" zoomScaleNormal="100" zoomScaleSheetLayoutView="145" workbookViewId="0">
      <pane ySplit="2" topLeftCell="A1072" activePane="bottomLeft" state="frozen"/>
      <selection activeCell="D482" sqref="D482"/>
      <selection pane="bottomLeft" activeCell="C1096" sqref="C1096"/>
    </sheetView>
  </sheetViews>
  <sheetFormatPr defaultRowHeight="12.75" x14ac:dyDescent="0.2"/>
  <cols>
    <col min="1" max="1" width="4.42578125" style="305" bestFit="1" customWidth="1"/>
    <col min="2" max="2" width="5" style="305" customWidth="1"/>
    <col min="3" max="3" width="47.7109375" style="305" customWidth="1"/>
    <col min="4" max="4" width="60.28515625" style="305" customWidth="1"/>
    <col min="5" max="5" width="22" style="305" customWidth="1"/>
    <col min="6" max="8" width="11" style="305" bestFit="1" customWidth="1"/>
    <col min="9" max="9" width="8" style="305" customWidth="1"/>
    <col min="10" max="10" width="11.140625" style="305" customWidth="1"/>
    <col min="11" max="11" width="4.5703125" style="305" customWidth="1"/>
    <col min="12" max="16384" width="9.140625" style="305"/>
  </cols>
  <sheetData>
    <row r="2" spans="1:10" x14ac:dyDescent="0.2">
      <c r="B2" s="476" t="s">
        <v>295</v>
      </c>
      <c r="C2" s="476" t="s">
        <v>296</v>
      </c>
      <c r="D2" s="476" t="s">
        <v>297</v>
      </c>
      <c r="E2" s="476" t="s">
        <v>298</v>
      </c>
      <c r="F2" s="477" t="s">
        <v>254</v>
      </c>
      <c r="G2" s="477" t="s">
        <v>299</v>
      </c>
      <c r="H2" s="477" t="s">
        <v>300</v>
      </c>
      <c r="I2" s="477" t="s">
        <v>301</v>
      </c>
      <c r="J2" s="477" t="s">
        <v>302</v>
      </c>
    </row>
    <row r="3" spans="1:10" x14ac:dyDescent="0.2">
      <c r="A3" s="306">
        <v>1</v>
      </c>
      <c r="B3" s="436" t="s">
        <v>303</v>
      </c>
      <c r="C3" s="437" t="s">
        <v>304</v>
      </c>
      <c r="D3" s="438" t="s">
        <v>305</v>
      </c>
      <c r="E3" s="439">
        <v>0</v>
      </c>
      <c r="F3" s="440">
        <v>0</v>
      </c>
      <c r="G3" s="441">
        <v>4216</v>
      </c>
      <c r="H3" s="440">
        <v>4176.8720000000003</v>
      </c>
      <c r="I3" s="441">
        <v>-39</v>
      </c>
      <c r="J3" s="442">
        <v>0.99071916508538904</v>
      </c>
    </row>
    <row r="4" spans="1:10" x14ac:dyDescent="0.2">
      <c r="A4" s="306">
        <v>2</v>
      </c>
      <c r="B4" s="443" t="s">
        <v>303</v>
      </c>
      <c r="C4" s="444" t="s">
        <v>304</v>
      </c>
      <c r="D4" s="445" t="s">
        <v>306</v>
      </c>
      <c r="E4" s="435">
        <v>0</v>
      </c>
      <c r="F4" s="446">
        <v>0</v>
      </c>
      <c r="G4" s="447">
        <v>35</v>
      </c>
      <c r="H4" s="446">
        <v>30.207000000000001</v>
      </c>
      <c r="I4" s="447">
        <v>-5</v>
      </c>
      <c r="J4" s="448">
        <v>0.86305714285714286</v>
      </c>
    </row>
    <row r="5" spans="1:10" x14ac:dyDescent="0.2">
      <c r="A5" s="306">
        <v>3</v>
      </c>
      <c r="B5" s="443" t="s">
        <v>303</v>
      </c>
      <c r="C5" s="437" t="s">
        <v>304</v>
      </c>
      <c r="D5" s="438" t="s">
        <v>307</v>
      </c>
      <c r="E5" s="439">
        <v>0</v>
      </c>
      <c r="F5" s="440">
        <v>0</v>
      </c>
      <c r="G5" s="441">
        <v>3</v>
      </c>
      <c r="H5" s="440">
        <v>0.3</v>
      </c>
      <c r="I5" s="441">
        <v>-3</v>
      </c>
      <c r="J5" s="442">
        <v>9.9999999999999992E-2</v>
      </c>
    </row>
    <row r="6" spans="1:10" x14ac:dyDescent="0.2">
      <c r="A6" s="306">
        <v>4</v>
      </c>
      <c r="B6" s="443" t="s">
        <v>303</v>
      </c>
      <c r="C6" s="444" t="s">
        <v>304</v>
      </c>
      <c r="D6" s="445" t="s">
        <v>308</v>
      </c>
      <c r="E6" s="435">
        <v>0</v>
      </c>
      <c r="F6" s="446">
        <v>0</v>
      </c>
      <c r="G6" s="447">
        <v>2000</v>
      </c>
      <c r="H6" s="446">
        <v>2000</v>
      </c>
      <c r="I6" s="447">
        <v>0</v>
      </c>
      <c r="J6" s="448">
        <v>1</v>
      </c>
    </row>
    <row r="7" spans="1:10" x14ac:dyDescent="0.2">
      <c r="A7" s="306">
        <v>5</v>
      </c>
      <c r="B7" s="443" t="s">
        <v>303</v>
      </c>
      <c r="C7" s="437" t="s">
        <v>304</v>
      </c>
      <c r="D7" s="438" t="s">
        <v>309</v>
      </c>
      <c r="E7" s="439" t="s">
        <v>310</v>
      </c>
      <c r="F7" s="440">
        <v>0</v>
      </c>
      <c r="G7" s="441">
        <v>40420</v>
      </c>
      <c r="H7" s="440">
        <v>40420.1037</v>
      </c>
      <c r="I7" s="441">
        <v>0</v>
      </c>
      <c r="J7" s="442">
        <v>1.0000025655616032</v>
      </c>
    </row>
    <row r="8" spans="1:10" x14ac:dyDescent="0.2">
      <c r="A8" s="306">
        <v>6</v>
      </c>
      <c r="B8" s="443" t="s">
        <v>303</v>
      </c>
      <c r="C8" s="449" t="s">
        <v>304</v>
      </c>
      <c r="D8" s="445" t="s">
        <v>311</v>
      </c>
      <c r="E8" s="435" t="s">
        <v>310</v>
      </c>
      <c r="F8" s="446">
        <v>0</v>
      </c>
      <c r="G8" s="447">
        <v>1005</v>
      </c>
      <c r="H8" s="446">
        <v>1005</v>
      </c>
      <c r="I8" s="447">
        <v>0</v>
      </c>
      <c r="J8" s="448">
        <v>1</v>
      </c>
    </row>
    <row r="9" spans="1:10" x14ac:dyDescent="0.2">
      <c r="A9" s="306">
        <v>7</v>
      </c>
      <c r="B9" s="443" t="s">
        <v>303</v>
      </c>
      <c r="C9" s="450" t="s">
        <v>312</v>
      </c>
      <c r="D9" s="450"/>
      <c r="E9" s="450"/>
      <c r="F9" s="451">
        <v>0</v>
      </c>
      <c r="G9" s="452">
        <v>47679</v>
      </c>
      <c r="H9" s="451">
        <v>47632.4827</v>
      </c>
      <c r="I9" s="452">
        <v>-47</v>
      </c>
      <c r="J9" s="453">
        <v>0.99902436502443426</v>
      </c>
    </row>
    <row r="10" spans="1:10" x14ac:dyDescent="0.2">
      <c r="A10" s="306">
        <v>8</v>
      </c>
      <c r="B10" s="443" t="s">
        <v>303</v>
      </c>
      <c r="C10" s="444" t="s">
        <v>313</v>
      </c>
      <c r="D10" s="445" t="s">
        <v>314</v>
      </c>
      <c r="E10" s="435">
        <v>0</v>
      </c>
      <c r="F10" s="446">
        <v>0</v>
      </c>
      <c r="G10" s="447">
        <v>2515</v>
      </c>
      <c r="H10" s="446">
        <v>1906.75251</v>
      </c>
      <c r="I10" s="447">
        <v>-608</v>
      </c>
      <c r="J10" s="448">
        <v>0.75815209145129225</v>
      </c>
    </row>
    <row r="11" spans="1:10" x14ac:dyDescent="0.2">
      <c r="A11" s="306">
        <v>9</v>
      </c>
      <c r="B11" s="443" t="s">
        <v>303</v>
      </c>
      <c r="C11" s="437" t="s">
        <v>313</v>
      </c>
      <c r="D11" s="438" t="s">
        <v>305</v>
      </c>
      <c r="E11" s="439">
        <v>0</v>
      </c>
      <c r="F11" s="440">
        <v>0</v>
      </c>
      <c r="G11" s="441">
        <v>13792</v>
      </c>
      <c r="H11" s="440">
        <v>13451.571840000001</v>
      </c>
      <c r="I11" s="441">
        <v>-340</v>
      </c>
      <c r="J11" s="442">
        <v>0.97531698375870068</v>
      </c>
    </row>
    <row r="12" spans="1:10" x14ac:dyDescent="0.2">
      <c r="A12" s="306">
        <v>10</v>
      </c>
      <c r="B12" s="443" t="s">
        <v>303</v>
      </c>
      <c r="C12" s="449" t="s">
        <v>313</v>
      </c>
      <c r="D12" s="445" t="s">
        <v>315</v>
      </c>
      <c r="E12" s="435">
        <v>0</v>
      </c>
      <c r="F12" s="446">
        <v>0</v>
      </c>
      <c r="G12" s="447">
        <v>245</v>
      </c>
      <c r="H12" s="446">
        <v>211.31800000000001</v>
      </c>
      <c r="I12" s="447">
        <v>-34</v>
      </c>
      <c r="J12" s="448">
        <v>0.86252244897959185</v>
      </c>
    </row>
    <row r="13" spans="1:10" x14ac:dyDescent="0.2">
      <c r="A13" s="306">
        <v>11</v>
      </c>
      <c r="B13" s="443" t="s">
        <v>303</v>
      </c>
      <c r="C13" s="450" t="s">
        <v>316</v>
      </c>
      <c r="D13" s="450"/>
      <c r="E13" s="450"/>
      <c r="F13" s="451">
        <v>0</v>
      </c>
      <c r="G13" s="452">
        <v>16552</v>
      </c>
      <c r="H13" s="451">
        <v>15569.64235</v>
      </c>
      <c r="I13" s="452">
        <v>-982</v>
      </c>
      <c r="J13" s="453">
        <v>0.94065021447559205</v>
      </c>
    </row>
    <row r="14" spans="1:10" x14ac:dyDescent="0.2">
      <c r="A14" s="306">
        <v>12</v>
      </c>
      <c r="B14" s="443" t="s">
        <v>303</v>
      </c>
      <c r="C14" s="444" t="s">
        <v>317</v>
      </c>
      <c r="D14" s="445" t="s">
        <v>318</v>
      </c>
      <c r="E14" s="435">
        <v>0</v>
      </c>
      <c r="F14" s="446">
        <v>0</v>
      </c>
      <c r="G14" s="447">
        <v>80</v>
      </c>
      <c r="H14" s="446">
        <v>32.817999999999998</v>
      </c>
      <c r="I14" s="447">
        <v>-47</v>
      </c>
      <c r="J14" s="448">
        <v>0.41022499999999995</v>
      </c>
    </row>
    <row r="15" spans="1:10" x14ac:dyDescent="0.2">
      <c r="A15" s="306">
        <v>13</v>
      </c>
      <c r="B15" s="443" t="s">
        <v>303</v>
      </c>
      <c r="C15" s="437" t="s">
        <v>317</v>
      </c>
      <c r="D15" s="438" t="s">
        <v>319</v>
      </c>
      <c r="E15" s="439">
        <v>0</v>
      </c>
      <c r="F15" s="440">
        <v>0</v>
      </c>
      <c r="G15" s="441">
        <v>80</v>
      </c>
      <c r="H15" s="440">
        <v>0</v>
      </c>
      <c r="I15" s="441">
        <v>-80</v>
      </c>
      <c r="J15" s="442">
        <v>0</v>
      </c>
    </row>
    <row r="16" spans="1:10" x14ac:dyDescent="0.2">
      <c r="A16" s="306">
        <v>14</v>
      </c>
      <c r="B16" s="443" t="s">
        <v>303</v>
      </c>
      <c r="C16" s="444" t="s">
        <v>317</v>
      </c>
      <c r="D16" s="445" t="s">
        <v>314</v>
      </c>
      <c r="E16" s="435">
        <v>0</v>
      </c>
      <c r="F16" s="446">
        <v>300</v>
      </c>
      <c r="G16" s="447">
        <v>633</v>
      </c>
      <c r="H16" s="446">
        <v>169.16200000000001</v>
      </c>
      <c r="I16" s="447">
        <v>-464</v>
      </c>
      <c r="J16" s="448">
        <v>0.26723854660347551</v>
      </c>
    </row>
    <row r="17" spans="1:10" x14ac:dyDescent="0.2">
      <c r="A17" s="306">
        <v>15</v>
      </c>
      <c r="B17" s="443" t="s">
        <v>303</v>
      </c>
      <c r="C17" s="437" t="s">
        <v>317</v>
      </c>
      <c r="D17" s="438" t="s">
        <v>320</v>
      </c>
      <c r="E17" s="439">
        <v>0</v>
      </c>
      <c r="F17" s="440">
        <v>0</v>
      </c>
      <c r="G17" s="441">
        <v>20</v>
      </c>
      <c r="H17" s="440">
        <v>3.5760000000000001</v>
      </c>
      <c r="I17" s="441">
        <v>-16</v>
      </c>
      <c r="J17" s="442">
        <v>0.17880000000000001</v>
      </c>
    </row>
    <row r="18" spans="1:10" x14ac:dyDescent="0.2">
      <c r="A18" s="306">
        <v>16</v>
      </c>
      <c r="B18" s="443" t="s">
        <v>303</v>
      </c>
      <c r="C18" s="444" t="s">
        <v>317</v>
      </c>
      <c r="D18" s="445" t="s">
        <v>321</v>
      </c>
      <c r="E18" s="435">
        <v>0</v>
      </c>
      <c r="F18" s="446">
        <v>0</v>
      </c>
      <c r="G18" s="447">
        <v>30</v>
      </c>
      <c r="H18" s="446">
        <v>0</v>
      </c>
      <c r="I18" s="447">
        <v>-30</v>
      </c>
      <c r="J18" s="448">
        <v>0</v>
      </c>
    </row>
    <row r="19" spans="1:10" x14ac:dyDescent="0.2">
      <c r="A19" s="306">
        <v>17</v>
      </c>
      <c r="B19" s="443" t="s">
        <v>303</v>
      </c>
      <c r="C19" s="437" t="s">
        <v>317</v>
      </c>
      <c r="D19" s="438" t="s">
        <v>322</v>
      </c>
      <c r="E19" s="439">
        <v>0</v>
      </c>
      <c r="F19" s="440">
        <v>3500</v>
      </c>
      <c r="G19" s="441">
        <v>5049</v>
      </c>
      <c r="H19" s="440">
        <v>1430.60555</v>
      </c>
      <c r="I19" s="441">
        <v>-3618</v>
      </c>
      <c r="J19" s="442">
        <v>0.28334433551198257</v>
      </c>
    </row>
    <row r="20" spans="1:10" x14ac:dyDescent="0.2">
      <c r="A20" s="306">
        <v>18</v>
      </c>
      <c r="B20" s="443" t="s">
        <v>303</v>
      </c>
      <c r="C20" s="444" t="s">
        <v>317</v>
      </c>
      <c r="D20" s="445" t="s">
        <v>323</v>
      </c>
      <c r="E20" s="435">
        <v>0</v>
      </c>
      <c r="F20" s="446">
        <v>0</v>
      </c>
      <c r="G20" s="447">
        <v>91</v>
      </c>
      <c r="H20" s="446">
        <v>90.605000000000004</v>
      </c>
      <c r="I20" s="447">
        <v>0</v>
      </c>
      <c r="J20" s="448">
        <v>0.9956593406593407</v>
      </c>
    </row>
    <row r="21" spans="1:10" x14ac:dyDescent="0.2">
      <c r="A21" s="306">
        <v>19</v>
      </c>
      <c r="B21" s="443" t="s">
        <v>303</v>
      </c>
      <c r="C21" s="437" t="s">
        <v>317</v>
      </c>
      <c r="D21" s="438" t="s">
        <v>305</v>
      </c>
      <c r="E21" s="439">
        <v>0</v>
      </c>
      <c r="F21" s="440">
        <v>0</v>
      </c>
      <c r="G21" s="441">
        <v>2600</v>
      </c>
      <c r="H21" s="440">
        <v>2177.3691600000002</v>
      </c>
      <c r="I21" s="441">
        <v>-423</v>
      </c>
      <c r="J21" s="442">
        <v>0.83744967692307704</v>
      </c>
    </row>
    <row r="22" spans="1:10" x14ac:dyDescent="0.2">
      <c r="A22" s="306">
        <v>20</v>
      </c>
      <c r="B22" s="443" t="s">
        <v>303</v>
      </c>
      <c r="C22" s="449" t="s">
        <v>317</v>
      </c>
      <c r="D22" s="445" t="s">
        <v>306</v>
      </c>
      <c r="E22" s="435">
        <v>0</v>
      </c>
      <c r="F22" s="446">
        <v>100</v>
      </c>
      <c r="G22" s="447">
        <v>272</v>
      </c>
      <c r="H22" s="446">
        <v>211.4349</v>
      </c>
      <c r="I22" s="447">
        <v>-61</v>
      </c>
      <c r="J22" s="448">
        <v>0.77733419117647062</v>
      </c>
    </row>
    <row r="23" spans="1:10" x14ac:dyDescent="0.2">
      <c r="A23" s="306">
        <v>21</v>
      </c>
      <c r="B23" s="443" t="s">
        <v>303</v>
      </c>
      <c r="C23" s="450" t="s">
        <v>324</v>
      </c>
      <c r="D23" s="450"/>
      <c r="E23" s="450"/>
      <c r="F23" s="451">
        <v>3900</v>
      </c>
      <c r="G23" s="452">
        <v>8855</v>
      </c>
      <c r="H23" s="451">
        <v>4115.5706100000007</v>
      </c>
      <c r="I23" s="452">
        <v>-4739</v>
      </c>
      <c r="J23" s="453">
        <v>0.46477364313946928</v>
      </c>
    </row>
    <row r="24" spans="1:10" x14ac:dyDescent="0.2">
      <c r="A24" s="306">
        <v>22</v>
      </c>
      <c r="B24" s="443" t="s">
        <v>303</v>
      </c>
      <c r="C24" s="444" t="s">
        <v>325</v>
      </c>
      <c r="D24" s="445" t="s">
        <v>326</v>
      </c>
      <c r="E24" s="435">
        <v>0</v>
      </c>
      <c r="F24" s="446">
        <v>1750</v>
      </c>
      <c r="G24" s="447">
        <v>1750</v>
      </c>
      <c r="H24" s="446">
        <v>1750</v>
      </c>
      <c r="I24" s="447">
        <v>0</v>
      </c>
      <c r="J24" s="448">
        <v>1</v>
      </c>
    </row>
    <row r="25" spans="1:10" x14ac:dyDescent="0.2">
      <c r="A25" s="306">
        <v>23</v>
      </c>
      <c r="B25" s="443" t="s">
        <v>303</v>
      </c>
      <c r="C25" s="437" t="s">
        <v>325</v>
      </c>
      <c r="D25" s="438" t="s">
        <v>308</v>
      </c>
      <c r="E25" s="439">
        <v>0</v>
      </c>
      <c r="F25" s="440">
        <v>25100</v>
      </c>
      <c r="G25" s="441">
        <v>26600</v>
      </c>
      <c r="H25" s="440">
        <v>26600</v>
      </c>
      <c r="I25" s="441">
        <v>0</v>
      </c>
      <c r="J25" s="442">
        <v>1</v>
      </c>
    </row>
    <row r="26" spans="1:10" x14ac:dyDescent="0.2">
      <c r="A26" s="306">
        <v>24</v>
      </c>
      <c r="B26" s="443" t="s">
        <v>303</v>
      </c>
      <c r="C26" s="444" t="s">
        <v>325</v>
      </c>
      <c r="D26" s="445" t="s">
        <v>327</v>
      </c>
      <c r="E26" s="435">
        <v>0</v>
      </c>
      <c r="F26" s="446">
        <v>14850</v>
      </c>
      <c r="G26" s="447">
        <v>14850</v>
      </c>
      <c r="H26" s="446">
        <v>14600.25518</v>
      </c>
      <c r="I26" s="447">
        <v>-250</v>
      </c>
      <c r="J26" s="448">
        <v>0.98318216700336702</v>
      </c>
    </row>
    <row r="27" spans="1:10" x14ac:dyDescent="0.2">
      <c r="A27" s="306">
        <v>25</v>
      </c>
      <c r="B27" s="443" t="s">
        <v>303</v>
      </c>
      <c r="C27" s="454" t="s">
        <v>325</v>
      </c>
      <c r="D27" s="438" t="s">
        <v>328</v>
      </c>
      <c r="E27" s="439">
        <v>0</v>
      </c>
      <c r="F27" s="440">
        <v>0</v>
      </c>
      <c r="G27" s="441">
        <v>500</v>
      </c>
      <c r="H27" s="440">
        <v>500</v>
      </c>
      <c r="I27" s="441">
        <v>0</v>
      </c>
      <c r="J27" s="442">
        <v>1</v>
      </c>
    </row>
    <row r="28" spans="1:10" x14ac:dyDescent="0.2">
      <c r="A28" s="306">
        <v>26</v>
      </c>
      <c r="B28" s="443" t="s">
        <v>303</v>
      </c>
      <c r="C28" s="455" t="s">
        <v>329</v>
      </c>
      <c r="D28" s="455"/>
      <c r="E28" s="455"/>
      <c r="F28" s="456">
        <v>41700</v>
      </c>
      <c r="G28" s="457">
        <v>43700</v>
      </c>
      <c r="H28" s="456">
        <v>43450.25518</v>
      </c>
      <c r="I28" s="457">
        <v>-250</v>
      </c>
      <c r="J28" s="458">
        <v>0.99428501556064075</v>
      </c>
    </row>
    <row r="29" spans="1:10" x14ac:dyDescent="0.2">
      <c r="A29" s="306">
        <v>27</v>
      </c>
      <c r="B29" s="443" t="s">
        <v>303</v>
      </c>
      <c r="C29" s="454" t="s">
        <v>330</v>
      </c>
      <c r="D29" s="438" t="s">
        <v>322</v>
      </c>
      <c r="E29" s="439">
        <v>0</v>
      </c>
      <c r="F29" s="440">
        <v>0</v>
      </c>
      <c r="G29" s="441">
        <v>2178</v>
      </c>
      <c r="H29" s="440">
        <v>1052.7</v>
      </c>
      <c r="I29" s="441">
        <v>-1125</v>
      </c>
      <c r="J29" s="442">
        <v>0.48333333333333334</v>
      </c>
    </row>
    <row r="30" spans="1:10" x14ac:dyDescent="0.2">
      <c r="A30" s="306">
        <v>28</v>
      </c>
      <c r="B30" s="459" t="s">
        <v>303</v>
      </c>
      <c r="C30" s="455" t="s">
        <v>331</v>
      </c>
      <c r="D30" s="455"/>
      <c r="E30" s="455"/>
      <c r="F30" s="456">
        <v>0</v>
      </c>
      <c r="G30" s="457">
        <v>2178</v>
      </c>
      <c r="H30" s="456">
        <v>1052.7</v>
      </c>
      <c r="I30" s="457">
        <v>-1125</v>
      </c>
      <c r="J30" s="458">
        <v>0.48333333333333334</v>
      </c>
    </row>
    <row r="31" spans="1:10" x14ac:dyDescent="0.2">
      <c r="A31" s="306">
        <v>29</v>
      </c>
      <c r="B31" s="460" t="s">
        <v>332</v>
      </c>
      <c r="C31" s="460"/>
      <c r="D31" s="460"/>
      <c r="E31" s="460"/>
      <c r="F31" s="461">
        <v>45600</v>
      </c>
      <c r="G31" s="462">
        <v>118964</v>
      </c>
      <c r="H31" s="461">
        <v>111820.65084</v>
      </c>
      <c r="I31" s="462">
        <v>-7143</v>
      </c>
      <c r="J31" s="463">
        <v>0.93995369052822708</v>
      </c>
    </row>
    <row r="32" spans="1:10" x14ac:dyDescent="0.2">
      <c r="A32" s="306">
        <v>30</v>
      </c>
      <c r="B32" s="464" t="s">
        <v>333</v>
      </c>
      <c r="C32" s="444" t="s">
        <v>334</v>
      </c>
      <c r="D32" s="445" t="s">
        <v>307</v>
      </c>
      <c r="E32" s="435">
        <v>0</v>
      </c>
      <c r="F32" s="446">
        <v>0</v>
      </c>
      <c r="G32" s="447">
        <v>29</v>
      </c>
      <c r="H32" s="446">
        <v>28.24</v>
      </c>
      <c r="I32" s="447">
        <v>-1</v>
      </c>
      <c r="J32" s="448">
        <v>0.97379310344827585</v>
      </c>
    </row>
    <row r="33" spans="1:10" x14ac:dyDescent="0.2">
      <c r="A33" s="306">
        <v>31</v>
      </c>
      <c r="B33" s="443" t="s">
        <v>333</v>
      </c>
      <c r="C33" s="454" t="s">
        <v>334</v>
      </c>
      <c r="D33" s="438" t="s">
        <v>335</v>
      </c>
      <c r="E33" s="439">
        <v>0</v>
      </c>
      <c r="F33" s="440">
        <v>500</v>
      </c>
      <c r="G33" s="441">
        <v>471</v>
      </c>
      <c r="H33" s="440">
        <v>291.89800000000002</v>
      </c>
      <c r="I33" s="441">
        <v>-179</v>
      </c>
      <c r="J33" s="442">
        <v>0.61974097664543526</v>
      </c>
    </row>
    <row r="34" spans="1:10" x14ac:dyDescent="0.2">
      <c r="A34" s="306">
        <v>32</v>
      </c>
      <c r="B34" s="443" t="s">
        <v>333</v>
      </c>
      <c r="C34" s="455" t="s">
        <v>336</v>
      </c>
      <c r="D34" s="455"/>
      <c r="E34" s="455"/>
      <c r="F34" s="456">
        <v>500</v>
      </c>
      <c r="G34" s="457">
        <v>500</v>
      </c>
      <c r="H34" s="456">
        <v>320.13800000000003</v>
      </c>
      <c r="I34" s="457">
        <v>-180</v>
      </c>
      <c r="J34" s="458">
        <v>0.64027600000000007</v>
      </c>
    </row>
    <row r="35" spans="1:10" x14ac:dyDescent="0.2">
      <c r="A35" s="306">
        <v>33</v>
      </c>
      <c r="B35" s="443" t="s">
        <v>333</v>
      </c>
      <c r="C35" s="437" t="s">
        <v>330</v>
      </c>
      <c r="D35" s="438" t="s">
        <v>322</v>
      </c>
      <c r="E35" s="439">
        <v>0</v>
      </c>
      <c r="F35" s="440">
        <v>1105</v>
      </c>
      <c r="G35" s="441">
        <v>9772</v>
      </c>
      <c r="H35" s="440">
        <v>4293.5855499999998</v>
      </c>
      <c r="I35" s="441">
        <v>-5478</v>
      </c>
      <c r="J35" s="442">
        <v>0.43937633544821936</v>
      </c>
    </row>
    <row r="36" spans="1:10" x14ac:dyDescent="0.2">
      <c r="A36" s="306">
        <v>34</v>
      </c>
      <c r="B36" s="443" t="s">
        <v>333</v>
      </c>
      <c r="C36" s="444" t="s">
        <v>330</v>
      </c>
      <c r="D36" s="445" t="s">
        <v>305</v>
      </c>
      <c r="E36" s="435">
        <v>0</v>
      </c>
      <c r="F36" s="446">
        <v>6000</v>
      </c>
      <c r="G36" s="447">
        <v>5297</v>
      </c>
      <c r="H36" s="446">
        <v>5005.5363399999997</v>
      </c>
      <c r="I36" s="447">
        <v>-291</v>
      </c>
      <c r="J36" s="448">
        <v>0.94497571077968656</v>
      </c>
    </row>
    <row r="37" spans="1:10" x14ac:dyDescent="0.2">
      <c r="A37" s="306">
        <v>35</v>
      </c>
      <c r="B37" s="443" t="s">
        <v>333</v>
      </c>
      <c r="C37" s="437" t="s">
        <v>330</v>
      </c>
      <c r="D37" s="438" t="s">
        <v>337</v>
      </c>
      <c r="E37" s="439">
        <v>0</v>
      </c>
      <c r="F37" s="440">
        <v>0</v>
      </c>
      <c r="G37" s="441">
        <v>4</v>
      </c>
      <c r="H37" s="440">
        <v>3.286</v>
      </c>
      <c r="I37" s="441">
        <v>-1</v>
      </c>
      <c r="J37" s="442">
        <v>0.82150000000000001</v>
      </c>
    </row>
    <row r="38" spans="1:10" x14ac:dyDescent="0.2">
      <c r="A38" s="306">
        <v>36</v>
      </c>
      <c r="B38" s="443" t="s">
        <v>333</v>
      </c>
      <c r="C38" s="449" t="s">
        <v>330</v>
      </c>
      <c r="D38" s="445" t="s">
        <v>307</v>
      </c>
      <c r="E38" s="435">
        <v>0</v>
      </c>
      <c r="F38" s="446">
        <v>0</v>
      </c>
      <c r="G38" s="447">
        <v>32</v>
      </c>
      <c r="H38" s="446">
        <v>31.6052</v>
      </c>
      <c r="I38" s="447">
        <v>0</v>
      </c>
      <c r="J38" s="448">
        <v>0.9876625</v>
      </c>
    </row>
    <row r="39" spans="1:10" x14ac:dyDescent="0.2">
      <c r="A39" s="306">
        <v>37</v>
      </c>
      <c r="B39" s="443" t="s">
        <v>333</v>
      </c>
      <c r="C39" s="450" t="s">
        <v>331</v>
      </c>
      <c r="D39" s="450"/>
      <c r="E39" s="450"/>
      <c r="F39" s="451">
        <v>7105</v>
      </c>
      <c r="G39" s="452">
        <v>15105</v>
      </c>
      <c r="H39" s="451">
        <v>9334.0130899999986</v>
      </c>
      <c r="I39" s="452">
        <v>-5771</v>
      </c>
      <c r="J39" s="453">
        <v>0.61794194571333982</v>
      </c>
    </row>
    <row r="40" spans="1:10" x14ac:dyDescent="0.2">
      <c r="A40" s="306">
        <v>38</v>
      </c>
      <c r="B40" s="443" t="s">
        <v>333</v>
      </c>
      <c r="C40" s="444" t="s">
        <v>338</v>
      </c>
      <c r="D40" s="445" t="s">
        <v>339</v>
      </c>
      <c r="E40" s="435">
        <v>0</v>
      </c>
      <c r="F40" s="446">
        <v>164000</v>
      </c>
      <c r="G40" s="447">
        <v>164000</v>
      </c>
      <c r="H40" s="446">
        <v>23126.354500000001</v>
      </c>
      <c r="I40" s="447">
        <v>-140874</v>
      </c>
      <c r="J40" s="448">
        <v>0.14101435670731707</v>
      </c>
    </row>
    <row r="41" spans="1:10" x14ac:dyDescent="0.2">
      <c r="A41" s="306">
        <v>39</v>
      </c>
      <c r="B41" s="443" t="s">
        <v>333</v>
      </c>
      <c r="C41" s="437" t="s">
        <v>338</v>
      </c>
      <c r="D41" s="438" t="s">
        <v>340</v>
      </c>
      <c r="E41" s="439">
        <v>0</v>
      </c>
      <c r="F41" s="440">
        <v>200</v>
      </c>
      <c r="G41" s="441">
        <v>200</v>
      </c>
      <c r="H41" s="440">
        <v>67.082990000000009</v>
      </c>
      <c r="I41" s="441">
        <v>-133</v>
      </c>
      <c r="J41" s="442">
        <v>0.33541495000000005</v>
      </c>
    </row>
    <row r="42" spans="1:10" x14ac:dyDescent="0.2">
      <c r="A42" s="306">
        <v>40</v>
      </c>
      <c r="B42" s="443" t="s">
        <v>333</v>
      </c>
      <c r="C42" s="444" t="s">
        <v>338</v>
      </c>
      <c r="D42" s="445" t="s">
        <v>341</v>
      </c>
      <c r="E42" s="435">
        <v>0</v>
      </c>
      <c r="F42" s="446">
        <v>60000</v>
      </c>
      <c r="G42" s="447">
        <v>60000</v>
      </c>
      <c r="H42" s="446">
        <v>44416.213450000003</v>
      </c>
      <c r="I42" s="447">
        <v>-15584</v>
      </c>
      <c r="J42" s="448">
        <v>0.74027022416666677</v>
      </c>
    </row>
    <row r="43" spans="1:10" x14ac:dyDescent="0.2">
      <c r="A43" s="306">
        <v>41</v>
      </c>
      <c r="B43" s="443" t="s">
        <v>333</v>
      </c>
      <c r="C43" s="454" t="s">
        <v>338</v>
      </c>
      <c r="D43" s="438" t="s">
        <v>320</v>
      </c>
      <c r="E43" s="439">
        <v>0</v>
      </c>
      <c r="F43" s="440">
        <v>1100</v>
      </c>
      <c r="G43" s="441">
        <v>1100</v>
      </c>
      <c r="H43" s="440">
        <v>797.23976000000005</v>
      </c>
      <c r="I43" s="441">
        <v>-303</v>
      </c>
      <c r="J43" s="442">
        <v>0.72476341818181822</v>
      </c>
    </row>
    <row r="44" spans="1:10" x14ac:dyDescent="0.2">
      <c r="A44" s="306">
        <v>42</v>
      </c>
      <c r="B44" s="443" t="s">
        <v>333</v>
      </c>
      <c r="C44" s="455" t="s">
        <v>342</v>
      </c>
      <c r="D44" s="455"/>
      <c r="E44" s="455"/>
      <c r="F44" s="456">
        <v>225300</v>
      </c>
      <c r="G44" s="457">
        <v>225300</v>
      </c>
      <c r="H44" s="456">
        <v>68406.890700000004</v>
      </c>
      <c r="I44" s="457">
        <v>-156893</v>
      </c>
      <c r="J44" s="458">
        <v>0.30362579094540615</v>
      </c>
    </row>
    <row r="45" spans="1:10" x14ac:dyDescent="0.2">
      <c r="A45" s="306">
        <v>43</v>
      </c>
      <c r="B45" s="443" t="s">
        <v>333</v>
      </c>
      <c r="C45" s="437" t="s">
        <v>343</v>
      </c>
      <c r="D45" s="438" t="s">
        <v>344</v>
      </c>
      <c r="E45" s="439">
        <v>0</v>
      </c>
      <c r="F45" s="440">
        <v>1083458</v>
      </c>
      <c r="G45" s="441">
        <v>1198175</v>
      </c>
      <c r="H45" s="440">
        <v>1198174.3292999999</v>
      </c>
      <c r="I45" s="441">
        <v>-1</v>
      </c>
      <c r="J45" s="442">
        <v>0.99999944023201937</v>
      </c>
    </row>
    <row r="46" spans="1:10" x14ac:dyDescent="0.2">
      <c r="A46" s="306">
        <v>44</v>
      </c>
      <c r="B46" s="443" t="s">
        <v>333</v>
      </c>
      <c r="C46" s="444" t="s">
        <v>343</v>
      </c>
      <c r="D46" s="445" t="s">
        <v>344</v>
      </c>
      <c r="E46" s="435" t="s">
        <v>345</v>
      </c>
      <c r="F46" s="446">
        <v>0</v>
      </c>
      <c r="G46" s="447">
        <v>188</v>
      </c>
      <c r="H46" s="446">
        <v>187.49225000000001</v>
      </c>
      <c r="I46" s="447">
        <v>-1</v>
      </c>
      <c r="J46" s="448">
        <v>0.99729920212765966</v>
      </c>
    </row>
    <row r="47" spans="1:10" x14ac:dyDescent="0.2">
      <c r="A47" s="306">
        <v>45</v>
      </c>
      <c r="B47" s="443" t="s">
        <v>333</v>
      </c>
      <c r="C47" s="454" t="s">
        <v>343</v>
      </c>
      <c r="D47" s="438" t="s">
        <v>344</v>
      </c>
      <c r="E47" s="439" t="s">
        <v>346</v>
      </c>
      <c r="F47" s="440">
        <v>0</v>
      </c>
      <c r="G47" s="441">
        <v>163839</v>
      </c>
      <c r="H47" s="440">
        <v>163839</v>
      </c>
      <c r="I47" s="441">
        <v>0</v>
      </c>
      <c r="J47" s="442">
        <v>1</v>
      </c>
    </row>
    <row r="48" spans="1:10" x14ac:dyDescent="0.2">
      <c r="A48" s="306">
        <v>46</v>
      </c>
      <c r="B48" s="443" t="s">
        <v>333</v>
      </c>
      <c r="C48" s="455" t="s">
        <v>347</v>
      </c>
      <c r="D48" s="455"/>
      <c r="E48" s="455"/>
      <c r="F48" s="456">
        <v>1083458</v>
      </c>
      <c r="G48" s="457">
        <v>1362202</v>
      </c>
      <c r="H48" s="456">
        <v>1362200.8215499998</v>
      </c>
      <c r="I48" s="457">
        <v>-1</v>
      </c>
      <c r="J48" s="458">
        <v>0.99999913489335635</v>
      </c>
    </row>
    <row r="49" spans="1:10" x14ac:dyDescent="0.2">
      <c r="A49" s="306">
        <v>47</v>
      </c>
      <c r="B49" s="443" t="s">
        <v>333</v>
      </c>
      <c r="C49" s="437" t="s">
        <v>348</v>
      </c>
      <c r="D49" s="438" t="s">
        <v>349</v>
      </c>
      <c r="E49" s="439">
        <v>0</v>
      </c>
      <c r="F49" s="440">
        <v>350000</v>
      </c>
      <c r="G49" s="441">
        <v>164810</v>
      </c>
      <c r="H49" s="440">
        <v>164809.14499999999</v>
      </c>
      <c r="I49" s="441">
        <v>-1</v>
      </c>
      <c r="J49" s="442">
        <v>0.99999481220799702</v>
      </c>
    </row>
    <row r="50" spans="1:10" x14ac:dyDescent="0.2">
      <c r="A50" s="306">
        <v>48</v>
      </c>
      <c r="B50" s="443" t="s">
        <v>333</v>
      </c>
      <c r="C50" s="449" t="s">
        <v>348</v>
      </c>
      <c r="D50" s="445" t="s">
        <v>350</v>
      </c>
      <c r="E50" s="435">
        <v>0</v>
      </c>
      <c r="F50" s="446">
        <v>0</v>
      </c>
      <c r="G50" s="447">
        <v>0</v>
      </c>
      <c r="H50" s="446">
        <v>18.848999999999737</v>
      </c>
      <c r="I50" s="447">
        <v>19</v>
      </c>
      <c r="J50" s="448">
        <v>0</v>
      </c>
    </row>
    <row r="51" spans="1:10" x14ac:dyDescent="0.2">
      <c r="A51" s="306">
        <v>49</v>
      </c>
      <c r="B51" s="443" t="s">
        <v>333</v>
      </c>
      <c r="C51" s="450" t="s">
        <v>351</v>
      </c>
      <c r="D51" s="450"/>
      <c r="E51" s="450"/>
      <c r="F51" s="451">
        <v>350000</v>
      </c>
      <c r="G51" s="452">
        <v>164810</v>
      </c>
      <c r="H51" s="451">
        <v>164827.99399999998</v>
      </c>
      <c r="I51" s="452">
        <v>18</v>
      </c>
      <c r="J51" s="453">
        <v>1.0001091802681874</v>
      </c>
    </row>
    <row r="52" spans="1:10" x14ac:dyDescent="0.2">
      <c r="A52" s="306">
        <v>50</v>
      </c>
      <c r="B52" s="443" t="s">
        <v>333</v>
      </c>
      <c r="C52" s="444" t="s">
        <v>352</v>
      </c>
      <c r="D52" s="445" t="s">
        <v>353</v>
      </c>
      <c r="E52" s="435">
        <v>0</v>
      </c>
      <c r="F52" s="446">
        <v>0</v>
      </c>
      <c r="G52" s="447">
        <v>341</v>
      </c>
      <c r="H52" s="446">
        <v>340.86040000000003</v>
      </c>
      <c r="I52" s="447">
        <v>0</v>
      </c>
      <c r="J52" s="448">
        <v>0.99959061583577724</v>
      </c>
    </row>
    <row r="53" spans="1:10" x14ac:dyDescent="0.2">
      <c r="A53" s="306">
        <v>51</v>
      </c>
      <c r="B53" s="443" t="s">
        <v>333</v>
      </c>
      <c r="C53" s="437" t="s">
        <v>352</v>
      </c>
      <c r="D53" s="438" t="s">
        <v>354</v>
      </c>
      <c r="E53" s="439">
        <v>0</v>
      </c>
      <c r="F53" s="440">
        <v>0</v>
      </c>
      <c r="G53" s="441">
        <v>427</v>
      </c>
      <c r="H53" s="440">
        <v>427.93816999999996</v>
      </c>
      <c r="I53" s="441">
        <v>1</v>
      </c>
      <c r="J53" s="442">
        <v>1.0021971194379391</v>
      </c>
    </row>
    <row r="54" spans="1:10" x14ac:dyDescent="0.2">
      <c r="A54" s="306">
        <v>52</v>
      </c>
      <c r="B54" s="443" t="s">
        <v>333</v>
      </c>
      <c r="C54" s="449" t="s">
        <v>352</v>
      </c>
      <c r="D54" s="445" t="s">
        <v>355</v>
      </c>
      <c r="E54" s="435">
        <v>0</v>
      </c>
      <c r="F54" s="446">
        <v>0</v>
      </c>
      <c r="G54" s="447">
        <v>1</v>
      </c>
      <c r="H54" s="446">
        <v>0.5</v>
      </c>
      <c r="I54" s="447">
        <v>-1</v>
      </c>
      <c r="J54" s="448">
        <v>0.5</v>
      </c>
    </row>
    <row r="55" spans="1:10" x14ac:dyDescent="0.2">
      <c r="A55" s="306">
        <v>53</v>
      </c>
      <c r="B55" s="443" t="s">
        <v>333</v>
      </c>
      <c r="C55" s="450" t="s">
        <v>356</v>
      </c>
      <c r="D55" s="450"/>
      <c r="E55" s="450"/>
      <c r="F55" s="451">
        <v>0</v>
      </c>
      <c r="G55" s="452">
        <v>769</v>
      </c>
      <c r="H55" s="451">
        <v>769.29856999999993</v>
      </c>
      <c r="I55" s="452">
        <v>0</v>
      </c>
      <c r="J55" s="453">
        <v>1.0003882574772431</v>
      </c>
    </row>
    <row r="56" spans="1:10" x14ac:dyDescent="0.2">
      <c r="A56" s="306">
        <v>54</v>
      </c>
      <c r="B56" s="443" t="s">
        <v>333</v>
      </c>
      <c r="C56" s="449" t="s">
        <v>357</v>
      </c>
      <c r="D56" s="445" t="s">
        <v>358</v>
      </c>
      <c r="E56" s="435">
        <v>0</v>
      </c>
      <c r="F56" s="446">
        <v>10950</v>
      </c>
      <c r="G56" s="447">
        <v>10950</v>
      </c>
      <c r="H56" s="446">
        <v>0</v>
      </c>
      <c r="I56" s="447">
        <v>-10950</v>
      </c>
      <c r="J56" s="448">
        <v>0</v>
      </c>
    </row>
    <row r="57" spans="1:10" x14ac:dyDescent="0.2">
      <c r="A57" s="306">
        <v>55</v>
      </c>
      <c r="B57" s="459" t="s">
        <v>333</v>
      </c>
      <c r="C57" s="450" t="s">
        <v>359</v>
      </c>
      <c r="D57" s="450"/>
      <c r="E57" s="450"/>
      <c r="F57" s="451">
        <v>10950</v>
      </c>
      <c r="G57" s="452">
        <v>10950</v>
      </c>
      <c r="H57" s="451">
        <v>0</v>
      </c>
      <c r="I57" s="452">
        <v>-10950</v>
      </c>
      <c r="J57" s="453">
        <v>0</v>
      </c>
    </row>
    <row r="58" spans="1:10" x14ac:dyDescent="0.2">
      <c r="A58" s="306">
        <v>56</v>
      </c>
      <c r="B58" s="465" t="s">
        <v>360</v>
      </c>
      <c r="C58" s="465"/>
      <c r="D58" s="465"/>
      <c r="E58" s="465"/>
      <c r="F58" s="466">
        <v>1677313</v>
      </c>
      <c r="G58" s="467">
        <v>1779636</v>
      </c>
      <c r="H58" s="466">
        <v>1605859.1559099995</v>
      </c>
      <c r="I58" s="467">
        <v>-173777</v>
      </c>
      <c r="J58" s="468">
        <v>0.90235259115347155</v>
      </c>
    </row>
    <row r="59" spans="1:10" x14ac:dyDescent="0.2">
      <c r="A59" s="306">
        <v>57</v>
      </c>
      <c r="B59" s="436" t="s">
        <v>361</v>
      </c>
      <c r="C59" s="437" t="s">
        <v>304</v>
      </c>
      <c r="D59" s="438" t="s">
        <v>305</v>
      </c>
      <c r="E59" s="439">
        <v>0</v>
      </c>
      <c r="F59" s="440">
        <v>4550</v>
      </c>
      <c r="G59" s="441">
        <v>334</v>
      </c>
      <c r="H59" s="440">
        <v>332.95100000000002</v>
      </c>
      <c r="I59" s="441">
        <v>-1</v>
      </c>
      <c r="J59" s="442">
        <v>0.99685928143712577</v>
      </c>
    </row>
    <row r="60" spans="1:10" x14ac:dyDescent="0.2">
      <c r="A60" s="306">
        <v>58</v>
      </c>
      <c r="B60" s="443" t="s">
        <v>361</v>
      </c>
      <c r="C60" s="444" t="s">
        <v>304</v>
      </c>
      <c r="D60" s="445" t="s">
        <v>306</v>
      </c>
      <c r="E60" s="435">
        <v>0</v>
      </c>
      <c r="F60" s="446">
        <v>60</v>
      </c>
      <c r="G60" s="447">
        <v>25</v>
      </c>
      <c r="H60" s="446">
        <v>25</v>
      </c>
      <c r="I60" s="447">
        <v>0</v>
      </c>
      <c r="J60" s="448">
        <v>1</v>
      </c>
    </row>
    <row r="61" spans="1:10" x14ac:dyDescent="0.2">
      <c r="A61" s="306">
        <v>59</v>
      </c>
      <c r="B61" s="443" t="s">
        <v>361</v>
      </c>
      <c r="C61" s="437" t="s">
        <v>304</v>
      </c>
      <c r="D61" s="438" t="s">
        <v>307</v>
      </c>
      <c r="E61" s="439">
        <v>0</v>
      </c>
      <c r="F61" s="440">
        <v>3</v>
      </c>
      <c r="G61" s="441">
        <v>0</v>
      </c>
      <c r="H61" s="440">
        <v>0</v>
      </c>
      <c r="I61" s="441">
        <v>0</v>
      </c>
      <c r="J61" s="442">
        <v>0</v>
      </c>
    </row>
    <row r="62" spans="1:10" x14ac:dyDescent="0.2">
      <c r="A62" s="306">
        <v>60</v>
      </c>
      <c r="B62" s="443" t="s">
        <v>361</v>
      </c>
      <c r="C62" s="444" t="s">
        <v>304</v>
      </c>
      <c r="D62" s="445" t="s">
        <v>308</v>
      </c>
      <c r="E62" s="435">
        <v>0</v>
      </c>
      <c r="F62" s="446">
        <v>2000</v>
      </c>
      <c r="G62" s="447">
        <v>0</v>
      </c>
      <c r="H62" s="446">
        <v>0</v>
      </c>
      <c r="I62" s="447">
        <v>0</v>
      </c>
      <c r="J62" s="448">
        <v>0</v>
      </c>
    </row>
    <row r="63" spans="1:10" x14ac:dyDescent="0.2">
      <c r="A63" s="306">
        <v>61</v>
      </c>
      <c r="B63" s="443" t="s">
        <v>361</v>
      </c>
      <c r="C63" s="454" t="s">
        <v>304</v>
      </c>
      <c r="D63" s="438" t="s">
        <v>309</v>
      </c>
      <c r="E63" s="439" t="s">
        <v>310</v>
      </c>
      <c r="F63" s="440">
        <v>37608</v>
      </c>
      <c r="G63" s="441">
        <v>3134</v>
      </c>
      <c r="H63" s="440">
        <v>3134</v>
      </c>
      <c r="I63" s="441">
        <v>0</v>
      </c>
      <c r="J63" s="442">
        <v>1</v>
      </c>
    </row>
    <row r="64" spans="1:10" x14ac:dyDescent="0.2">
      <c r="A64" s="306">
        <v>62</v>
      </c>
      <c r="B64" s="443" t="s">
        <v>361</v>
      </c>
      <c r="C64" s="455" t="s">
        <v>312</v>
      </c>
      <c r="D64" s="455"/>
      <c r="E64" s="455"/>
      <c r="F64" s="456">
        <v>44221</v>
      </c>
      <c r="G64" s="457">
        <v>3493</v>
      </c>
      <c r="H64" s="456">
        <v>3491.951</v>
      </c>
      <c r="I64" s="457">
        <v>-1</v>
      </c>
      <c r="J64" s="458">
        <v>0.99969968508445461</v>
      </c>
    </row>
    <row r="65" spans="1:10" x14ac:dyDescent="0.2">
      <c r="A65" s="306">
        <v>63</v>
      </c>
      <c r="B65" s="443" t="s">
        <v>361</v>
      </c>
      <c r="C65" s="437" t="s">
        <v>313</v>
      </c>
      <c r="D65" s="438" t="s">
        <v>314</v>
      </c>
      <c r="E65" s="439">
        <v>0</v>
      </c>
      <c r="F65" s="440">
        <v>2536</v>
      </c>
      <c r="G65" s="441">
        <v>21</v>
      </c>
      <c r="H65" s="440">
        <v>20.025500000000001</v>
      </c>
      <c r="I65" s="441">
        <v>-1</v>
      </c>
      <c r="J65" s="442">
        <v>0.95359523809523816</v>
      </c>
    </row>
    <row r="66" spans="1:10" x14ac:dyDescent="0.2">
      <c r="A66" s="306">
        <v>64</v>
      </c>
      <c r="B66" s="443" t="s">
        <v>361</v>
      </c>
      <c r="C66" s="444" t="s">
        <v>313</v>
      </c>
      <c r="D66" s="445" t="s">
        <v>305</v>
      </c>
      <c r="E66" s="435">
        <v>0</v>
      </c>
      <c r="F66" s="446">
        <v>14776</v>
      </c>
      <c r="G66" s="447">
        <v>1084</v>
      </c>
      <c r="H66" s="446">
        <v>1081.7983000000002</v>
      </c>
      <c r="I66" s="447">
        <v>-2</v>
      </c>
      <c r="J66" s="448">
        <v>0.99796891143911448</v>
      </c>
    </row>
    <row r="67" spans="1:10" x14ac:dyDescent="0.2">
      <c r="A67" s="306">
        <v>65</v>
      </c>
      <c r="B67" s="443" t="s">
        <v>361</v>
      </c>
      <c r="C67" s="454" t="s">
        <v>313</v>
      </c>
      <c r="D67" s="438" t="s">
        <v>315</v>
      </c>
      <c r="E67" s="439">
        <v>0</v>
      </c>
      <c r="F67" s="440">
        <v>245</v>
      </c>
      <c r="G67" s="441">
        <v>0</v>
      </c>
      <c r="H67" s="440">
        <v>0</v>
      </c>
      <c r="I67" s="441">
        <v>0</v>
      </c>
      <c r="J67" s="442">
        <v>0</v>
      </c>
    </row>
    <row r="68" spans="1:10" x14ac:dyDescent="0.2">
      <c r="A68" s="306">
        <v>66</v>
      </c>
      <c r="B68" s="443" t="s">
        <v>361</v>
      </c>
      <c r="C68" s="455" t="s">
        <v>316</v>
      </c>
      <c r="D68" s="455"/>
      <c r="E68" s="455"/>
      <c r="F68" s="456">
        <v>17557</v>
      </c>
      <c r="G68" s="457">
        <v>1105</v>
      </c>
      <c r="H68" s="456">
        <v>1101.8238000000001</v>
      </c>
      <c r="I68" s="457">
        <v>-3</v>
      </c>
      <c r="J68" s="458">
        <v>0.99712561085972862</v>
      </c>
    </row>
    <row r="69" spans="1:10" x14ac:dyDescent="0.2">
      <c r="A69" s="306">
        <v>67</v>
      </c>
      <c r="B69" s="443" t="s">
        <v>361</v>
      </c>
      <c r="C69" s="437" t="s">
        <v>317</v>
      </c>
      <c r="D69" s="438" t="s">
        <v>318</v>
      </c>
      <c r="E69" s="439">
        <v>0</v>
      </c>
      <c r="F69" s="440">
        <v>80</v>
      </c>
      <c r="G69" s="441">
        <v>0</v>
      </c>
      <c r="H69" s="440">
        <v>0</v>
      </c>
      <c r="I69" s="441">
        <v>0</v>
      </c>
      <c r="J69" s="442">
        <v>0</v>
      </c>
    </row>
    <row r="70" spans="1:10" x14ac:dyDescent="0.2">
      <c r="A70" s="306">
        <v>68</v>
      </c>
      <c r="B70" s="443" t="s">
        <v>361</v>
      </c>
      <c r="C70" s="444" t="s">
        <v>317</v>
      </c>
      <c r="D70" s="445" t="s">
        <v>319</v>
      </c>
      <c r="E70" s="435">
        <v>0</v>
      </c>
      <c r="F70" s="446">
        <v>80</v>
      </c>
      <c r="G70" s="447">
        <v>0</v>
      </c>
      <c r="H70" s="446">
        <v>0</v>
      </c>
      <c r="I70" s="447">
        <v>0</v>
      </c>
      <c r="J70" s="448">
        <v>0</v>
      </c>
    </row>
    <row r="71" spans="1:10" x14ac:dyDescent="0.2">
      <c r="A71" s="306">
        <v>69</v>
      </c>
      <c r="B71" s="443" t="s">
        <v>361</v>
      </c>
      <c r="C71" s="437" t="s">
        <v>317</v>
      </c>
      <c r="D71" s="438" t="s">
        <v>314</v>
      </c>
      <c r="E71" s="439">
        <v>0</v>
      </c>
      <c r="F71" s="440">
        <v>575</v>
      </c>
      <c r="G71" s="441">
        <v>0</v>
      </c>
      <c r="H71" s="440">
        <v>0</v>
      </c>
      <c r="I71" s="441">
        <v>0</v>
      </c>
      <c r="J71" s="442">
        <v>0</v>
      </c>
    </row>
    <row r="72" spans="1:10" x14ac:dyDescent="0.2">
      <c r="A72" s="306">
        <v>70</v>
      </c>
      <c r="B72" s="443" t="s">
        <v>361</v>
      </c>
      <c r="C72" s="444" t="s">
        <v>317</v>
      </c>
      <c r="D72" s="445" t="s">
        <v>320</v>
      </c>
      <c r="E72" s="435">
        <v>0</v>
      </c>
      <c r="F72" s="446">
        <v>20</v>
      </c>
      <c r="G72" s="447">
        <v>0</v>
      </c>
      <c r="H72" s="446">
        <v>0</v>
      </c>
      <c r="I72" s="447">
        <v>0</v>
      </c>
      <c r="J72" s="448">
        <v>0</v>
      </c>
    </row>
    <row r="73" spans="1:10" x14ac:dyDescent="0.2">
      <c r="A73" s="306">
        <v>71</v>
      </c>
      <c r="B73" s="443" t="s">
        <v>361</v>
      </c>
      <c r="C73" s="437" t="s">
        <v>317</v>
      </c>
      <c r="D73" s="438" t="s">
        <v>321</v>
      </c>
      <c r="E73" s="439">
        <v>0</v>
      </c>
      <c r="F73" s="440">
        <v>30</v>
      </c>
      <c r="G73" s="441">
        <v>0</v>
      </c>
      <c r="H73" s="440">
        <v>0</v>
      </c>
      <c r="I73" s="441">
        <v>0</v>
      </c>
      <c r="J73" s="442">
        <v>0</v>
      </c>
    </row>
    <row r="74" spans="1:10" x14ac:dyDescent="0.2">
      <c r="A74" s="306">
        <v>72</v>
      </c>
      <c r="B74" s="443" t="s">
        <v>361</v>
      </c>
      <c r="C74" s="444" t="s">
        <v>317</v>
      </c>
      <c r="D74" s="445" t="s">
        <v>322</v>
      </c>
      <c r="E74" s="435">
        <v>0</v>
      </c>
      <c r="F74" s="446">
        <v>800</v>
      </c>
      <c r="G74" s="447">
        <v>0</v>
      </c>
      <c r="H74" s="446">
        <v>0</v>
      </c>
      <c r="I74" s="447">
        <v>0</v>
      </c>
      <c r="J74" s="448">
        <v>0</v>
      </c>
    </row>
    <row r="75" spans="1:10" x14ac:dyDescent="0.2">
      <c r="A75" s="306">
        <v>73</v>
      </c>
      <c r="B75" s="443" t="s">
        <v>361</v>
      </c>
      <c r="C75" s="437" t="s">
        <v>317</v>
      </c>
      <c r="D75" s="438" t="s">
        <v>305</v>
      </c>
      <c r="E75" s="439">
        <v>0</v>
      </c>
      <c r="F75" s="440">
        <v>1300</v>
      </c>
      <c r="G75" s="441">
        <v>0</v>
      </c>
      <c r="H75" s="440">
        <v>0</v>
      </c>
      <c r="I75" s="441">
        <v>0</v>
      </c>
      <c r="J75" s="442">
        <v>0</v>
      </c>
    </row>
    <row r="76" spans="1:10" x14ac:dyDescent="0.2">
      <c r="A76" s="306">
        <v>74</v>
      </c>
      <c r="B76" s="443" t="s">
        <v>361</v>
      </c>
      <c r="C76" s="449" t="s">
        <v>317</v>
      </c>
      <c r="D76" s="445" t="s">
        <v>306</v>
      </c>
      <c r="E76" s="435">
        <v>0</v>
      </c>
      <c r="F76" s="446">
        <v>60</v>
      </c>
      <c r="G76" s="447">
        <v>48</v>
      </c>
      <c r="H76" s="446">
        <v>47.591999999999999</v>
      </c>
      <c r="I76" s="447">
        <v>0</v>
      </c>
      <c r="J76" s="448">
        <v>0.99149999999999994</v>
      </c>
    </row>
    <row r="77" spans="1:10" x14ac:dyDescent="0.2">
      <c r="A77" s="306">
        <v>75</v>
      </c>
      <c r="B77" s="459" t="s">
        <v>361</v>
      </c>
      <c r="C77" s="450" t="s">
        <v>324</v>
      </c>
      <c r="D77" s="450"/>
      <c r="E77" s="450"/>
      <c r="F77" s="451">
        <v>2945</v>
      </c>
      <c r="G77" s="452">
        <v>48</v>
      </c>
      <c r="H77" s="451">
        <v>47.591999999999999</v>
      </c>
      <c r="I77" s="452">
        <v>0</v>
      </c>
      <c r="J77" s="453">
        <v>0.99149999999999994</v>
      </c>
    </row>
    <row r="78" spans="1:10" x14ac:dyDescent="0.2">
      <c r="A78" s="306">
        <v>76</v>
      </c>
      <c r="B78" s="465" t="s">
        <v>362</v>
      </c>
      <c r="C78" s="465"/>
      <c r="D78" s="465"/>
      <c r="E78" s="465"/>
      <c r="F78" s="466">
        <v>64723</v>
      </c>
      <c r="G78" s="467">
        <v>4646</v>
      </c>
      <c r="H78" s="466">
        <v>4641.3667999999998</v>
      </c>
      <c r="I78" s="467">
        <v>-5</v>
      </c>
      <c r="J78" s="468">
        <v>0.99900275505811442</v>
      </c>
    </row>
    <row r="79" spans="1:10" x14ac:dyDescent="0.2">
      <c r="A79" s="306">
        <v>77</v>
      </c>
      <c r="B79" s="436" t="s">
        <v>363</v>
      </c>
      <c r="C79" s="437" t="s">
        <v>364</v>
      </c>
      <c r="D79" s="438" t="s">
        <v>365</v>
      </c>
      <c r="E79" s="439" t="s">
        <v>345</v>
      </c>
      <c r="F79" s="440">
        <v>858</v>
      </c>
      <c r="G79" s="441">
        <v>858</v>
      </c>
      <c r="H79" s="440">
        <v>858</v>
      </c>
      <c r="I79" s="441">
        <v>0</v>
      </c>
      <c r="J79" s="442">
        <v>1</v>
      </c>
    </row>
    <row r="80" spans="1:10" x14ac:dyDescent="0.2">
      <c r="A80" s="306">
        <v>78</v>
      </c>
      <c r="B80" s="443" t="s">
        <v>363</v>
      </c>
      <c r="C80" s="444" t="s">
        <v>364</v>
      </c>
      <c r="D80" s="445" t="s">
        <v>366</v>
      </c>
      <c r="E80" s="435" t="s">
        <v>345</v>
      </c>
      <c r="F80" s="446">
        <v>325</v>
      </c>
      <c r="G80" s="447">
        <v>325</v>
      </c>
      <c r="H80" s="446">
        <v>214.5</v>
      </c>
      <c r="I80" s="447">
        <v>-111</v>
      </c>
      <c r="J80" s="448">
        <v>0.66</v>
      </c>
    </row>
    <row r="81" spans="1:10" x14ac:dyDescent="0.2">
      <c r="A81" s="306">
        <v>79</v>
      </c>
      <c r="B81" s="443" t="s">
        <v>363</v>
      </c>
      <c r="C81" s="437" t="s">
        <v>364</v>
      </c>
      <c r="D81" s="438" t="s">
        <v>367</v>
      </c>
      <c r="E81" s="439" t="s">
        <v>345</v>
      </c>
      <c r="F81" s="440">
        <v>117</v>
      </c>
      <c r="G81" s="441">
        <v>117</v>
      </c>
      <c r="H81" s="440">
        <v>77.22</v>
      </c>
      <c r="I81" s="441">
        <v>-40</v>
      </c>
      <c r="J81" s="442">
        <v>0.66</v>
      </c>
    </row>
    <row r="82" spans="1:10" x14ac:dyDescent="0.2">
      <c r="A82" s="306">
        <v>80</v>
      </c>
      <c r="B82" s="443" t="s">
        <v>363</v>
      </c>
      <c r="C82" s="444" t="s">
        <v>364</v>
      </c>
      <c r="D82" s="445" t="s">
        <v>305</v>
      </c>
      <c r="E82" s="435" t="s">
        <v>345</v>
      </c>
      <c r="F82" s="446">
        <v>170</v>
      </c>
      <c r="G82" s="447">
        <v>170</v>
      </c>
      <c r="H82" s="446">
        <v>0</v>
      </c>
      <c r="I82" s="447">
        <v>-170</v>
      </c>
      <c r="J82" s="448">
        <v>0</v>
      </c>
    </row>
    <row r="83" spans="1:10" x14ac:dyDescent="0.2">
      <c r="A83" s="306">
        <v>81</v>
      </c>
      <c r="B83" s="443" t="s">
        <v>363</v>
      </c>
      <c r="C83" s="454" t="s">
        <v>364</v>
      </c>
      <c r="D83" s="438" t="s">
        <v>368</v>
      </c>
      <c r="E83" s="439" t="s">
        <v>345</v>
      </c>
      <c r="F83" s="440">
        <v>360</v>
      </c>
      <c r="G83" s="441">
        <v>460</v>
      </c>
      <c r="H83" s="440">
        <v>365.88369000000006</v>
      </c>
      <c r="I83" s="441">
        <v>-94</v>
      </c>
      <c r="J83" s="442">
        <v>0.79539932608695663</v>
      </c>
    </row>
    <row r="84" spans="1:10" x14ac:dyDescent="0.2">
      <c r="A84" s="306">
        <v>82</v>
      </c>
      <c r="B84" s="443" t="s">
        <v>363</v>
      </c>
      <c r="C84" s="455" t="s">
        <v>369</v>
      </c>
      <c r="D84" s="455"/>
      <c r="E84" s="455"/>
      <c r="F84" s="456">
        <v>1830</v>
      </c>
      <c r="G84" s="457">
        <v>1930</v>
      </c>
      <c r="H84" s="456">
        <v>1515.6036900000001</v>
      </c>
      <c r="I84" s="457">
        <v>-414</v>
      </c>
      <c r="J84" s="458">
        <v>0.78528688601036278</v>
      </c>
    </row>
    <row r="85" spans="1:10" x14ac:dyDescent="0.2">
      <c r="A85" s="306">
        <v>83</v>
      </c>
      <c r="B85" s="443" t="s">
        <v>363</v>
      </c>
      <c r="C85" s="437" t="s">
        <v>370</v>
      </c>
      <c r="D85" s="438" t="s">
        <v>365</v>
      </c>
      <c r="E85" s="439" t="s">
        <v>345</v>
      </c>
      <c r="F85" s="440">
        <v>230</v>
      </c>
      <c r="G85" s="441">
        <v>637.41300000000001</v>
      </c>
      <c r="H85" s="440">
        <v>431.54199999999997</v>
      </c>
      <c r="I85" s="441">
        <v>-206</v>
      </c>
      <c r="J85" s="442">
        <v>0.67702102090795135</v>
      </c>
    </row>
    <row r="86" spans="1:10" x14ac:dyDescent="0.2">
      <c r="A86" s="306">
        <v>84</v>
      </c>
      <c r="B86" s="443" t="s">
        <v>363</v>
      </c>
      <c r="C86" s="444" t="s">
        <v>370</v>
      </c>
      <c r="D86" s="445" t="s">
        <v>371</v>
      </c>
      <c r="E86" s="435" t="s">
        <v>345</v>
      </c>
      <c r="F86" s="446">
        <v>5595</v>
      </c>
      <c r="G86" s="447">
        <v>11276.054189999999</v>
      </c>
      <c r="H86" s="446">
        <v>8267.1819999999989</v>
      </c>
      <c r="I86" s="447">
        <v>-3009</v>
      </c>
      <c r="J86" s="448">
        <v>0.73316267026559934</v>
      </c>
    </row>
    <row r="87" spans="1:10" x14ac:dyDescent="0.2">
      <c r="A87" s="306">
        <v>85</v>
      </c>
      <c r="B87" s="443" t="s">
        <v>363</v>
      </c>
      <c r="C87" s="437" t="s">
        <v>370</v>
      </c>
      <c r="D87" s="438" t="s">
        <v>366</v>
      </c>
      <c r="E87" s="439" t="s">
        <v>345</v>
      </c>
      <c r="F87" s="440">
        <v>1147</v>
      </c>
      <c r="G87" s="441">
        <v>2917</v>
      </c>
      <c r="H87" s="440">
        <v>1689.549</v>
      </c>
      <c r="I87" s="441">
        <v>-1227</v>
      </c>
      <c r="J87" s="442">
        <v>0.57920774768597871</v>
      </c>
    </row>
    <row r="88" spans="1:10" x14ac:dyDescent="0.2">
      <c r="A88" s="306">
        <v>86</v>
      </c>
      <c r="B88" s="443" t="s">
        <v>363</v>
      </c>
      <c r="C88" s="444" t="s">
        <v>370</v>
      </c>
      <c r="D88" s="445" t="s">
        <v>367</v>
      </c>
      <c r="E88" s="435" t="s">
        <v>345</v>
      </c>
      <c r="F88" s="446">
        <v>416</v>
      </c>
      <c r="G88" s="447">
        <v>1325.5064300000001</v>
      </c>
      <c r="H88" s="446">
        <v>586.49400000000003</v>
      </c>
      <c r="I88" s="447">
        <v>-739</v>
      </c>
      <c r="J88" s="448">
        <v>0.44246786490503859</v>
      </c>
    </row>
    <row r="89" spans="1:10" x14ac:dyDescent="0.2">
      <c r="A89" s="306">
        <v>87</v>
      </c>
      <c r="B89" s="443" t="s">
        <v>363</v>
      </c>
      <c r="C89" s="454" t="s">
        <v>370</v>
      </c>
      <c r="D89" s="438" t="s">
        <v>314</v>
      </c>
      <c r="E89" s="439" t="s">
        <v>345</v>
      </c>
      <c r="F89" s="440">
        <v>250</v>
      </c>
      <c r="G89" s="441">
        <v>439</v>
      </c>
      <c r="H89" s="440">
        <v>360.68200000000002</v>
      </c>
      <c r="I89" s="441">
        <v>-78</v>
      </c>
      <c r="J89" s="442">
        <v>0.82159908883826882</v>
      </c>
    </row>
    <row r="90" spans="1:10" x14ac:dyDescent="0.2">
      <c r="A90" s="306">
        <v>88</v>
      </c>
      <c r="B90" s="443" t="s">
        <v>363</v>
      </c>
      <c r="C90" s="455" t="s">
        <v>372</v>
      </c>
      <c r="D90" s="455"/>
      <c r="E90" s="455"/>
      <c r="F90" s="456">
        <v>7638</v>
      </c>
      <c r="G90" s="457">
        <v>16594.973619999997</v>
      </c>
      <c r="H90" s="456">
        <v>11335.448999999999</v>
      </c>
      <c r="I90" s="457">
        <v>-5260</v>
      </c>
      <c r="J90" s="458">
        <v>0.68306520152214623</v>
      </c>
    </row>
    <row r="91" spans="1:10" x14ac:dyDescent="0.2">
      <c r="A91" s="306">
        <v>89</v>
      </c>
      <c r="B91" s="443" t="s">
        <v>363</v>
      </c>
      <c r="C91" s="454" t="s">
        <v>373</v>
      </c>
      <c r="D91" s="438" t="s">
        <v>371</v>
      </c>
      <c r="E91" s="439">
        <v>0</v>
      </c>
      <c r="F91" s="440">
        <v>150</v>
      </c>
      <c r="G91" s="441">
        <v>250</v>
      </c>
      <c r="H91" s="440">
        <v>94.724999999999994</v>
      </c>
      <c r="I91" s="441">
        <v>-155</v>
      </c>
      <c r="J91" s="442">
        <v>0.37889999999999996</v>
      </c>
    </row>
    <row r="92" spans="1:10" x14ac:dyDescent="0.2">
      <c r="A92" s="306">
        <v>90</v>
      </c>
      <c r="B92" s="443" t="s">
        <v>363</v>
      </c>
      <c r="C92" s="455" t="s">
        <v>374</v>
      </c>
      <c r="D92" s="455"/>
      <c r="E92" s="455"/>
      <c r="F92" s="456">
        <v>150</v>
      </c>
      <c r="G92" s="457">
        <v>250</v>
      </c>
      <c r="H92" s="456">
        <v>94.724999999999994</v>
      </c>
      <c r="I92" s="457">
        <v>-155</v>
      </c>
      <c r="J92" s="458">
        <v>0.37889999999999996</v>
      </c>
    </row>
    <row r="93" spans="1:10" x14ac:dyDescent="0.2">
      <c r="A93" s="306">
        <v>91</v>
      </c>
      <c r="B93" s="443" t="s">
        <v>363</v>
      </c>
      <c r="C93" s="437" t="s">
        <v>313</v>
      </c>
      <c r="D93" s="438" t="s">
        <v>314</v>
      </c>
      <c r="E93" s="439">
        <v>0</v>
      </c>
      <c r="F93" s="440">
        <v>1730</v>
      </c>
      <c r="G93" s="441">
        <v>1730</v>
      </c>
      <c r="H93" s="440">
        <v>1103.6355000000001</v>
      </c>
      <c r="I93" s="441">
        <v>-626</v>
      </c>
      <c r="J93" s="442">
        <v>0.63793959537572265</v>
      </c>
    </row>
    <row r="94" spans="1:10" x14ac:dyDescent="0.2">
      <c r="A94" s="306">
        <v>92</v>
      </c>
      <c r="B94" s="443" t="s">
        <v>363</v>
      </c>
      <c r="C94" s="444" t="s">
        <v>313</v>
      </c>
      <c r="D94" s="445" t="s">
        <v>305</v>
      </c>
      <c r="E94" s="435">
        <v>0</v>
      </c>
      <c r="F94" s="446">
        <v>56</v>
      </c>
      <c r="G94" s="447">
        <v>56</v>
      </c>
      <c r="H94" s="446">
        <v>0</v>
      </c>
      <c r="I94" s="447">
        <v>-56</v>
      </c>
      <c r="J94" s="448">
        <v>0</v>
      </c>
    </row>
    <row r="95" spans="1:10" x14ac:dyDescent="0.2">
      <c r="A95" s="306">
        <v>93</v>
      </c>
      <c r="B95" s="443" t="s">
        <v>363</v>
      </c>
      <c r="C95" s="454" t="s">
        <v>313</v>
      </c>
      <c r="D95" s="438" t="s">
        <v>315</v>
      </c>
      <c r="E95" s="439">
        <v>0</v>
      </c>
      <c r="F95" s="440">
        <v>1382</v>
      </c>
      <c r="G95" s="441">
        <v>1382</v>
      </c>
      <c r="H95" s="440">
        <v>996.74099999999999</v>
      </c>
      <c r="I95" s="441">
        <v>-385</v>
      </c>
      <c r="J95" s="442">
        <v>0.72123082489146162</v>
      </c>
    </row>
    <row r="96" spans="1:10" x14ac:dyDescent="0.2">
      <c r="A96" s="306">
        <v>94</v>
      </c>
      <c r="B96" s="443" t="s">
        <v>363</v>
      </c>
      <c r="C96" s="455" t="s">
        <v>316</v>
      </c>
      <c r="D96" s="455"/>
      <c r="E96" s="455"/>
      <c r="F96" s="456">
        <v>3168</v>
      </c>
      <c r="G96" s="457">
        <v>3168</v>
      </c>
      <c r="H96" s="456">
        <v>2100.3765000000003</v>
      </c>
      <c r="I96" s="457">
        <v>-1068</v>
      </c>
      <c r="J96" s="458">
        <v>0.66299763257575772</v>
      </c>
    </row>
    <row r="97" spans="1:10" x14ac:dyDescent="0.2">
      <c r="A97" s="306">
        <v>95</v>
      </c>
      <c r="B97" s="443" t="s">
        <v>363</v>
      </c>
      <c r="C97" s="437" t="s">
        <v>375</v>
      </c>
      <c r="D97" s="438" t="s">
        <v>371</v>
      </c>
      <c r="E97" s="439">
        <v>0</v>
      </c>
      <c r="F97" s="440">
        <v>16</v>
      </c>
      <c r="G97" s="441">
        <v>16</v>
      </c>
      <c r="H97" s="440">
        <v>15.476000000000001</v>
      </c>
      <c r="I97" s="441">
        <v>-1</v>
      </c>
      <c r="J97" s="442">
        <v>0.96725000000000005</v>
      </c>
    </row>
    <row r="98" spans="1:10" x14ac:dyDescent="0.2">
      <c r="A98" s="306">
        <v>96</v>
      </c>
      <c r="B98" s="443" t="s">
        <v>363</v>
      </c>
      <c r="C98" s="444" t="s">
        <v>375</v>
      </c>
      <c r="D98" s="445" t="s">
        <v>371</v>
      </c>
      <c r="E98" s="435" t="s">
        <v>376</v>
      </c>
      <c r="F98" s="446">
        <v>47</v>
      </c>
      <c r="G98" s="447">
        <v>47</v>
      </c>
      <c r="H98" s="446">
        <v>43.097999999999999</v>
      </c>
      <c r="I98" s="447">
        <v>-4</v>
      </c>
      <c r="J98" s="448">
        <v>0.91697872340425535</v>
      </c>
    </row>
    <row r="99" spans="1:10" x14ac:dyDescent="0.2">
      <c r="A99" s="306">
        <v>97</v>
      </c>
      <c r="B99" s="443" t="s">
        <v>363</v>
      </c>
      <c r="C99" s="437" t="s">
        <v>375</v>
      </c>
      <c r="D99" s="438" t="s">
        <v>366</v>
      </c>
      <c r="E99" s="439">
        <v>0</v>
      </c>
      <c r="F99" s="440">
        <v>4</v>
      </c>
      <c r="G99" s="441">
        <v>4</v>
      </c>
      <c r="H99" s="440">
        <v>2.2610000000000001</v>
      </c>
      <c r="I99" s="441">
        <v>-2</v>
      </c>
      <c r="J99" s="442">
        <v>0.56525000000000003</v>
      </c>
    </row>
    <row r="100" spans="1:10" x14ac:dyDescent="0.2">
      <c r="A100" s="306">
        <v>98</v>
      </c>
      <c r="B100" s="443" t="s">
        <v>363</v>
      </c>
      <c r="C100" s="444" t="s">
        <v>375</v>
      </c>
      <c r="D100" s="445" t="s">
        <v>366</v>
      </c>
      <c r="E100" s="435" t="s">
        <v>376</v>
      </c>
      <c r="F100" s="446">
        <v>12</v>
      </c>
      <c r="G100" s="447">
        <v>12</v>
      </c>
      <c r="H100" s="446">
        <v>5.81</v>
      </c>
      <c r="I100" s="447">
        <v>-6</v>
      </c>
      <c r="J100" s="448">
        <v>0.48416666666666663</v>
      </c>
    </row>
    <row r="101" spans="1:10" x14ac:dyDescent="0.2">
      <c r="A101" s="306">
        <v>99</v>
      </c>
      <c r="B101" s="443" t="s">
        <v>363</v>
      </c>
      <c r="C101" s="437" t="s">
        <v>375</v>
      </c>
      <c r="D101" s="438" t="s">
        <v>367</v>
      </c>
      <c r="E101" s="439">
        <v>0</v>
      </c>
      <c r="F101" s="440">
        <v>2</v>
      </c>
      <c r="G101" s="441">
        <v>2</v>
      </c>
      <c r="H101" s="440">
        <v>0.81299999999999994</v>
      </c>
      <c r="I101" s="441">
        <v>-1</v>
      </c>
      <c r="J101" s="442">
        <v>0.40649999999999997</v>
      </c>
    </row>
    <row r="102" spans="1:10" x14ac:dyDescent="0.2">
      <c r="A102" s="306">
        <v>100</v>
      </c>
      <c r="B102" s="443" t="s">
        <v>363</v>
      </c>
      <c r="C102" s="449" t="s">
        <v>375</v>
      </c>
      <c r="D102" s="445" t="s">
        <v>367</v>
      </c>
      <c r="E102" s="435" t="s">
        <v>376</v>
      </c>
      <c r="F102" s="446">
        <v>5</v>
      </c>
      <c r="G102" s="447">
        <v>5</v>
      </c>
      <c r="H102" s="446">
        <v>2.0910000000000002</v>
      </c>
      <c r="I102" s="447">
        <v>-3</v>
      </c>
      <c r="J102" s="448">
        <v>0.41820000000000002</v>
      </c>
    </row>
    <row r="103" spans="1:10" x14ac:dyDescent="0.2">
      <c r="A103" s="306">
        <v>101</v>
      </c>
      <c r="B103" s="443" t="s">
        <v>363</v>
      </c>
      <c r="C103" s="450" t="s">
        <v>377</v>
      </c>
      <c r="D103" s="450"/>
      <c r="E103" s="450"/>
      <c r="F103" s="451">
        <v>86</v>
      </c>
      <c r="G103" s="452">
        <v>86</v>
      </c>
      <c r="H103" s="451">
        <v>69.548999999999992</v>
      </c>
      <c r="I103" s="452">
        <v>-16</v>
      </c>
      <c r="J103" s="453">
        <v>0.80870930232558136</v>
      </c>
    </row>
    <row r="104" spans="1:10" x14ac:dyDescent="0.2">
      <c r="A104" s="306">
        <v>102</v>
      </c>
      <c r="B104" s="443" t="s">
        <v>363</v>
      </c>
      <c r="C104" s="449" t="s">
        <v>378</v>
      </c>
      <c r="D104" s="445" t="s">
        <v>371</v>
      </c>
      <c r="E104" s="435">
        <v>0</v>
      </c>
      <c r="F104" s="446">
        <v>135</v>
      </c>
      <c r="G104" s="447">
        <v>135</v>
      </c>
      <c r="H104" s="446">
        <v>131.143</v>
      </c>
      <c r="I104" s="447">
        <v>-4</v>
      </c>
      <c r="J104" s="448">
        <v>0.97142962962962964</v>
      </c>
    </row>
    <row r="105" spans="1:10" x14ac:dyDescent="0.2">
      <c r="A105" s="306">
        <v>103</v>
      </c>
      <c r="B105" s="443" t="s">
        <v>363</v>
      </c>
      <c r="C105" s="450" t="s">
        <v>379</v>
      </c>
      <c r="D105" s="450"/>
      <c r="E105" s="450"/>
      <c r="F105" s="451">
        <v>135</v>
      </c>
      <c r="G105" s="452">
        <v>135</v>
      </c>
      <c r="H105" s="451">
        <v>131.143</v>
      </c>
      <c r="I105" s="452">
        <v>-4</v>
      </c>
      <c r="J105" s="453">
        <v>0.97142962962962964</v>
      </c>
    </row>
    <row r="106" spans="1:10" x14ac:dyDescent="0.2">
      <c r="A106" s="306">
        <v>104</v>
      </c>
      <c r="B106" s="443" t="s">
        <v>363</v>
      </c>
      <c r="C106" s="449" t="s">
        <v>380</v>
      </c>
      <c r="D106" s="445" t="s">
        <v>371</v>
      </c>
      <c r="E106" s="435">
        <v>0</v>
      </c>
      <c r="F106" s="446">
        <v>0</v>
      </c>
      <c r="G106" s="447">
        <v>1119</v>
      </c>
      <c r="H106" s="446">
        <v>317.64999999999998</v>
      </c>
      <c r="I106" s="447">
        <v>-801</v>
      </c>
      <c r="J106" s="448">
        <v>0.28386952636282392</v>
      </c>
    </row>
    <row r="107" spans="1:10" x14ac:dyDescent="0.2">
      <c r="A107" s="306">
        <v>105</v>
      </c>
      <c r="B107" s="443" t="s">
        <v>363</v>
      </c>
      <c r="C107" s="450" t="s">
        <v>381</v>
      </c>
      <c r="D107" s="450"/>
      <c r="E107" s="450"/>
      <c r="F107" s="451">
        <v>0</v>
      </c>
      <c r="G107" s="452">
        <v>1119</v>
      </c>
      <c r="H107" s="451">
        <v>317.64999999999998</v>
      </c>
      <c r="I107" s="452">
        <v>-801</v>
      </c>
      <c r="J107" s="453">
        <v>0.28386952636282392</v>
      </c>
    </row>
    <row r="108" spans="1:10" x14ac:dyDescent="0.2">
      <c r="A108" s="306">
        <v>106</v>
      </c>
      <c r="B108" s="443" t="s">
        <v>363</v>
      </c>
      <c r="C108" s="444" t="s">
        <v>382</v>
      </c>
      <c r="D108" s="445" t="s">
        <v>305</v>
      </c>
      <c r="E108" s="435">
        <v>0</v>
      </c>
      <c r="F108" s="446">
        <v>0</v>
      </c>
      <c r="G108" s="447">
        <v>40</v>
      </c>
      <c r="H108" s="446">
        <v>40</v>
      </c>
      <c r="I108" s="447">
        <v>0</v>
      </c>
      <c r="J108" s="448">
        <v>1</v>
      </c>
    </row>
    <row r="109" spans="1:10" x14ac:dyDescent="0.2">
      <c r="A109" s="306">
        <v>107</v>
      </c>
      <c r="B109" s="443" t="s">
        <v>363</v>
      </c>
      <c r="C109" s="437" t="s">
        <v>382</v>
      </c>
      <c r="D109" s="438" t="s">
        <v>368</v>
      </c>
      <c r="E109" s="439">
        <v>0</v>
      </c>
      <c r="F109" s="440">
        <v>0</v>
      </c>
      <c r="G109" s="441">
        <v>190</v>
      </c>
      <c r="H109" s="440">
        <v>190</v>
      </c>
      <c r="I109" s="441">
        <v>0</v>
      </c>
      <c r="J109" s="442">
        <v>1</v>
      </c>
    </row>
    <row r="110" spans="1:10" x14ac:dyDescent="0.2">
      <c r="A110" s="306">
        <v>108</v>
      </c>
      <c r="B110" s="443" t="s">
        <v>363</v>
      </c>
      <c r="C110" s="449" t="s">
        <v>382</v>
      </c>
      <c r="D110" s="445" t="s">
        <v>306</v>
      </c>
      <c r="E110" s="435">
        <v>0</v>
      </c>
      <c r="F110" s="446">
        <v>0</v>
      </c>
      <c r="G110" s="447">
        <v>30</v>
      </c>
      <c r="H110" s="446">
        <v>29.562000000000001</v>
      </c>
      <c r="I110" s="447">
        <v>0</v>
      </c>
      <c r="J110" s="448">
        <v>0.98540000000000005</v>
      </c>
    </row>
    <row r="111" spans="1:10" x14ac:dyDescent="0.2">
      <c r="A111" s="306">
        <v>109</v>
      </c>
      <c r="B111" s="443" t="s">
        <v>363</v>
      </c>
      <c r="C111" s="450" t="s">
        <v>383</v>
      </c>
      <c r="D111" s="450"/>
      <c r="E111" s="450"/>
      <c r="F111" s="451">
        <v>0</v>
      </c>
      <c r="G111" s="452">
        <v>260</v>
      </c>
      <c r="H111" s="451">
        <v>259.56200000000001</v>
      </c>
      <c r="I111" s="452">
        <v>0</v>
      </c>
      <c r="J111" s="453">
        <v>0.99831538461538472</v>
      </c>
    </row>
    <row r="112" spans="1:10" x14ac:dyDescent="0.2">
      <c r="A112" s="306">
        <v>110</v>
      </c>
      <c r="B112" s="443" t="s">
        <v>363</v>
      </c>
      <c r="C112" s="449" t="s">
        <v>384</v>
      </c>
      <c r="D112" s="445" t="s">
        <v>385</v>
      </c>
      <c r="E112" s="435">
        <v>0</v>
      </c>
      <c r="F112" s="446">
        <v>3000</v>
      </c>
      <c r="G112" s="447">
        <v>3000</v>
      </c>
      <c r="H112" s="446">
        <v>3000</v>
      </c>
      <c r="I112" s="447">
        <v>0</v>
      </c>
      <c r="J112" s="448">
        <v>1</v>
      </c>
    </row>
    <row r="113" spans="1:10" x14ac:dyDescent="0.2">
      <c r="A113" s="306">
        <v>111</v>
      </c>
      <c r="B113" s="443" t="s">
        <v>363</v>
      </c>
      <c r="C113" s="450" t="s">
        <v>386</v>
      </c>
      <c r="D113" s="450"/>
      <c r="E113" s="450"/>
      <c r="F113" s="451">
        <v>3000</v>
      </c>
      <c r="G113" s="452">
        <v>3000</v>
      </c>
      <c r="H113" s="451">
        <v>3000</v>
      </c>
      <c r="I113" s="452">
        <v>0</v>
      </c>
      <c r="J113" s="453">
        <v>1</v>
      </c>
    </row>
    <row r="114" spans="1:10" x14ac:dyDescent="0.2">
      <c r="A114" s="306">
        <v>112</v>
      </c>
      <c r="B114" s="443" t="s">
        <v>363</v>
      </c>
      <c r="C114" s="444" t="s">
        <v>387</v>
      </c>
      <c r="D114" s="445" t="s">
        <v>388</v>
      </c>
      <c r="E114" s="435">
        <v>0</v>
      </c>
      <c r="F114" s="446">
        <v>400</v>
      </c>
      <c r="G114" s="447">
        <v>400</v>
      </c>
      <c r="H114" s="446">
        <v>166.66208</v>
      </c>
      <c r="I114" s="447">
        <v>-233</v>
      </c>
      <c r="J114" s="448">
        <v>0.4166552</v>
      </c>
    </row>
    <row r="115" spans="1:10" x14ac:dyDescent="0.2">
      <c r="A115" s="306">
        <v>113</v>
      </c>
      <c r="B115" s="443" t="s">
        <v>363</v>
      </c>
      <c r="C115" s="437" t="s">
        <v>387</v>
      </c>
      <c r="D115" s="438" t="s">
        <v>371</v>
      </c>
      <c r="E115" s="439">
        <v>0</v>
      </c>
      <c r="F115" s="440">
        <v>0</v>
      </c>
      <c r="G115" s="441">
        <v>3006</v>
      </c>
      <c r="H115" s="440">
        <v>2863.3470000000002</v>
      </c>
      <c r="I115" s="441">
        <v>-143</v>
      </c>
      <c r="J115" s="442">
        <v>0.95254391217564882</v>
      </c>
    </row>
    <row r="116" spans="1:10" x14ac:dyDescent="0.2">
      <c r="A116" s="306">
        <v>114</v>
      </c>
      <c r="B116" s="443" t="s">
        <v>363</v>
      </c>
      <c r="C116" s="444" t="s">
        <v>387</v>
      </c>
      <c r="D116" s="445" t="s">
        <v>389</v>
      </c>
      <c r="E116" s="435">
        <v>0</v>
      </c>
      <c r="F116" s="446">
        <v>15750</v>
      </c>
      <c r="G116" s="447">
        <v>14588</v>
      </c>
      <c r="H116" s="446">
        <v>13754.546</v>
      </c>
      <c r="I116" s="447">
        <v>-833</v>
      </c>
      <c r="J116" s="448">
        <v>0.94286715108308206</v>
      </c>
    </row>
    <row r="117" spans="1:10" x14ac:dyDescent="0.2">
      <c r="A117" s="306">
        <v>115</v>
      </c>
      <c r="B117" s="443" t="s">
        <v>363</v>
      </c>
      <c r="C117" s="437" t="s">
        <v>387</v>
      </c>
      <c r="D117" s="438" t="s">
        <v>366</v>
      </c>
      <c r="E117" s="439">
        <v>0</v>
      </c>
      <c r="F117" s="440">
        <v>2143</v>
      </c>
      <c r="G117" s="441">
        <v>3003</v>
      </c>
      <c r="H117" s="440">
        <v>1829.0519999999999</v>
      </c>
      <c r="I117" s="441">
        <v>-1174</v>
      </c>
      <c r="J117" s="442">
        <v>0.609074925074925</v>
      </c>
    </row>
    <row r="118" spans="1:10" x14ac:dyDescent="0.2">
      <c r="A118" s="306">
        <v>116</v>
      </c>
      <c r="B118" s="443" t="s">
        <v>363</v>
      </c>
      <c r="C118" s="444" t="s">
        <v>387</v>
      </c>
      <c r="D118" s="445" t="s">
        <v>367</v>
      </c>
      <c r="E118" s="435">
        <v>0</v>
      </c>
      <c r="F118" s="446">
        <v>1425</v>
      </c>
      <c r="G118" s="447">
        <v>1593</v>
      </c>
      <c r="H118" s="446">
        <v>1409.0920000000001</v>
      </c>
      <c r="I118" s="447">
        <v>-184</v>
      </c>
      <c r="J118" s="448">
        <v>0.8845524168236033</v>
      </c>
    </row>
    <row r="119" spans="1:10" x14ac:dyDescent="0.2">
      <c r="A119" s="306">
        <v>117</v>
      </c>
      <c r="B119" s="443" t="s">
        <v>363</v>
      </c>
      <c r="C119" s="454" t="s">
        <v>387</v>
      </c>
      <c r="D119" s="438" t="s">
        <v>390</v>
      </c>
      <c r="E119" s="439">
        <v>0</v>
      </c>
      <c r="F119" s="440">
        <v>70</v>
      </c>
      <c r="G119" s="441">
        <v>70</v>
      </c>
      <c r="H119" s="440">
        <v>19.017419999999998</v>
      </c>
      <c r="I119" s="441">
        <v>-51</v>
      </c>
      <c r="J119" s="442">
        <v>0.27167742857142851</v>
      </c>
    </row>
    <row r="120" spans="1:10" x14ac:dyDescent="0.2">
      <c r="A120" s="306">
        <v>118</v>
      </c>
      <c r="B120" s="443" t="s">
        <v>363</v>
      </c>
      <c r="C120" s="455" t="s">
        <v>391</v>
      </c>
      <c r="D120" s="455"/>
      <c r="E120" s="455"/>
      <c r="F120" s="456">
        <v>19788</v>
      </c>
      <c r="G120" s="457">
        <v>22660</v>
      </c>
      <c r="H120" s="456">
        <v>20041.716500000002</v>
      </c>
      <c r="I120" s="457">
        <v>-2618</v>
      </c>
      <c r="J120" s="458">
        <v>0.88445350838481918</v>
      </c>
    </row>
    <row r="121" spans="1:10" x14ac:dyDescent="0.2">
      <c r="A121" s="306">
        <v>119</v>
      </c>
      <c r="B121" s="443" t="s">
        <v>363</v>
      </c>
      <c r="C121" s="437" t="s">
        <v>330</v>
      </c>
      <c r="D121" s="438" t="s">
        <v>365</v>
      </c>
      <c r="E121" s="439">
        <v>0</v>
      </c>
      <c r="F121" s="440">
        <v>379778</v>
      </c>
      <c r="G121" s="441">
        <v>395241.272</v>
      </c>
      <c r="H121" s="440">
        <v>392460.25</v>
      </c>
      <c r="I121" s="441">
        <v>-2781</v>
      </c>
      <c r="J121" s="442">
        <v>0.99296373583171749</v>
      </c>
    </row>
    <row r="122" spans="1:10" x14ac:dyDescent="0.2">
      <c r="A122" s="306">
        <v>120</v>
      </c>
      <c r="B122" s="443" t="s">
        <v>363</v>
      </c>
      <c r="C122" s="444" t="s">
        <v>330</v>
      </c>
      <c r="D122" s="445" t="s">
        <v>365</v>
      </c>
      <c r="E122" s="435" t="s">
        <v>345</v>
      </c>
      <c r="F122" s="446">
        <v>1126</v>
      </c>
      <c r="G122" s="447">
        <v>1126</v>
      </c>
      <c r="H122" s="446">
        <v>823.32799999999997</v>
      </c>
      <c r="I122" s="447">
        <v>-303</v>
      </c>
      <c r="J122" s="448">
        <v>0.73119715808170516</v>
      </c>
    </row>
    <row r="123" spans="1:10" x14ac:dyDescent="0.2">
      <c r="A123" s="306">
        <v>121</v>
      </c>
      <c r="B123" s="443" t="s">
        <v>363</v>
      </c>
      <c r="C123" s="437" t="s">
        <v>330</v>
      </c>
      <c r="D123" s="438" t="s">
        <v>388</v>
      </c>
      <c r="E123" s="439">
        <v>0</v>
      </c>
      <c r="F123" s="440">
        <v>30</v>
      </c>
      <c r="G123" s="441">
        <v>30</v>
      </c>
      <c r="H123" s="440">
        <v>0</v>
      </c>
      <c r="I123" s="441">
        <v>-30</v>
      </c>
      <c r="J123" s="442">
        <v>0</v>
      </c>
    </row>
    <row r="124" spans="1:10" x14ac:dyDescent="0.2">
      <c r="A124" s="306">
        <v>122</v>
      </c>
      <c r="B124" s="443" t="s">
        <v>363</v>
      </c>
      <c r="C124" s="444" t="s">
        <v>330</v>
      </c>
      <c r="D124" s="445" t="s">
        <v>371</v>
      </c>
      <c r="E124" s="435">
        <v>0</v>
      </c>
      <c r="F124" s="446">
        <v>600</v>
      </c>
      <c r="G124" s="447">
        <v>1290</v>
      </c>
      <c r="H124" s="446">
        <v>1193.7760000000001</v>
      </c>
      <c r="I124" s="447">
        <v>-96</v>
      </c>
      <c r="J124" s="448">
        <v>0.92540775193798452</v>
      </c>
    </row>
    <row r="125" spans="1:10" x14ac:dyDescent="0.2">
      <c r="A125" s="306">
        <v>123</v>
      </c>
      <c r="B125" s="443" t="s">
        <v>363</v>
      </c>
      <c r="C125" s="437" t="s">
        <v>330</v>
      </c>
      <c r="D125" s="438" t="s">
        <v>371</v>
      </c>
      <c r="E125" s="439" t="s">
        <v>376</v>
      </c>
      <c r="F125" s="440">
        <v>60</v>
      </c>
      <c r="G125" s="441">
        <v>60</v>
      </c>
      <c r="H125" s="440">
        <v>45.4</v>
      </c>
      <c r="I125" s="441">
        <v>-15</v>
      </c>
      <c r="J125" s="442">
        <v>0.7566666666666666</v>
      </c>
    </row>
    <row r="126" spans="1:10" x14ac:dyDescent="0.2">
      <c r="A126" s="306">
        <v>124</v>
      </c>
      <c r="B126" s="443" t="s">
        <v>363</v>
      </c>
      <c r="C126" s="444" t="s">
        <v>330</v>
      </c>
      <c r="D126" s="445" t="s">
        <v>392</v>
      </c>
      <c r="E126" s="435">
        <v>0</v>
      </c>
      <c r="F126" s="446">
        <v>750</v>
      </c>
      <c r="G126" s="447">
        <v>750</v>
      </c>
      <c r="H126" s="446">
        <v>687.55700000000002</v>
      </c>
      <c r="I126" s="447">
        <v>-62</v>
      </c>
      <c r="J126" s="448">
        <v>0.91674266666666671</v>
      </c>
    </row>
    <row r="127" spans="1:10" x14ac:dyDescent="0.2">
      <c r="A127" s="306">
        <v>125</v>
      </c>
      <c r="B127" s="443" t="s">
        <v>363</v>
      </c>
      <c r="C127" s="437" t="s">
        <v>330</v>
      </c>
      <c r="D127" s="438" t="s">
        <v>366</v>
      </c>
      <c r="E127" s="439">
        <v>0</v>
      </c>
      <c r="F127" s="440">
        <v>97606</v>
      </c>
      <c r="G127" s="441">
        <v>101925.567</v>
      </c>
      <c r="H127" s="440">
        <v>99891.391000000003</v>
      </c>
      <c r="I127" s="441">
        <v>-2034</v>
      </c>
      <c r="J127" s="442">
        <v>0.98004253437216604</v>
      </c>
    </row>
    <row r="128" spans="1:10" x14ac:dyDescent="0.2">
      <c r="A128" s="306">
        <v>126</v>
      </c>
      <c r="B128" s="443" t="s">
        <v>363</v>
      </c>
      <c r="C128" s="444" t="s">
        <v>330</v>
      </c>
      <c r="D128" s="445" t="s">
        <v>366</v>
      </c>
      <c r="E128" s="435" t="s">
        <v>345</v>
      </c>
      <c r="F128" s="446">
        <v>283</v>
      </c>
      <c r="G128" s="447">
        <v>283</v>
      </c>
      <c r="H128" s="446">
        <v>205.83199999999999</v>
      </c>
      <c r="I128" s="447">
        <v>-77</v>
      </c>
      <c r="J128" s="448">
        <v>0.72732155477031801</v>
      </c>
    </row>
    <row r="129" spans="1:10" x14ac:dyDescent="0.2">
      <c r="A129" s="306">
        <v>127</v>
      </c>
      <c r="B129" s="443" t="s">
        <v>363</v>
      </c>
      <c r="C129" s="437" t="s">
        <v>330</v>
      </c>
      <c r="D129" s="438" t="s">
        <v>367</v>
      </c>
      <c r="E129" s="439">
        <v>0</v>
      </c>
      <c r="F129" s="440">
        <v>35207</v>
      </c>
      <c r="G129" s="441">
        <v>36760.923999999999</v>
      </c>
      <c r="H129" s="440">
        <v>35979.309000000001</v>
      </c>
      <c r="I129" s="441">
        <v>-782</v>
      </c>
      <c r="J129" s="442">
        <v>0.97873788482574597</v>
      </c>
    </row>
    <row r="130" spans="1:10" x14ac:dyDescent="0.2">
      <c r="A130" s="306">
        <v>128</v>
      </c>
      <c r="B130" s="443" t="s">
        <v>363</v>
      </c>
      <c r="C130" s="444" t="s">
        <v>330</v>
      </c>
      <c r="D130" s="445" t="s">
        <v>367</v>
      </c>
      <c r="E130" s="435" t="s">
        <v>345</v>
      </c>
      <c r="F130" s="446">
        <v>119</v>
      </c>
      <c r="G130" s="447">
        <v>119</v>
      </c>
      <c r="H130" s="446">
        <v>74.097999999999999</v>
      </c>
      <c r="I130" s="447">
        <v>-45</v>
      </c>
      <c r="J130" s="448">
        <v>0.622672268907563</v>
      </c>
    </row>
    <row r="131" spans="1:10" x14ac:dyDescent="0.2">
      <c r="A131" s="306">
        <v>129</v>
      </c>
      <c r="B131" s="443" t="s">
        <v>363</v>
      </c>
      <c r="C131" s="437" t="s">
        <v>330</v>
      </c>
      <c r="D131" s="438" t="s">
        <v>393</v>
      </c>
      <c r="E131" s="439">
        <v>0</v>
      </c>
      <c r="F131" s="440">
        <v>2614</v>
      </c>
      <c r="G131" s="441">
        <v>2619</v>
      </c>
      <c r="H131" s="440">
        <v>2557.145</v>
      </c>
      <c r="I131" s="441">
        <v>-62</v>
      </c>
      <c r="J131" s="442">
        <v>0.97638220694921729</v>
      </c>
    </row>
    <row r="132" spans="1:10" x14ac:dyDescent="0.2">
      <c r="A132" s="306">
        <v>130</v>
      </c>
      <c r="B132" s="443" t="s">
        <v>363</v>
      </c>
      <c r="C132" s="444" t="s">
        <v>330</v>
      </c>
      <c r="D132" s="445" t="s">
        <v>390</v>
      </c>
      <c r="E132" s="435">
        <v>0</v>
      </c>
      <c r="F132" s="446">
        <v>11</v>
      </c>
      <c r="G132" s="447">
        <v>11</v>
      </c>
      <c r="H132" s="446">
        <v>0</v>
      </c>
      <c r="I132" s="447">
        <v>-11</v>
      </c>
      <c r="J132" s="448">
        <v>0</v>
      </c>
    </row>
    <row r="133" spans="1:10" x14ac:dyDescent="0.2">
      <c r="A133" s="306">
        <v>131</v>
      </c>
      <c r="B133" s="443" t="s">
        <v>363</v>
      </c>
      <c r="C133" s="437" t="s">
        <v>330</v>
      </c>
      <c r="D133" s="438" t="s">
        <v>318</v>
      </c>
      <c r="E133" s="439">
        <v>0</v>
      </c>
      <c r="F133" s="440">
        <v>3</v>
      </c>
      <c r="G133" s="441">
        <v>3</v>
      </c>
      <c r="H133" s="440">
        <v>0.38500000000000001</v>
      </c>
      <c r="I133" s="441">
        <v>-3</v>
      </c>
      <c r="J133" s="442">
        <v>0.12833333333333333</v>
      </c>
    </row>
    <row r="134" spans="1:10" x14ac:dyDescent="0.2">
      <c r="A134" s="306">
        <v>132</v>
      </c>
      <c r="B134" s="443" t="s">
        <v>363</v>
      </c>
      <c r="C134" s="444" t="s">
        <v>330</v>
      </c>
      <c r="D134" s="445" t="s">
        <v>394</v>
      </c>
      <c r="E134" s="435">
        <v>0</v>
      </c>
      <c r="F134" s="446">
        <v>372</v>
      </c>
      <c r="G134" s="447">
        <v>302</v>
      </c>
      <c r="H134" s="446">
        <v>151.03700000000001</v>
      </c>
      <c r="I134" s="447">
        <v>-151</v>
      </c>
      <c r="J134" s="448">
        <v>0.50012251655629136</v>
      </c>
    </row>
    <row r="135" spans="1:10" x14ac:dyDescent="0.2">
      <c r="A135" s="306">
        <v>133</v>
      </c>
      <c r="B135" s="443" t="s">
        <v>363</v>
      </c>
      <c r="C135" s="437" t="s">
        <v>330</v>
      </c>
      <c r="D135" s="438" t="s">
        <v>395</v>
      </c>
      <c r="E135" s="439">
        <v>0</v>
      </c>
      <c r="F135" s="440">
        <v>50</v>
      </c>
      <c r="G135" s="441">
        <v>50</v>
      </c>
      <c r="H135" s="440">
        <v>22.411000000000001</v>
      </c>
      <c r="I135" s="441">
        <v>-28</v>
      </c>
      <c r="J135" s="442">
        <v>0.44822000000000001</v>
      </c>
    </row>
    <row r="136" spans="1:10" x14ac:dyDescent="0.2">
      <c r="A136" s="306">
        <v>134</v>
      </c>
      <c r="B136" s="443" t="s">
        <v>363</v>
      </c>
      <c r="C136" s="444" t="s">
        <v>330</v>
      </c>
      <c r="D136" s="445" t="s">
        <v>395</v>
      </c>
      <c r="E136" s="435" t="s">
        <v>376</v>
      </c>
      <c r="F136" s="446">
        <v>2</v>
      </c>
      <c r="G136" s="447">
        <v>2</v>
      </c>
      <c r="H136" s="446">
        <v>0</v>
      </c>
      <c r="I136" s="447">
        <v>-2</v>
      </c>
      <c r="J136" s="448">
        <v>0</v>
      </c>
    </row>
    <row r="137" spans="1:10" x14ac:dyDescent="0.2">
      <c r="A137" s="306">
        <v>135</v>
      </c>
      <c r="B137" s="443" t="s">
        <v>363</v>
      </c>
      <c r="C137" s="437" t="s">
        <v>330</v>
      </c>
      <c r="D137" s="438" t="s">
        <v>396</v>
      </c>
      <c r="E137" s="439">
        <v>0</v>
      </c>
      <c r="F137" s="440">
        <v>16</v>
      </c>
      <c r="G137" s="441">
        <v>16</v>
      </c>
      <c r="H137" s="440">
        <v>15.099</v>
      </c>
      <c r="I137" s="441">
        <v>-1</v>
      </c>
      <c r="J137" s="442">
        <v>0.94368750000000001</v>
      </c>
    </row>
    <row r="138" spans="1:10" x14ac:dyDescent="0.2">
      <c r="A138" s="306">
        <v>136</v>
      </c>
      <c r="B138" s="443" t="s">
        <v>363</v>
      </c>
      <c r="C138" s="444" t="s">
        <v>330</v>
      </c>
      <c r="D138" s="445" t="s">
        <v>397</v>
      </c>
      <c r="E138" s="435">
        <v>0</v>
      </c>
      <c r="F138" s="446">
        <v>1010</v>
      </c>
      <c r="G138" s="447">
        <v>1019</v>
      </c>
      <c r="H138" s="446">
        <v>634.27700000000004</v>
      </c>
      <c r="I138" s="447">
        <v>-385</v>
      </c>
      <c r="J138" s="448">
        <v>0.62245044160942109</v>
      </c>
    </row>
    <row r="139" spans="1:10" x14ac:dyDescent="0.2">
      <c r="A139" s="306">
        <v>137</v>
      </c>
      <c r="B139" s="443" t="s">
        <v>363</v>
      </c>
      <c r="C139" s="437" t="s">
        <v>330</v>
      </c>
      <c r="D139" s="438" t="s">
        <v>397</v>
      </c>
      <c r="E139" s="439" t="s">
        <v>376</v>
      </c>
      <c r="F139" s="440">
        <v>35</v>
      </c>
      <c r="G139" s="441">
        <v>32</v>
      </c>
      <c r="H139" s="440">
        <v>21.675000000000001</v>
      </c>
      <c r="I139" s="441">
        <v>-10</v>
      </c>
      <c r="J139" s="442">
        <v>0.67734375000000002</v>
      </c>
    </row>
    <row r="140" spans="1:10" x14ac:dyDescent="0.2">
      <c r="A140" s="306">
        <v>138</v>
      </c>
      <c r="B140" s="443" t="s">
        <v>363</v>
      </c>
      <c r="C140" s="444" t="s">
        <v>330</v>
      </c>
      <c r="D140" s="445" t="s">
        <v>319</v>
      </c>
      <c r="E140" s="435">
        <v>0</v>
      </c>
      <c r="F140" s="446">
        <v>3376</v>
      </c>
      <c r="G140" s="447">
        <v>4246</v>
      </c>
      <c r="H140" s="446">
        <v>4204.4132099999997</v>
      </c>
      <c r="I140" s="447">
        <v>-42</v>
      </c>
      <c r="J140" s="448">
        <v>0.99020565473386712</v>
      </c>
    </row>
    <row r="141" spans="1:10" x14ac:dyDescent="0.2">
      <c r="A141" s="306">
        <v>139</v>
      </c>
      <c r="B141" s="443" t="s">
        <v>363</v>
      </c>
      <c r="C141" s="437" t="s">
        <v>330</v>
      </c>
      <c r="D141" s="438" t="s">
        <v>319</v>
      </c>
      <c r="E141" s="439" t="s">
        <v>376</v>
      </c>
      <c r="F141" s="440">
        <v>25</v>
      </c>
      <c r="G141" s="441">
        <v>25</v>
      </c>
      <c r="H141" s="440">
        <v>18.646000000000001</v>
      </c>
      <c r="I141" s="441">
        <v>-6</v>
      </c>
      <c r="J141" s="442">
        <v>0.74584000000000006</v>
      </c>
    </row>
    <row r="142" spans="1:10" x14ac:dyDescent="0.2">
      <c r="A142" s="306">
        <v>140</v>
      </c>
      <c r="B142" s="443" t="s">
        <v>363</v>
      </c>
      <c r="C142" s="444" t="s">
        <v>330</v>
      </c>
      <c r="D142" s="445" t="s">
        <v>314</v>
      </c>
      <c r="E142" s="435">
        <v>0</v>
      </c>
      <c r="F142" s="446">
        <v>4915</v>
      </c>
      <c r="G142" s="447">
        <v>4220</v>
      </c>
      <c r="H142" s="446">
        <v>3432.0525400000001</v>
      </c>
      <c r="I142" s="447">
        <v>-788</v>
      </c>
      <c r="J142" s="448">
        <v>0.81328259241706169</v>
      </c>
    </row>
    <row r="143" spans="1:10" x14ac:dyDescent="0.2">
      <c r="A143" s="306">
        <v>141</v>
      </c>
      <c r="B143" s="443" t="s">
        <v>363</v>
      </c>
      <c r="C143" s="437" t="s">
        <v>330</v>
      </c>
      <c r="D143" s="438" t="s">
        <v>314</v>
      </c>
      <c r="E143" s="439" t="s">
        <v>376</v>
      </c>
      <c r="F143" s="440">
        <v>31</v>
      </c>
      <c r="G143" s="441">
        <v>31</v>
      </c>
      <c r="H143" s="440">
        <v>19.896999999999998</v>
      </c>
      <c r="I143" s="441">
        <v>-11</v>
      </c>
      <c r="J143" s="442">
        <v>0.64183870967741929</v>
      </c>
    </row>
    <row r="144" spans="1:10" x14ac:dyDescent="0.2">
      <c r="A144" s="306">
        <v>142</v>
      </c>
      <c r="B144" s="443" t="s">
        <v>363</v>
      </c>
      <c r="C144" s="444" t="s">
        <v>330</v>
      </c>
      <c r="D144" s="445" t="s">
        <v>398</v>
      </c>
      <c r="E144" s="435" t="s">
        <v>376</v>
      </c>
      <c r="F144" s="446">
        <v>22</v>
      </c>
      <c r="G144" s="447">
        <v>22</v>
      </c>
      <c r="H144" s="446">
        <v>3.3519999999999999</v>
      </c>
      <c r="I144" s="447">
        <v>-19</v>
      </c>
      <c r="J144" s="448">
        <v>0.15236363636363637</v>
      </c>
    </row>
    <row r="145" spans="1:10" x14ac:dyDescent="0.2">
      <c r="A145" s="306">
        <v>143</v>
      </c>
      <c r="B145" s="443" t="s">
        <v>363</v>
      </c>
      <c r="C145" s="437" t="s">
        <v>330</v>
      </c>
      <c r="D145" s="438" t="s">
        <v>399</v>
      </c>
      <c r="E145" s="439" t="s">
        <v>376</v>
      </c>
      <c r="F145" s="440">
        <v>30</v>
      </c>
      <c r="G145" s="441">
        <v>30</v>
      </c>
      <c r="H145" s="440">
        <v>0</v>
      </c>
      <c r="I145" s="441">
        <v>-30</v>
      </c>
      <c r="J145" s="442">
        <v>0</v>
      </c>
    </row>
    <row r="146" spans="1:10" x14ac:dyDescent="0.2">
      <c r="A146" s="306">
        <v>144</v>
      </c>
      <c r="B146" s="443" t="s">
        <v>363</v>
      </c>
      <c r="C146" s="444" t="s">
        <v>330</v>
      </c>
      <c r="D146" s="445" t="s">
        <v>400</v>
      </c>
      <c r="E146" s="435">
        <v>0</v>
      </c>
      <c r="F146" s="446">
        <v>1670</v>
      </c>
      <c r="G146" s="447">
        <v>1670</v>
      </c>
      <c r="H146" s="446">
        <v>1436.5936499999998</v>
      </c>
      <c r="I146" s="447">
        <v>-233</v>
      </c>
      <c r="J146" s="448">
        <v>0.86023571856287417</v>
      </c>
    </row>
    <row r="147" spans="1:10" x14ac:dyDescent="0.2">
      <c r="A147" s="306">
        <v>145</v>
      </c>
      <c r="B147" s="443" t="s">
        <v>363</v>
      </c>
      <c r="C147" s="437" t="s">
        <v>330</v>
      </c>
      <c r="D147" s="438" t="s">
        <v>400</v>
      </c>
      <c r="E147" s="439" t="s">
        <v>376</v>
      </c>
      <c r="F147" s="440">
        <v>1</v>
      </c>
      <c r="G147" s="441">
        <v>1</v>
      </c>
      <c r="H147" s="440">
        <v>0.80100000000000005</v>
      </c>
      <c r="I147" s="441">
        <v>0</v>
      </c>
      <c r="J147" s="442">
        <v>0.80100000000000005</v>
      </c>
    </row>
    <row r="148" spans="1:10" x14ac:dyDescent="0.2">
      <c r="A148" s="306">
        <v>146</v>
      </c>
      <c r="B148" s="443" t="s">
        <v>363</v>
      </c>
      <c r="C148" s="444" t="s">
        <v>330</v>
      </c>
      <c r="D148" s="445" t="s">
        <v>401</v>
      </c>
      <c r="E148" s="435">
        <v>0</v>
      </c>
      <c r="F148" s="446">
        <v>6041</v>
      </c>
      <c r="G148" s="447">
        <v>6041</v>
      </c>
      <c r="H148" s="446">
        <v>4873.6668600000003</v>
      </c>
      <c r="I148" s="447">
        <v>-1167</v>
      </c>
      <c r="J148" s="448">
        <v>0.80676491640456882</v>
      </c>
    </row>
    <row r="149" spans="1:10" x14ac:dyDescent="0.2">
      <c r="A149" s="306">
        <v>147</v>
      </c>
      <c r="B149" s="443" t="s">
        <v>363</v>
      </c>
      <c r="C149" s="437" t="s">
        <v>330</v>
      </c>
      <c r="D149" s="438" t="s">
        <v>402</v>
      </c>
      <c r="E149" s="439">
        <v>0</v>
      </c>
      <c r="F149" s="440">
        <v>20</v>
      </c>
      <c r="G149" s="441">
        <v>20</v>
      </c>
      <c r="H149" s="440">
        <v>6.5709999999999997</v>
      </c>
      <c r="I149" s="441">
        <v>-13</v>
      </c>
      <c r="J149" s="442">
        <v>0.32855000000000001</v>
      </c>
    </row>
    <row r="150" spans="1:10" x14ac:dyDescent="0.2">
      <c r="A150" s="306">
        <v>148</v>
      </c>
      <c r="B150" s="443" t="s">
        <v>363</v>
      </c>
      <c r="C150" s="444" t="s">
        <v>330</v>
      </c>
      <c r="D150" s="445" t="s">
        <v>320</v>
      </c>
      <c r="E150" s="435">
        <v>0</v>
      </c>
      <c r="F150" s="446">
        <v>875</v>
      </c>
      <c r="G150" s="447">
        <v>875</v>
      </c>
      <c r="H150" s="446">
        <v>857.46407000000011</v>
      </c>
      <c r="I150" s="447">
        <v>-18</v>
      </c>
      <c r="J150" s="448">
        <v>0.97995893714285731</v>
      </c>
    </row>
    <row r="151" spans="1:10" x14ac:dyDescent="0.2">
      <c r="A151" s="306">
        <v>149</v>
      </c>
      <c r="B151" s="443" t="s">
        <v>363</v>
      </c>
      <c r="C151" s="437" t="s">
        <v>330</v>
      </c>
      <c r="D151" s="438" t="s">
        <v>321</v>
      </c>
      <c r="E151" s="439">
        <v>0</v>
      </c>
      <c r="F151" s="440">
        <v>1073</v>
      </c>
      <c r="G151" s="441">
        <v>1073</v>
      </c>
      <c r="H151" s="440">
        <v>267.33999</v>
      </c>
      <c r="I151" s="441">
        <v>-806</v>
      </c>
      <c r="J151" s="442">
        <v>0.24915190121155639</v>
      </c>
    </row>
    <row r="152" spans="1:10" x14ac:dyDescent="0.2">
      <c r="A152" s="306">
        <v>150</v>
      </c>
      <c r="B152" s="443" t="s">
        <v>363</v>
      </c>
      <c r="C152" s="444" t="s">
        <v>330</v>
      </c>
      <c r="D152" s="445" t="s">
        <v>321</v>
      </c>
      <c r="E152" s="435" t="s">
        <v>376</v>
      </c>
      <c r="F152" s="446">
        <v>10</v>
      </c>
      <c r="G152" s="447">
        <v>10</v>
      </c>
      <c r="H152" s="446">
        <v>3.7014999999999998</v>
      </c>
      <c r="I152" s="447">
        <v>-6</v>
      </c>
      <c r="J152" s="448">
        <v>0.37014999999999998</v>
      </c>
    </row>
    <row r="153" spans="1:10" x14ac:dyDescent="0.2">
      <c r="A153" s="306">
        <v>151</v>
      </c>
      <c r="B153" s="443" t="s">
        <v>363</v>
      </c>
      <c r="C153" s="437" t="s">
        <v>330</v>
      </c>
      <c r="D153" s="438" t="s">
        <v>322</v>
      </c>
      <c r="E153" s="439">
        <v>0</v>
      </c>
      <c r="F153" s="440">
        <v>1545</v>
      </c>
      <c r="G153" s="441">
        <v>1545</v>
      </c>
      <c r="H153" s="440">
        <v>327.30324999999999</v>
      </c>
      <c r="I153" s="441">
        <v>-1218</v>
      </c>
      <c r="J153" s="442">
        <v>0.21184676375404529</v>
      </c>
    </row>
    <row r="154" spans="1:10" x14ac:dyDescent="0.2">
      <c r="A154" s="306">
        <v>152</v>
      </c>
      <c r="B154" s="443" t="s">
        <v>363</v>
      </c>
      <c r="C154" s="444" t="s">
        <v>330</v>
      </c>
      <c r="D154" s="445" t="s">
        <v>322</v>
      </c>
      <c r="E154" s="435" t="s">
        <v>345</v>
      </c>
      <c r="F154" s="446">
        <v>240</v>
      </c>
      <c r="G154" s="447">
        <v>240</v>
      </c>
      <c r="H154" s="446">
        <v>166.95670000000001</v>
      </c>
      <c r="I154" s="447">
        <v>-73</v>
      </c>
      <c r="J154" s="448">
        <v>0.69565291666666673</v>
      </c>
    </row>
    <row r="155" spans="1:10" x14ac:dyDescent="0.2">
      <c r="A155" s="306">
        <v>153</v>
      </c>
      <c r="B155" s="443" t="s">
        <v>363</v>
      </c>
      <c r="C155" s="437" t="s">
        <v>330</v>
      </c>
      <c r="D155" s="438" t="s">
        <v>403</v>
      </c>
      <c r="E155" s="439">
        <v>0</v>
      </c>
      <c r="F155" s="440">
        <v>5950</v>
      </c>
      <c r="G155" s="441">
        <v>5750</v>
      </c>
      <c r="H155" s="440">
        <v>4572.8434499999994</v>
      </c>
      <c r="I155" s="441">
        <v>-1177</v>
      </c>
      <c r="J155" s="442">
        <v>0.79527712173913034</v>
      </c>
    </row>
    <row r="156" spans="1:10" x14ac:dyDescent="0.2">
      <c r="A156" s="306">
        <v>154</v>
      </c>
      <c r="B156" s="443" t="s">
        <v>363</v>
      </c>
      <c r="C156" s="444" t="s">
        <v>330</v>
      </c>
      <c r="D156" s="445" t="s">
        <v>403</v>
      </c>
      <c r="E156" s="435" t="s">
        <v>376</v>
      </c>
      <c r="F156" s="446">
        <v>800</v>
      </c>
      <c r="G156" s="447">
        <v>666</v>
      </c>
      <c r="H156" s="446">
        <v>269.15199999999999</v>
      </c>
      <c r="I156" s="447">
        <v>-397</v>
      </c>
      <c r="J156" s="448">
        <v>0.40413213213213212</v>
      </c>
    </row>
    <row r="157" spans="1:10" x14ac:dyDescent="0.2">
      <c r="A157" s="306">
        <v>155</v>
      </c>
      <c r="B157" s="443" t="s">
        <v>363</v>
      </c>
      <c r="C157" s="437" t="s">
        <v>330</v>
      </c>
      <c r="D157" s="438" t="s">
        <v>305</v>
      </c>
      <c r="E157" s="439">
        <v>0</v>
      </c>
      <c r="F157" s="440">
        <v>11361</v>
      </c>
      <c r="G157" s="441">
        <v>11250</v>
      </c>
      <c r="H157" s="440">
        <v>10197.91431</v>
      </c>
      <c r="I157" s="441">
        <v>-1052</v>
      </c>
      <c r="J157" s="442">
        <v>0.90648127200000006</v>
      </c>
    </row>
    <row r="158" spans="1:10" x14ac:dyDescent="0.2">
      <c r="A158" s="306">
        <v>156</v>
      </c>
      <c r="B158" s="443" t="s">
        <v>363</v>
      </c>
      <c r="C158" s="444" t="s">
        <v>330</v>
      </c>
      <c r="D158" s="445" t="s">
        <v>305</v>
      </c>
      <c r="E158" s="435" t="s">
        <v>376</v>
      </c>
      <c r="F158" s="446">
        <v>9629</v>
      </c>
      <c r="G158" s="447">
        <v>15949</v>
      </c>
      <c r="H158" s="446">
        <v>15767.720919999998</v>
      </c>
      <c r="I158" s="447">
        <v>-181</v>
      </c>
      <c r="J158" s="448">
        <v>0.98863382782619591</v>
      </c>
    </row>
    <row r="159" spans="1:10" x14ac:dyDescent="0.2">
      <c r="A159" s="306">
        <v>157</v>
      </c>
      <c r="B159" s="443" t="s">
        <v>363</v>
      </c>
      <c r="C159" s="437" t="s">
        <v>330</v>
      </c>
      <c r="D159" s="438" t="s">
        <v>404</v>
      </c>
      <c r="E159" s="439">
        <v>0</v>
      </c>
      <c r="F159" s="440">
        <v>1713</v>
      </c>
      <c r="G159" s="441">
        <v>1713</v>
      </c>
      <c r="H159" s="440">
        <v>1703.4068300000001</v>
      </c>
      <c r="I159" s="441">
        <v>-10</v>
      </c>
      <c r="J159" s="442">
        <v>0.99439978400467022</v>
      </c>
    </row>
    <row r="160" spans="1:10" x14ac:dyDescent="0.2">
      <c r="A160" s="306">
        <v>158</v>
      </c>
      <c r="B160" s="443" t="s">
        <v>363</v>
      </c>
      <c r="C160" s="444" t="s">
        <v>330</v>
      </c>
      <c r="D160" s="445" t="s">
        <v>404</v>
      </c>
      <c r="E160" s="435" t="s">
        <v>376</v>
      </c>
      <c r="F160" s="446">
        <v>210</v>
      </c>
      <c r="G160" s="447">
        <v>119</v>
      </c>
      <c r="H160" s="446">
        <v>10.62926</v>
      </c>
      <c r="I160" s="447">
        <v>-108</v>
      </c>
      <c r="J160" s="448">
        <v>8.9321512605042022E-2</v>
      </c>
    </row>
    <row r="161" spans="1:10" x14ac:dyDescent="0.2">
      <c r="A161" s="306">
        <v>159</v>
      </c>
      <c r="B161" s="443" t="s">
        <v>363</v>
      </c>
      <c r="C161" s="437" t="s">
        <v>330</v>
      </c>
      <c r="D161" s="438" t="s">
        <v>368</v>
      </c>
      <c r="E161" s="439">
        <v>0</v>
      </c>
      <c r="F161" s="440">
        <v>1528</v>
      </c>
      <c r="G161" s="441">
        <v>1528</v>
      </c>
      <c r="H161" s="440">
        <v>1245.9054799999999</v>
      </c>
      <c r="I161" s="441">
        <v>-282</v>
      </c>
      <c r="J161" s="442">
        <v>0.81538316753926698</v>
      </c>
    </row>
    <row r="162" spans="1:10" x14ac:dyDescent="0.2">
      <c r="A162" s="306">
        <v>160</v>
      </c>
      <c r="B162" s="443" t="s">
        <v>363</v>
      </c>
      <c r="C162" s="444" t="s">
        <v>330</v>
      </c>
      <c r="D162" s="445" t="s">
        <v>306</v>
      </c>
      <c r="E162" s="435">
        <v>0</v>
      </c>
      <c r="F162" s="446">
        <v>2416</v>
      </c>
      <c r="G162" s="447">
        <v>2416</v>
      </c>
      <c r="H162" s="446">
        <v>1255.4280800000001</v>
      </c>
      <c r="I162" s="447">
        <v>-1161</v>
      </c>
      <c r="J162" s="448">
        <v>0.5196308278145696</v>
      </c>
    </row>
    <row r="163" spans="1:10" x14ac:dyDescent="0.2">
      <c r="A163" s="306">
        <v>161</v>
      </c>
      <c r="B163" s="443" t="s">
        <v>363</v>
      </c>
      <c r="C163" s="437" t="s">
        <v>330</v>
      </c>
      <c r="D163" s="438" t="s">
        <v>306</v>
      </c>
      <c r="E163" s="439" t="s">
        <v>376</v>
      </c>
      <c r="F163" s="440">
        <v>20</v>
      </c>
      <c r="G163" s="441">
        <v>20</v>
      </c>
      <c r="H163" s="440">
        <v>5.7640000000000002</v>
      </c>
      <c r="I163" s="441">
        <v>-14</v>
      </c>
      <c r="J163" s="442">
        <v>0.28820000000000001</v>
      </c>
    </row>
    <row r="164" spans="1:10" x14ac:dyDescent="0.2">
      <c r="A164" s="306">
        <v>162</v>
      </c>
      <c r="B164" s="443" t="s">
        <v>363</v>
      </c>
      <c r="C164" s="444" t="s">
        <v>330</v>
      </c>
      <c r="D164" s="445" t="s">
        <v>405</v>
      </c>
      <c r="E164" s="435">
        <v>0</v>
      </c>
      <c r="F164" s="446">
        <v>200</v>
      </c>
      <c r="G164" s="447">
        <v>400</v>
      </c>
      <c r="H164" s="446">
        <v>361.52019999999999</v>
      </c>
      <c r="I164" s="447">
        <v>-38</v>
      </c>
      <c r="J164" s="448">
        <v>0.90380050000000001</v>
      </c>
    </row>
    <row r="165" spans="1:10" x14ac:dyDescent="0.2">
      <c r="A165" s="306">
        <v>163</v>
      </c>
      <c r="B165" s="443" t="s">
        <v>363</v>
      </c>
      <c r="C165" s="437" t="s">
        <v>330</v>
      </c>
      <c r="D165" s="438" t="s">
        <v>406</v>
      </c>
      <c r="E165" s="439">
        <v>0</v>
      </c>
      <c r="F165" s="440">
        <v>30</v>
      </c>
      <c r="G165" s="441">
        <v>60</v>
      </c>
      <c r="H165" s="440">
        <v>52.012999999999998</v>
      </c>
      <c r="I165" s="441">
        <v>-8</v>
      </c>
      <c r="J165" s="442">
        <v>0.86688333333333334</v>
      </c>
    </row>
    <row r="166" spans="1:10" x14ac:dyDescent="0.2">
      <c r="A166" s="306">
        <v>164</v>
      </c>
      <c r="B166" s="443" t="s">
        <v>363</v>
      </c>
      <c r="C166" s="444" t="s">
        <v>330</v>
      </c>
      <c r="D166" s="445" t="s">
        <v>406</v>
      </c>
      <c r="E166" s="435" t="s">
        <v>376</v>
      </c>
      <c r="F166" s="446">
        <v>3613</v>
      </c>
      <c r="G166" s="447">
        <v>3403</v>
      </c>
      <c r="H166" s="446">
        <v>3387.1460000000002</v>
      </c>
      <c r="I166" s="447">
        <v>-16</v>
      </c>
      <c r="J166" s="448">
        <v>0.99534116955627394</v>
      </c>
    </row>
    <row r="167" spans="1:10" x14ac:dyDescent="0.2">
      <c r="A167" s="306">
        <v>165</v>
      </c>
      <c r="B167" s="443" t="s">
        <v>363</v>
      </c>
      <c r="C167" s="437" t="s">
        <v>330</v>
      </c>
      <c r="D167" s="438" t="s">
        <v>307</v>
      </c>
      <c r="E167" s="439">
        <v>0</v>
      </c>
      <c r="F167" s="440">
        <v>850</v>
      </c>
      <c r="G167" s="441">
        <v>850</v>
      </c>
      <c r="H167" s="440">
        <v>155.89599999999999</v>
      </c>
      <c r="I167" s="441">
        <v>-694</v>
      </c>
      <c r="J167" s="442">
        <v>0.1834070588235294</v>
      </c>
    </row>
    <row r="168" spans="1:10" x14ac:dyDescent="0.2">
      <c r="A168" s="306">
        <v>166</v>
      </c>
      <c r="B168" s="443" t="s">
        <v>363</v>
      </c>
      <c r="C168" s="444" t="s">
        <v>330</v>
      </c>
      <c r="D168" s="445" t="s">
        <v>315</v>
      </c>
      <c r="E168" s="435">
        <v>0</v>
      </c>
      <c r="F168" s="446">
        <v>374</v>
      </c>
      <c r="G168" s="447">
        <v>374</v>
      </c>
      <c r="H168" s="446">
        <v>262.10469000000001</v>
      </c>
      <c r="I168" s="447">
        <v>-112</v>
      </c>
      <c r="J168" s="448">
        <v>0.700814679144385</v>
      </c>
    </row>
    <row r="169" spans="1:10" x14ac:dyDescent="0.2">
      <c r="A169" s="306">
        <v>167</v>
      </c>
      <c r="B169" s="443" t="s">
        <v>363</v>
      </c>
      <c r="C169" s="437" t="s">
        <v>330</v>
      </c>
      <c r="D169" s="438" t="s">
        <v>308</v>
      </c>
      <c r="E169" s="439">
        <v>0</v>
      </c>
      <c r="F169" s="440">
        <v>1558</v>
      </c>
      <c r="G169" s="441">
        <v>1558</v>
      </c>
      <c r="H169" s="440">
        <v>1500.5303999999999</v>
      </c>
      <c r="I169" s="441">
        <v>-57</v>
      </c>
      <c r="J169" s="442">
        <v>0.96311322207958916</v>
      </c>
    </row>
    <row r="170" spans="1:10" x14ac:dyDescent="0.2">
      <c r="A170" s="306">
        <v>168</v>
      </c>
      <c r="B170" s="443" t="s">
        <v>363</v>
      </c>
      <c r="C170" s="444" t="s">
        <v>330</v>
      </c>
      <c r="D170" s="445" t="s">
        <v>407</v>
      </c>
      <c r="E170" s="435">
        <v>0</v>
      </c>
      <c r="F170" s="446">
        <v>421</v>
      </c>
      <c r="G170" s="447">
        <v>461</v>
      </c>
      <c r="H170" s="446">
        <v>425</v>
      </c>
      <c r="I170" s="447">
        <v>-36</v>
      </c>
      <c r="J170" s="448">
        <v>0.9219088937093276</v>
      </c>
    </row>
    <row r="171" spans="1:10" x14ac:dyDescent="0.2">
      <c r="A171" s="306">
        <v>169</v>
      </c>
      <c r="B171" s="443" t="s">
        <v>363</v>
      </c>
      <c r="C171" s="437" t="s">
        <v>330</v>
      </c>
      <c r="D171" s="438" t="s">
        <v>349</v>
      </c>
      <c r="E171" s="439">
        <v>0</v>
      </c>
      <c r="F171" s="440">
        <v>111</v>
      </c>
      <c r="G171" s="441">
        <v>111</v>
      </c>
      <c r="H171" s="440">
        <v>56.008000000000003</v>
      </c>
      <c r="I171" s="441">
        <v>-55</v>
      </c>
      <c r="J171" s="442">
        <v>0.50457657657657662</v>
      </c>
    </row>
    <row r="172" spans="1:10" x14ac:dyDescent="0.2">
      <c r="A172" s="306">
        <v>170</v>
      </c>
      <c r="B172" s="443" t="s">
        <v>363</v>
      </c>
      <c r="C172" s="444" t="s">
        <v>330</v>
      </c>
      <c r="D172" s="445" t="s">
        <v>408</v>
      </c>
      <c r="E172" s="435" t="s">
        <v>376</v>
      </c>
      <c r="F172" s="446">
        <v>21</v>
      </c>
      <c r="G172" s="447">
        <v>21</v>
      </c>
      <c r="H172" s="446">
        <v>7.3019999999999996</v>
      </c>
      <c r="I172" s="447">
        <v>-14</v>
      </c>
      <c r="J172" s="448">
        <v>0.3477142857142857</v>
      </c>
    </row>
    <row r="173" spans="1:10" x14ac:dyDescent="0.2">
      <c r="A173" s="306">
        <v>171</v>
      </c>
      <c r="B173" s="443" t="s">
        <v>363</v>
      </c>
      <c r="C173" s="437" t="s">
        <v>330</v>
      </c>
      <c r="D173" s="438" t="s">
        <v>409</v>
      </c>
      <c r="E173" s="439">
        <v>0</v>
      </c>
      <c r="F173" s="440">
        <v>2517</v>
      </c>
      <c r="G173" s="441">
        <v>2517</v>
      </c>
      <c r="H173" s="440">
        <v>1808.425</v>
      </c>
      <c r="I173" s="441">
        <v>-709</v>
      </c>
      <c r="J173" s="442">
        <v>0.71848430671434249</v>
      </c>
    </row>
    <row r="174" spans="1:10" x14ac:dyDescent="0.2">
      <c r="A174" s="306">
        <v>172</v>
      </c>
      <c r="B174" s="443" t="s">
        <v>363</v>
      </c>
      <c r="C174" s="444" t="s">
        <v>330</v>
      </c>
      <c r="D174" s="445" t="s">
        <v>410</v>
      </c>
      <c r="E174" s="435">
        <v>0</v>
      </c>
      <c r="F174" s="446">
        <v>295</v>
      </c>
      <c r="G174" s="447">
        <v>295</v>
      </c>
      <c r="H174" s="446">
        <v>251</v>
      </c>
      <c r="I174" s="447">
        <v>-44</v>
      </c>
      <c r="J174" s="448">
        <v>0.85084745762711866</v>
      </c>
    </row>
    <row r="175" spans="1:10" x14ac:dyDescent="0.2">
      <c r="A175" s="306">
        <v>173</v>
      </c>
      <c r="B175" s="443" t="s">
        <v>363</v>
      </c>
      <c r="C175" s="437" t="s">
        <v>330</v>
      </c>
      <c r="D175" s="438" t="s">
        <v>411</v>
      </c>
      <c r="E175" s="439" t="s">
        <v>376</v>
      </c>
      <c r="F175" s="440">
        <v>4878</v>
      </c>
      <c r="G175" s="441">
        <v>4768</v>
      </c>
      <c r="H175" s="440">
        <v>4105.3029999999999</v>
      </c>
      <c r="I175" s="441">
        <v>-663</v>
      </c>
      <c r="J175" s="442">
        <v>0.86101153523489926</v>
      </c>
    </row>
    <row r="176" spans="1:10" x14ac:dyDescent="0.2">
      <c r="A176" s="306">
        <v>174</v>
      </c>
      <c r="B176" s="443" t="s">
        <v>363</v>
      </c>
      <c r="C176" s="449" t="s">
        <v>330</v>
      </c>
      <c r="D176" s="445" t="s">
        <v>350</v>
      </c>
      <c r="E176" s="435">
        <v>0</v>
      </c>
      <c r="F176" s="446">
        <v>0</v>
      </c>
      <c r="G176" s="447">
        <v>1</v>
      </c>
      <c r="H176" s="446">
        <v>0</v>
      </c>
      <c r="I176" s="447">
        <v>-1</v>
      </c>
      <c r="J176" s="448">
        <v>0</v>
      </c>
    </row>
    <row r="177" spans="1:10" x14ac:dyDescent="0.2">
      <c r="A177" s="306">
        <v>175</v>
      </c>
      <c r="B177" s="443" t="s">
        <v>363</v>
      </c>
      <c r="C177" s="450" t="s">
        <v>331</v>
      </c>
      <c r="D177" s="450"/>
      <c r="E177" s="450"/>
      <c r="F177" s="451">
        <v>588041</v>
      </c>
      <c r="G177" s="452">
        <v>615918.76300000004</v>
      </c>
      <c r="H177" s="451">
        <v>597782.74138999986</v>
      </c>
      <c r="I177" s="452">
        <v>-18136</v>
      </c>
      <c r="J177" s="453">
        <v>0.97055452325942504</v>
      </c>
    </row>
    <row r="178" spans="1:10" x14ac:dyDescent="0.2">
      <c r="A178" s="306">
        <v>176</v>
      </c>
      <c r="B178" s="443" t="s">
        <v>363</v>
      </c>
      <c r="C178" s="444" t="s">
        <v>412</v>
      </c>
      <c r="D178" s="445" t="s">
        <v>314</v>
      </c>
      <c r="E178" s="435">
        <v>0</v>
      </c>
      <c r="F178" s="446">
        <v>80</v>
      </c>
      <c r="G178" s="447">
        <v>80</v>
      </c>
      <c r="H178" s="446">
        <v>5.0819999999999999</v>
      </c>
      <c r="I178" s="447">
        <v>-75</v>
      </c>
      <c r="J178" s="448">
        <v>6.3524999999999998E-2</v>
      </c>
    </row>
    <row r="179" spans="1:10" x14ac:dyDescent="0.2">
      <c r="A179" s="306">
        <v>177</v>
      </c>
      <c r="B179" s="443" t="s">
        <v>363</v>
      </c>
      <c r="C179" s="437" t="s">
        <v>412</v>
      </c>
      <c r="D179" s="438" t="s">
        <v>320</v>
      </c>
      <c r="E179" s="439">
        <v>0</v>
      </c>
      <c r="F179" s="440">
        <v>20</v>
      </c>
      <c r="G179" s="441">
        <v>20</v>
      </c>
      <c r="H179" s="440">
        <v>18.651949999999999</v>
      </c>
      <c r="I179" s="441">
        <v>-1</v>
      </c>
      <c r="J179" s="442">
        <v>0.93259749999999997</v>
      </c>
    </row>
    <row r="180" spans="1:10" x14ac:dyDescent="0.2">
      <c r="A180" s="306">
        <v>178</v>
      </c>
      <c r="B180" s="443" t="s">
        <v>363</v>
      </c>
      <c r="C180" s="444" t="s">
        <v>412</v>
      </c>
      <c r="D180" s="445" t="s">
        <v>321</v>
      </c>
      <c r="E180" s="435">
        <v>0</v>
      </c>
      <c r="F180" s="446">
        <v>160</v>
      </c>
      <c r="G180" s="447">
        <v>160</v>
      </c>
      <c r="H180" s="446">
        <v>155.18199999999999</v>
      </c>
      <c r="I180" s="447">
        <v>-5</v>
      </c>
      <c r="J180" s="448">
        <v>0.9698874999999999</v>
      </c>
    </row>
    <row r="181" spans="1:10" x14ac:dyDescent="0.2">
      <c r="A181" s="306">
        <v>179</v>
      </c>
      <c r="B181" s="443" t="s">
        <v>363</v>
      </c>
      <c r="C181" s="437" t="s">
        <v>412</v>
      </c>
      <c r="D181" s="438" t="s">
        <v>323</v>
      </c>
      <c r="E181" s="439">
        <v>0</v>
      </c>
      <c r="F181" s="440">
        <v>0</v>
      </c>
      <c r="G181" s="441">
        <v>2</v>
      </c>
      <c r="H181" s="440">
        <v>1.851</v>
      </c>
      <c r="I181" s="441">
        <v>0</v>
      </c>
      <c r="J181" s="442">
        <v>0.92549999999999999</v>
      </c>
    </row>
    <row r="182" spans="1:10" x14ac:dyDescent="0.2">
      <c r="A182" s="306">
        <v>180</v>
      </c>
      <c r="B182" s="443" t="s">
        <v>363</v>
      </c>
      <c r="C182" s="444" t="s">
        <v>412</v>
      </c>
      <c r="D182" s="445" t="s">
        <v>305</v>
      </c>
      <c r="E182" s="435">
        <v>0</v>
      </c>
      <c r="F182" s="446">
        <v>1938</v>
      </c>
      <c r="G182" s="447">
        <v>2218</v>
      </c>
      <c r="H182" s="446">
        <v>1859.0039300000001</v>
      </c>
      <c r="I182" s="447">
        <v>-359</v>
      </c>
      <c r="J182" s="448">
        <v>0.83814424256086573</v>
      </c>
    </row>
    <row r="183" spans="1:10" x14ac:dyDescent="0.2">
      <c r="A183" s="306">
        <v>181</v>
      </c>
      <c r="B183" s="443" t="s">
        <v>363</v>
      </c>
      <c r="C183" s="437" t="s">
        <v>412</v>
      </c>
      <c r="D183" s="438" t="s">
        <v>368</v>
      </c>
      <c r="E183" s="439">
        <v>0</v>
      </c>
      <c r="F183" s="440">
        <v>4080</v>
      </c>
      <c r="G183" s="441">
        <v>7028</v>
      </c>
      <c r="H183" s="440">
        <v>4343.0230000000001</v>
      </c>
      <c r="I183" s="441">
        <v>-2685</v>
      </c>
      <c r="J183" s="442">
        <v>0.61796001707455894</v>
      </c>
    </row>
    <row r="184" spans="1:10" x14ac:dyDescent="0.2">
      <c r="A184" s="306">
        <v>182</v>
      </c>
      <c r="B184" s="443" t="s">
        <v>363</v>
      </c>
      <c r="C184" s="444" t="s">
        <v>412</v>
      </c>
      <c r="D184" s="445" t="s">
        <v>306</v>
      </c>
      <c r="E184" s="435">
        <v>0</v>
      </c>
      <c r="F184" s="446">
        <v>1071</v>
      </c>
      <c r="G184" s="447">
        <v>971</v>
      </c>
      <c r="H184" s="446">
        <v>842.23368999999991</v>
      </c>
      <c r="I184" s="447">
        <v>-129</v>
      </c>
      <c r="J184" s="448">
        <v>0.86738794026776511</v>
      </c>
    </row>
    <row r="185" spans="1:10" x14ac:dyDescent="0.2">
      <c r="A185" s="306">
        <v>183</v>
      </c>
      <c r="B185" s="443" t="s">
        <v>363</v>
      </c>
      <c r="C185" s="437" t="s">
        <v>412</v>
      </c>
      <c r="D185" s="438" t="s">
        <v>405</v>
      </c>
      <c r="E185" s="439">
        <v>0</v>
      </c>
      <c r="F185" s="440">
        <v>100</v>
      </c>
      <c r="G185" s="441">
        <v>100</v>
      </c>
      <c r="H185" s="440">
        <v>66.595760000000013</v>
      </c>
      <c r="I185" s="441">
        <v>-33</v>
      </c>
      <c r="J185" s="442">
        <v>0.66595760000000015</v>
      </c>
    </row>
    <row r="186" spans="1:10" x14ac:dyDescent="0.2">
      <c r="A186" s="306">
        <v>184</v>
      </c>
      <c r="B186" s="443" t="s">
        <v>363</v>
      </c>
      <c r="C186" s="444" t="s">
        <v>412</v>
      </c>
      <c r="D186" s="445" t="s">
        <v>406</v>
      </c>
      <c r="E186" s="435">
        <v>0</v>
      </c>
      <c r="F186" s="446">
        <v>42</v>
      </c>
      <c r="G186" s="447">
        <v>42</v>
      </c>
      <c r="H186" s="446">
        <v>4.6230000000000002</v>
      </c>
      <c r="I186" s="447">
        <v>-37</v>
      </c>
      <c r="J186" s="448">
        <v>0.11007142857142857</v>
      </c>
    </row>
    <row r="187" spans="1:10" x14ac:dyDescent="0.2">
      <c r="A187" s="306">
        <v>185</v>
      </c>
      <c r="B187" s="443" t="s">
        <v>363</v>
      </c>
      <c r="C187" s="437" t="s">
        <v>412</v>
      </c>
      <c r="D187" s="438" t="s">
        <v>315</v>
      </c>
      <c r="E187" s="439">
        <v>0</v>
      </c>
      <c r="F187" s="440">
        <v>80</v>
      </c>
      <c r="G187" s="441">
        <v>80</v>
      </c>
      <c r="H187" s="440">
        <v>47.531350000000003</v>
      </c>
      <c r="I187" s="441">
        <v>-32</v>
      </c>
      <c r="J187" s="442">
        <v>0.59414187500000004</v>
      </c>
    </row>
    <row r="188" spans="1:10" x14ac:dyDescent="0.2">
      <c r="A188" s="306">
        <v>186</v>
      </c>
      <c r="B188" s="443" t="s">
        <v>363</v>
      </c>
      <c r="C188" s="449" t="s">
        <v>412</v>
      </c>
      <c r="D188" s="445" t="s">
        <v>308</v>
      </c>
      <c r="E188" s="435">
        <v>0</v>
      </c>
      <c r="F188" s="446">
        <v>839</v>
      </c>
      <c r="G188" s="447">
        <v>839</v>
      </c>
      <c r="H188" s="446">
        <v>802.88386000000014</v>
      </c>
      <c r="I188" s="447">
        <v>-36</v>
      </c>
      <c r="J188" s="448">
        <v>0.95695334922526831</v>
      </c>
    </row>
    <row r="189" spans="1:10" x14ac:dyDescent="0.2">
      <c r="A189" s="306">
        <v>187</v>
      </c>
      <c r="B189" s="443" t="s">
        <v>363</v>
      </c>
      <c r="C189" s="450" t="s">
        <v>413</v>
      </c>
      <c r="D189" s="450"/>
      <c r="E189" s="450"/>
      <c r="F189" s="451">
        <v>8410</v>
      </c>
      <c r="G189" s="452">
        <v>11540</v>
      </c>
      <c r="H189" s="451">
        <v>8146.6615400000001</v>
      </c>
      <c r="I189" s="452">
        <v>-3393</v>
      </c>
      <c r="J189" s="453">
        <v>0.70594987348353555</v>
      </c>
    </row>
    <row r="190" spans="1:10" x14ac:dyDescent="0.2">
      <c r="A190" s="306">
        <v>188</v>
      </c>
      <c r="B190" s="443" t="s">
        <v>363</v>
      </c>
      <c r="C190" s="449" t="s">
        <v>414</v>
      </c>
      <c r="D190" s="445" t="s">
        <v>326</v>
      </c>
      <c r="E190" s="435">
        <v>0</v>
      </c>
      <c r="F190" s="446">
        <v>0</v>
      </c>
      <c r="G190" s="447">
        <v>300</v>
      </c>
      <c r="H190" s="446">
        <v>300</v>
      </c>
      <c r="I190" s="447">
        <v>0</v>
      </c>
      <c r="J190" s="448">
        <v>1</v>
      </c>
    </row>
    <row r="191" spans="1:10" x14ac:dyDescent="0.2">
      <c r="A191" s="306">
        <v>189</v>
      </c>
      <c r="B191" s="443" t="s">
        <v>363</v>
      </c>
      <c r="C191" s="450" t="s">
        <v>415</v>
      </c>
      <c r="D191" s="450"/>
      <c r="E191" s="450"/>
      <c r="F191" s="451">
        <v>0</v>
      </c>
      <c r="G191" s="452">
        <v>300</v>
      </c>
      <c r="H191" s="451">
        <v>300</v>
      </c>
      <c r="I191" s="452">
        <v>0</v>
      </c>
      <c r="J191" s="453">
        <v>1</v>
      </c>
    </row>
    <row r="192" spans="1:10" x14ac:dyDescent="0.2">
      <c r="A192" s="306">
        <v>190</v>
      </c>
      <c r="B192" s="443" t="s">
        <v>363</v>
      </c>
      <c r="C192" s="449" t="s">
        <v>348</v>
      </c>
      <c r="D192" s="445" t="s">
        <v>350</v>
      </c>
      <c r="E192" s="435">
        <v>0</v>
      </c>
      <c r="F192" s="446">
        <v>0</v>
      </c>
      <c r="G192" s="447">
        <v>0</v>
      </c>
      <c r="H192" s="446">
        <v>4490.5420000000004</v>
      </c>
      <c r="I192" s="447">
        <v>4491</v>
      </c>
      <c r="J192" s="448">
        <v>0</v>
      </c>
    </row>
    <row r="193" spans="1:10" x14ac:dyDescent="0.2">
      <c r="A193" s="306">
        <v>191</v>
      </c>
      <c r="B193" s="459" t="s">
        <v>363</v>
      </c>
      <c r="C193" s="450" t="s">
        <v>351</v>
      </c>
      <c r="D193" s="450"/>
      <c r="E193" s="450"/>
      <c r="F193" s="451">
        <v>0</v>
      </c>
      <c r="G193" s="452">
        <v>0</v>
      </c>
      <c r="H193" s="451">
        <v>4490.5420000000004</v>
      </c>
      <c r="I193" s="452">
        <v>4491</v>
      </c>
      <c r="J193" s="453">
        <v>0</v>
      </c>
    </row>
    <row r="194" spans="1:10" x14ac:dyDescent="0.2">
      <c r="A194" s="306">
        <v>192</v>
      </c>
      <c r="B194" s="465" t="s">
        <v>416</v>
      </c>
      <c r="C194" s="465"/>
      <c r="D194" s="465"/>
      <c r="E194" s="465"/>
      <c r="F194" s="466">
        <v>632246</v>
      </c>
      <c r="G194" s="467">
        <v>676961.73661999998</v>
      </c>
      <c r="H194" s="466">
        <v>649585.71961999999</v>
      </c>
      <c r="I194" s="467">
        <v>-27376</v>
      </c>
      <c r="J194" s="468">
        <v>0.95956046624335722</v>
      </c>
    </row>
    <row r="195" spans="1:10" x14ac:dyDescent="0.2">
      <c r="A195" s="306">
        <v>193</v>
      </c>
      <c r="B195" s="436" t="s">
        <v>417</v>
      </c>
      <c r="C195" s="437" t="s">
        <v>418</v>
      </c>
      <c r="D195" s="438" t="s">
        <v>319</v>
      </c>
      <c r="E195" s="439">
        <v>0</v>
      </c>
      <c r="F195" s="440">
        <v>100</v>
      </c>
      <c r="G195" s="441">
        <v>100</v>
      </c>
      <c r="H195" s="440">
        <v>96.8</v>
      </c>
      <c r="I195" s="441">
        <v>-3</v>
      </c>
      <c r="J195" s="442">
        <v>0.96799999999999997</v>
      </c>
    </row>
    <row r="196" spans="1:10" x14ac:dyDescent="0.2">
      <c r="A196" s="306">
        <v>194</v>
      </c>
      <c r="B196" s="443" t="s">
        <v>417</v>
      </c>
      <c r="C196" s="444" t="s">
        <v>418</v>
      </c>
      <c r="D196" s="445" t="s">
        <v>314</v>
      </c>
      <c r="E196" s="435">
        <v>0</v>
      </c>
      <c r="F196" s="446">
        <v>100</v>
      </c>
      <c r="G196" s="447">
        <v>100</v>
      </c>
      <c r="H196" s="446">
        <v>25.181000000000001</v>
      </c>
      <c r="I196" s="447">
        <v>-75</v>
      </c>
      <c r="J196" s="448">
        <v>0.25181000000000003</v>
      </c>
    </row>
    <row r="197" spans="1:10" x14ac:dyDescent="0.2">
      <c r="A197" s="306">
        <v>195</v>
      </c>
      <c r="B197" s="443" t="s">
        <v>417</v>
      </c>
      <c r="C197" s="437" t="s">
        <v>418</v>
      </c>
      <c r="D197" s="438" t="s">
        <v>323</v>
      </c>
      <c r="E197" s="439">
        <v>0</v>
      </c>
      <c r="F197" s="440">
        <v>0</v>
      </c>
      <c r="G197" s="441">
        <v>2</v>
      </c>
      <c r="H197" s="440">
        <v>1.8149999999999999</v>
      </c>
      <c r="I197" s="441">
        <v>0</v>
      </c>
      <c r="J197" s="442">
        <v>0.90749999999999997</v>
      </c>
    </row>
    <row r="198" spans="1:10" x14ac:dyDescent="0.2">
      <c r="A198" s="306">
        <v>196</v>
      </c>
      <c r="B198" s="443" t="s">
        <v>417</v>
      </c>
      <c r="C198" s="444" t="s">
        <v>418</v>
      </c>
      <c r="D198" s="445" t="s">
        <v>305</v>
      </c>
      <c r="E198" s="435">
        <v>0</v>
      </c>
      <c r="F198" s="446">
        <v>100</v>
      </c>
      <c r="G198" s="447">
        <v>98</v>
      </c>
      <c r="H198" s="446">
        <v>3.0249999999999999</v>
      </c>
      <c r="I198" s="447">
        <v>-95</v>
      </c>
      <c r="J198" s="448">
        <v>3.0867346938775509E-2</v>
      </c>
    </row>
    <row r="199" spans="1:10" x14ac:dyDescent="0.2">
      <c r="A199" s="306">
        <v>197</v>
      </c>
      <c r="B199" s="443" t="s">
        <v>417</v>
      </c>
      <c r="C199" s="437" t="s">
        <v>418</v>
      </c>
      <c r="D199" s="438" t="s">
        <v>307</v>
      </c>
      <c r="E199" s="439">
        <v>0</v>
      </c>
      <c r="F199" s="440">
        <v>100</v>
      </c>
      <c r="G199" s="441">
        <v>100</v>
      </c>
      <c r="H199" s="440">
        <v>0</v>
      </c>
      <c r="I199" s="441">
        <v>-100</v>
      </c>
      <c r="J199" s="442">
        <v>0</v>
      </c>
    </row>
    <row r="200" spans="1:10" x14ac:dyDescent="0.2">
      <c r="A200" s="306">
        <v>198</v>
      </c>
      <c r="B200" s="443" t="s">
        <v>417</v>
      </c>
      <c r="C200" s="449" t="s">
        <v>418</v>
      </c>
      <c r="D200" s="445" t="s">
        <v>335</v>
      </c>
      <c r="E200" s="435">
        <v>0</v>
      </c>
      <c r="F200" s="446">
        <v>100</v>
      </c>
      <c r="G200" s="447">
        <v>100</v>
      </c>
      <c r="H200" s="446">
        <v>0</v>
      </c>
      <c r="I200" s="447">
        <v>-100</v>
      </c>
      <c r="J200" s="448">
        <v>0</v>
      </c>
    </row>
    <row r="201" spans="1:10" x14ac:dyDescent="0.2">
      <c r="A201" s="306">
        <v>199</v>
      </c>
      <c r="B201" s="443" t="s">
        <v>417</v>
      </c>
      <c r="C201" s="450" t="s">
        <v>419</v>
      </c>
      <c r="D201" s="450"/>
      <c r="E201" s="450"/>
      <c r="F201" s="451">
        <v>500</v>
      </c>
      <c r="G201" s="452">
        <v>500</v>
      </c>
      <c r="H201" s="451">
        <v>126.821</v>
      </c>
      <c r="I201" s="452">
        <v>-373</v>
      </c>
      <c r="J201" s="453">
        <v>0.25364199999999998</v>
      </c>
    </row>
    <row r="202" spans="1:10" x14ac:dyDescent="0.2">
      <c r="A202" s="306">
        <v>200</v>
      </c>
      <c r="B202" s="443" t="s">
        <v>417</v>
      </c>
      <c r="C202" s="449" t="s">
        <v>420</v>
      </c>
      <c r="D202" s="445" t="s">
        <v>314</v>
      </c>
      <c r="E202" s="435">
        <v>0</v>
      </c>
      <c r="F202" s="446">
        <v>200</v>
      </c>
      <c r="G202" s="447">
        <v>200</v>
      </c>
      <c r="H202" s="446">
        <v>0</v>
      </c>
      <c r="I202" s="447">
        <v>-200</v>
      </c>
      <c r="J202" s="448">
        <v>0</v>
      </c>
    </row>
    <row r="203" spans="1:10" x14ac:dyDescent="0.2">
      <c r="A203" s="306">
        <v>201</v>
      </c>
      <c r="B203" s="443" t="s">
        <v>417</v>
      </c>
      <c r="C203" s="450" t="s">
        <v>421</v>
      </c>
      <c r="D203" s="450"/>
      <c r="E203" s="450"/>
      <c r="F203" s="451">
        <v>200</v>
      </c>
      <c r="G203" s="452">
        <v>200</v>
      </c>
      <c r="H203" s="451">
        <v>0</v>
      </c>
      <c r="I203" s="452">
        <v>-200</v>
      </c>
      <c r="J203" s="453">
        <v>0</v>
      </c>
    </row>
    <row r="204" spans="1:10" x14ac:dyDescent="0.2">
      <c r="A204" s="306">
        <v>202</v>
      </c>
      <c r="B204" s="443" t="s">
        <v>417</v>
      </c>
      <c r="C204" s="444" t="s">
        <v>422</v>
      </c>
      <c r="D204" s="445" t="s">
        <v>314</v>
      </c>
      <c r="E204" s="435">
        <v>0</v>
      </c>
      <c r="F204" s="446">
        <v>240</v>
      </c>
      <c r="G204" s="447">
        <v>240</v>
      </c>
      <c r="H204" s="446">
        <v>0</v>
      </c>
      <c r="I204" s="447">
        <v>-240</v>
      </c>
      <c r="J204" s="448">
        <v>0</v>
      </c>
    </row>
    <row r="205" spans="1:10" x14ac:dyDescent="0.2">
      <c r="A205" s="306">
        <v>203</v>
      </c>
      <c r="B205" s="443" t="s">
        <v>417</v>
      </c>
      <c r="C205" s="454" t="s">
        <v>422</v>
      </c>
      <c r="D205" s="438" t="s">
        <v>423</v>
      </c>
      <c r="E205" s="439">
        <v>0</v>
      </c>
      <c r="F205" s="440">
        <v>60</v>
      </c>
      <c r="G205" s="441">
        <v>60</v>
      </c>
      <c r="H205" s="440">
        <v>0</v>
      </c>
      <c r="I205" s="441">
        <v>-60</v>
      </c>
      <c r="J205" s="442">
        <v>0</v>
      </c>
    </row>
    <row r="206" spans="1:10" x14ac:dyDescent="0.2">
      <c r="A206" s="306">
        <v>204</v>
      </c>
      <c r="B206" s="459" t="s">
        <v>417</v>
      </c>
      <c r="C206" s="455" t="s">
        <v>424</v>
      </c>
      <c r="D206" s="455"/>
      <c r="E206" s="455"/>
      <c r="F206" s="456">
        <v>300</v>
      </c>
      <c r="G206" s="457">
        <v>300</v>
      </c>
      <c r="H206" s="456">
        <v>0</v>
      </c>
      <c r="I206" s="457">
        <v>-300</v>
      </c>
      <c r="J206" s="458">
        <v>0</v>
      </c>
    </row>
    <row r="207" spans="1:10" x14ac:dyDescent="0.2">
      <c r="A207" s="306">
        <v>205</v>
      </c>
      <c r="B207" s="460" t="s">
        <v>425</v>
      </c>
      <c r="C207" s="460"/>
      <c r="D207" s="460"/>
      <c r="E207" s="460"/>
      <c r="F207" s="461">
        <v>1000</v>
      </c>
      <c r="G207" s="462">
        <v>1000</v>
      </c>
      <c r="H207" s="461">
        <v>126.821</v>
      </c>
      <c r="I207" s="462">
        <v>-873</v>
      </c>
      <c r="J207" s="463">
        <v>0.12682099999999999</v>
      </c>
    </row>
    <row r="208" spans="1:10" x14ac:dyDescent="0.2">
      <c r="A208" s="306">
        <v>206</v>
      </c>
      <c r="B208" s="464" t="s">
        <v>426</v>
      </c>
      <c r="C208" s="444" t="s">
        <v>427</v>
      </c>
      <c r="D208" s="445" t="s">
        <v>397</v>
      </c>
      <c r="E208" s="435">
        <v>0</v>
      </c>
      <c r="F208" s="446">
        <v>74</v>
      </c>
      <c r="G208" s="447">
        <v>74</v>
      </c>
      <c r="H208" s="446">
        <v>70.394199999999998</v>
      </c>
      <c r="I208" s="447">
        <v>-4</v>
      </c>
      <c r="J208" s="448">
        <v>0.95127297297297297</v>
      </c>
    </row>
    <row r="209" spans="1:10" x14ac:dyDescent="0.2">
      <c r="A209" s="306">
        <v>207</v>
      </c>
      <c r="B209" s="443" t="s">
        <v>426</v>
      </c>
      <c r="C209" s="437" t="s">
        <v>427</v>
      </c>
      <c r="D209" s="438" t="s">
        <v>319</v>
      </c>
      <c r="E209" s="439">
        <v>0</v>
      </c>
      <c r="F209" s="440">
        <v>119</v>
      </c>
      <c r="G209" s="441">
        <v>39</v>
      </c>
      <c r="H209" s="440">
        <v>35.953319999999998</v>
      </c>
      <c r="I209" s="441">
        <v>-3</v>
      </c>
      <c r="J209" s="442">
        <v>0.92187999999999992</v>
      </c>
    </row>
    <row r="210" spans="1:10" x14ac:dyDescent="0.2">
      <c r="A210" s="306">
        <v>208</v>
      </c>
      <c r="B210" s="443" t="s">
        <v>426</v>
      </c>
      <c r="C210" s="444" t="s">
        <v>427</v>
      </c>
      <c r="D210" s="445" t="s">
        <v>314</v>
      </c>
      <c r="E210" s="435">
        <v>0</v>
      </c>
      <c r="F210" s="446">
        <v>109</v>
      </c>
      <c r="G210" s="447">
        <v>189</v>
      </c>
      <c r="H210" s="446">
        <v>174.27615999999998</v>
      </c>
      <c r="I210" s="447">
        <v>-15</v>
      </c>
      <c r="J210" s="448">
        <v>0.9220960846560845</v>
      </c>
    </row>
    <row r="211" spans="1:10" x14ac:dyDescent="0.2">
      <c r="A211" s="306">
        <v>209</v>
      </c>
      <c r="B211" s="443" t="s">
        <v>426</v>
      </c>
      <c r="C211" s="437" t="s">
        <v>427</v>
      </c>
      <c r="D211" s="438" t="s">
        <v>401</v>
      </c>
      <c r="E211" s="439">
        <v>0</v>
      </c>
      <c r="F211" s="440">
        <v>4</v>
      </c>
      <c r="G211" s="441">
        <v>4</v>
      </c>
      <c r="H211" s="440">
        <v>7.2999999999999995E-2</v>
      </c>
      <c r="I211" s="441">
        <v>-4</v>
      </c>
      <c r="J211" s="442">
        <v>1.8249999999999999E-2</v>
      </c>
    </row>
    <row r="212" spans="1:10" x14ac:dyDescent="0.2">
      <c r="A212" s="306">
        <v>210</v>
      </c>
      <c r="B212" s="443" t="s">
        <v>426</v>
      </c>
      <c r="C212" s="444" t="s">
        <v>427</v>
      </c>
      <c r="D212" s="445" t="s">
        <v>320</v>
      </c>
      <c r="E212" s="435">
        <v>0</v>
      </c>
      <c r="F212" s="446">
        <v>5</v>
      </c>
      <c r="G212" s="447">
        <v>5</v>
      </c>
      <c r="H212" s="446">
        <v>4.9240000000000004</v>
      </c>
      <c r="I212" s="447">
        <v>0</v>
      </c>
      <c r="J212" s="448">
        <v>0.98480000000000012</v>
      </c>
    </row>
    <row r="213" spans="1:10" x14ac:dyDescent="0.2">
      <c r="A213" s="306">
        <v>211</v>
      </c>
      <c r="B213" s="443" t="s">
        <v>426</v>
      </c>
      <c r="C213" s="437" t="s">
        <v>427</v>
      </c>
      <c r="D213" s="438" t="s">
        <v>321</v>
      </c>
      <c r="E213" s="439">
        <v>0</v>
      </c>
      <c r="F213" s="440">
        <v>2</v>
      </c>
      <c r="G213" s="441">
        <v>2</v>
      </c>
      <c r="H213" s="440">
        <v>1.8149999999999999</v>
      </c>
      <c r="I213" s="441">
        <v>0</v>
      </c>
      <c r="J213" s="442">
        <v>0.90749999999999997</v>
      </c>
    </row>
    <row r="214" spans="1:10" x14ac:dyDescent="0.2">
      <c r="A214" s="306">
        <v>212</v>
      </c>
      <c r="B214" s="443" t="s">
        <v>426</v>
      </c>
      <c r="C214" s="444" t="s">
        <v>427</v>
      </c>
      <c r="D214" s="445" t="s">
        <v>323</v>
      </c>
      <c r="E214" s="435">
        <v>0</v>
      </c>
      <c r="F214" s="446">
        <v>18</v>
      </c>
      <c r="G214" s="447">
        <v>18</v>
      </c>
      <c r="H214" s="446">
        <v>16.940000000000001</v>
      </c>
      <c r="I214" s="447">
        <v>-1</v>
      </c>
      <c r="J214" s="448">
        <v>0.94111111111111123</v>
      </c>
    </row>
    <row r="215" spans="1:10" x14ac:dyDescent="0.2">
      <c r="A215" s="306">
        <v>213</v>
      </c>
      <c r="B215" s="443" t="s">
        <v>426</v>
      </c>
      <c r="C215" s="437" t="s">
        <v>427</v>
      </c>
      <c r="D215" s="438" t="s">
        <v>305</v>
      </c>
      <c r="E215" s="439">
        <v>0</v>
      </c>
      <c r="F215" s="440">
        <v>1470</v>
      </c>
      <c r="G215" s="441">
        <v>1500</v>
      </c>
      <c r="H215" s="440">
        <v>1468.1943999999999</v>
      </c>
      <c r="I215" s="441">
        <v>-32</v>
      </c>
      <c r="J215" s="442">
        <v>0.97879626666666653</v>
      </c>
    </row>
    <row r="216" spans="1:10" x14ac:dyDescent="0.2">
      <c r="A216" s="306">
        <v>214</v>
      </c>
      <c r="B216" s="443" t="s">
        <v>426</v>
      </c>
      <c r="C216" s="444" t="s">
        <v>427</v>
      </c>
      <c r="D216" s="445" t="s">
        <v>404</v>
      </c>
      <c r="E216" s="435">
        <v>0</v>
      </c>
      <c r="F216" s="446">
        <v>40</v>
      </c>
      <c r="G216" s="447">
        <v>10</v>
      </c>
      <c r="H216" s="446">
        <v>6.7978999999999994</v>
      </c>
      <c r="I216" s="447">
        <v>-3</v>
      </c>
      <c r="J216" s="448">
        <v>0.67978999999999989</v>
      </c>
    </row>
    <row r="217" spans="1:10" x14ac:dyDescent="0.2">
      <c r="A217" s="306">
        <v>215</v>
      </c>
      <c r="B217" s="443" t="s">
        <v>426</v>
      </c>
      <c r="C217" s="437" t="s">
        <v>427</v>
      </c>
      <c r="D217" s="438" t="s">
        <v>306</v>
      </c>
      <c r="E217" s="439">
        <v>0</v>
      </c>
      <c r="F217" s="440">
        <v>30</v>
      </c>
      <c r="G217" s="441">
        <v>30</v>
      </c>
      <c r="H217" s="440">
        <v>15.335000000000001</v>
      </c>
      <c r="I217" s="441">
        <v>-15</v>
      </c>
      <c r="J217" s="442">
        <v>0.51116666666666666</v>
      </c>
    </row>
    <row r="218" spans="1:10" x14ac:dyDescent="0.2">
      <c r="A218" s="306">
        <v>216</v>
      </c>
      <c r="B218" s="443" t="s">
        <v>426</v>
      </c>
      <c r="C218" s="449" t="s">
        <v>427</v>
      </c>
      <c r="D218" s="445" t="s">
        <v>308</v>
      </c>
      <c r="E218" s="435">
        <v>0</v>
      </c>
      <c r="F218" s="446">
        <v>1</v>
      </c>
      <c r="G218" s="447">
        <v>1</v>
      </c>
      <c r="H218" s="446">
        <v>0.5</v>
      </c>
      <c r="I218" s="447">
        <v>-1</v>
      </c>
      <c r="J218" s="448">
        <v>0.5</v>
      </c>
    </row>
    <row r="219" spans="1:10" x14ac:dyDescent="0.2">
      <c r="A219" s="306">
        <v>217</v>
      </c>
      <c r="B219" s="459" t="s">
        <v>426</v>
      </c>
      <c r="C219" s="450" t="s">
        <v>428</v>
      </c>
      <c r="D219" s="450"/>
      <c r="E219" s="450"/>
      <c r="F219" s="451">
        <v>1872</v>
      </c>
      <c r="G219" s="452">
        <v>1872</v>
      </c>
      <c r="H219" s="451">
        <v>1795.2029799999998</v>
      </c>
      <c r="I219" s="452">
        <v>-77</v>
      </c>
      <c r="J219" s="453">
        <v>0.95897595085470078</v>
      </c>
    </row>
    <row r="220" spans="1:10" x14ac:dyDescent="0.2">
      <c r="A220" s="306">
        <v>218</v>
      </c>
      <c r="B220" s="465" t="s">
        <v>429</v>
      </c>
      <c r="C220" s="465"/>
      <c r="D220" s="465"/>
      <c r="E220" s="465"/>
      <c r="F220" s="466">
        <v>1872</v>
      </c>
      <c r="G220" s="467">
        <v>1872</v>
      </c>
      <c r="H220" s="466">
        <v>1795.2029799999998</v>
      </c>
      <c r="I220" s="467">
        <v>-77</v>
      </c>
      <c r="J220" s="468">
        <v>0.95897595085470078</v>
      </c>
    </row>
    <row r="221" spans="1:10" x14ac:dyDescent="0.2">
      <c r="A221" s="306">
        <v>219</v>
      </c>
      <c r="B221" s="436" t="s">
        <v>430</v>
      </c>
      <c r="C221" s="437" t="s">
        <v>380</v>
      </c>
      <c r="D221" s="438" t="s">
        <v>371</v>
      </c>
      <c r="E221" s="439">
        <v>0</v>
      </c>
      <c r="F221" s="440">
        <v>54</v>
      </c>
      <c r="G221" s="441">
        <v>54</v>
      </c>
      <c r="H221" s="440">
        <v>0</v>
      </c>
      <c r="I221" s="441">
        <v>-54</v>
      </c>
      <c r="J221" s="442">
        <v>0</v>
      </c>
    </row>
    <row r="222" spans="1:10" x14ac:dyDescent="0.2">
      <c r="A222" s="306">
        <v>220</v>
      </c>
      <c r="B222" s="443" t="s">
        <v>430</v>
      </c>
      <c r="C222" s="444" t="s">
        <v>380</v>
      </c>
      <c r="D222" s="445" t="s">
        <v>321</v>
      </c>
      <c r="E222" s="435">
        <v>0</v>
      </c>
      <c r="F222" s="446">
        <v>92</v>
      </c>
      <c r="G222" s="447">
        <v>92</v>
      </c>
      <c r="H222" s="446">
        <v>9.5710999999999995</v>
      </c>
      <c r="I222" s="447">
        <v>-82</v>
      </c>
      <c r="J222" s="448">
        <v>0.10403369565217391</v>
      </c>
    </row>
    <row r="223" spans="1:10" x14ac:dyDescent="0.2">
      <c r="A223" s="306">
        <v>221</v>
      </c>
      <c r="B223" s="443" t="s">
        <v>430</v>
      </c>
      <c r="C223" s="437" t="s">
        <v>380</v>
      </c>
      <c r="D223" s="438" t="s">
        <v>322</v>
      </c>
      <c r="E223" s="439">
        <v>0</v>
      </c>
      <c r="F223" s="440">
        <v>8410</v>
      </c>
      <c r="G223" s="441">
        <v>11390</v>
      </c>
      <c r="H223" s="440">
        <v>5181.3904000000002</v>
      </c>
      <c r="I223" s="441">
        <v>-6209</v>
      </c>
      <c r="J223" s="442">
        <v>0.45490697102721689</v>
      </c>
    </row>
    <row r="224" spans="1:10" x14ac:dyDescent="0.2">
      <c r="A224" s="306">
        <v>222</v>
      </c>
      <c r="B224" s="443" t="s">
        <v>430</v>
      </c>
      <c r="C224" s="444" t="s">
        <v>380</v>
      </c>
      <c r="D224" s="445" t="s">
        <v>305</v>
      </c>
      <c r="E224" s="435">
        <v>0</v>
      </c>
      <c r="F224" s="446">
        <v>1640</v>
      </c>
      <c r="G224" s="447">
        <v>1440</v>
      </c>
      <c r="H224" s="446">
        <v>251.673</v>
      </c>
      <c r="I224" s="447">
        <v>-1188</v>
      </c>
      <c r="J224" s="448">
        <v>0.17477291666666667</v>
      </c>
    </row>
    <row r="225" spans="1:10" x14ac:dyDescent="0.2">
      <c r="A225" s="306">
        <v>223</v>
      </c>
      <c r="B225" s="443" t="s">
        <v>430</v>
      </c>
      <c r="C225" s="437" t="s">
        <v>380</v>
      </c>
      <c r="D225" s="438" t="s">
        <v>368</v>
      </c>
      <c r="E225" s="439">
        <v>0</v>
      </c>
      <c r="F225" s="440">
        <v>75</v>
      </c>
      <c r="G225" s="441">
        <v>75</v>
      </c>
      <c r="H225" s="440">
        <v>0</v>
      </c>
      <c r="I225" s="441">
        <v>-75</v>
      </c>
      <c r="J225" s="442">
        <v>0</v>
      </c>
    </row>
    <row r="226" spans="1:10" x14ac:dyDescent="0.2">
      <c r="A226" s="306">
        <v>224</v>
      </c>
      <c r="B226" s="443" t="s">
        <v>430</v>
      </c>
      <c r="C226" s="444" t="s">
        <v>380</v>
      </c>
      <c r="D226" s="445" t="s">
        <v>306</v>
      </c>
      <c r="E226" s="435">
        <v>0</v>
      </c>
      <c r="F226" s="446">
        <v>43</v>
      </c>
      <c r="G226" s="447">
        <v>63</v>
      </c>
      <c r="H226" s="446">
        <v>56.207999999999998</v>
      </c>
      <c r="I226" s="447">
        <v>-7</v>
      </c>
      <c r="J226" s="448">
        <v>0.8921904761904762</v>
      </c>
    </row>
    <row r="227" spans="1:10" x14ac:dyDescent="0.2">
      <c r="A227" s="306">
        <v>225</v>
      </c>
      <c r="B227" s="443" t="s">
        <v>430</v>
      </c>
      <c r="C227" s="454" t="s">
        <v>380</v>
      </c>
      <c r="D227" s="438" t="s">
        <v>307</v>
      </c>
      <c r="E227" s="439">
        <v>0</v>
      </c>
      <c r="F227" s="440">
        <v>0</v>
      </c>
      <c r="G227" s="441">
        <v>200</v>
      </c>
      <c r="H227" s="440">
        <v>179.33199999999999</v>
      </c>
      <c r="I227" s="441">
        <v>-21</v>
      </c>
      <c r="J227" s="442">
        <v>0.89666000000000001</v>
      </c>
    </row>
    <row r="228" spans="1:10" x14ac:dyDescent="0.2">
      <c r="A228" s="306">
        <v>226</v>
      </c>
      <c r="B228" s="459" t="s">
        <v>430</v>
      </c>
      <c r="C228" s="455" t="s">
        <v>381</v>
      </c>
      <c r="D228" s="455"/>
      <c r="E228" s="455"/>
      <c r="F228" s="456">
        <v>10314</v>
      </c>
      <c r="G228" s="457">
        <v>13314</v>
      </c>
      <c r="H228" s="456">
        <v>5678.1745000000001</v>
      </c>
      <c r="I228" s="457">
        <v>-7636</v>
      </c>
      <c r="J228" s="458">
        <v>0.42648148565419858</v>
      </c>
    </row>
    <row r="229" spans="1:10" x14ac:dyDescent="0.2">
      <c r="A229" s="306">
        <v>227</v>
      </c>
      <c r="B229" s="460" t="s">
        <v>431</v>
      </c>
      <c r="C229" s="460"/>
      <c r="D229" s="460"/>
      <c r="E229" s="460"/>
      <c r="F229" s="461">
        <v>10314</v>
      </c>
      <c r="G229" s="462">
        <v>13314</v>
      </c>
      <c r="H229" s="461">
        <v>5678.1745000000001</v>
      </c>
      <c r="I229" s="462">
        <v>-7636</v>
      </c>
      <c r="J229" s="463">
        <v>0.42648148565419858</v>
      </c>
    </row>
    <row r="230" spans="1:10" x14ac:dyDescent="0.2">
      <c r="A230" s="306">
        <v>228</v>
      </c>
      <c r="B230" s="464" t="s">
        <v>432</v>
      </c>
      <c r="C230" s="444" t="s">
        <v>433</v>
      </c>
      <c r="D230" s="445" t="s">
        <v>322</v>
      </c>
      <c r="E230" s="435">
        <v>0</v>
      </c>
      <c r="F230" s="446">
        <v>50</v>
      </c>
      <c r="G230" s="447">
        <v>50</v>
      </c>
      <c r="H230" s="446">
        <v>0</v>
      </c>
      <c r="I230" s="447">
        <v>-50</v>
      </c>
      <c r="J230" s="448">
        <v>0</v>
      </c>
    </row>
    <row r="231" spans="1:10" x14ac:dyDescent="0.2">
      <c r="A231" s="306">
        <v>229</v>
      </c>
      <c r="B231" s="443" t="s">
        <v>432</v>
      </c>
      <c r="C231" s="454" t="s">
        <v>433</v>
      </c>
      <c r="D231" s="438" t="s">
        <v>305</v>
      </c>
      <c r="E231" s="439">
        <v>0</v>
      </c>
      <c r="F231" s="440">
        <v>100</v>
      </c>
      <c r="G231" s="441">
        <v>100</v>
      </c>
      <c r="H231" s="440">
        <v>0</v>
      </c>
      <c r="I231" s="441">
        <v>-100</v>
      </c>
      <c r="J231" s="442">
        <v>0</v>
      </c>
    </row>
    <row r="232" spans="1:10" x14ac:dyDescent="0.2">
      <c r="A232" s="306">
        <v>230</v>
      </c>
      <c r="B232" s="443" t="s">
        <v>432</v>
      </c>
      <c r="C232" s="455" t="s">
        <v>434</v>
      </c>
      <c r="D232" s="455"/>
      <c r="E232" s="455"/>
      <c r="F232" s="456">
        <v>150</v>
      </c>
      <c r="G232" s="457">
        <v>150</v>
      </c>
      <c r="H232" s="456">
        <v>0</v>
      </c>
      <c r="I232" s="457">
        <v>-150</v>
      </c>
      <c r="J232" s="458">
        <v>0</v>
      </c>
    </row>
    <row r="233" spans="1:10" x14ac:dyDescent="0.2">
      <c r="A233" s="306">
        <v>231</v>
      </c>
      <c r="B233" s="443" t="s">
        <v>432</v>
      </c>
      <c r="C233" s="454" t="s">
        <v>435</v>
      </c>
      <c r="D233" s="438" t="s">
        <v>322</v>
      </c>
      <c r="E233" s="439">
        <v>0</v>
      </c>
      <c r="F233" s="440">
        <v>0</v>
      </c>
      <c r="G233" s="441">
        <v>347.2</v>
      </c>
      <c r="H233" s="440">
        <v>222.64</v>
      </c>
      <c r="I233" s="441">
        <v>-125</v>
      </c>
      <c r="J233" s="442">
        <v>0.64124423963133637</v>
      </c>
    </row>
    <row r="234" spans="1:10" x14ac:dyDescent="0.2">
      <c r="A234" s="306">
        <v>232</v>
      </c>
      <c r="B234" s="443" t="s">
        <v>432</v>
      </c>
      <c r="C234" s="455" t="s">
        <v>436</v>
      </c>
      <c r="D234" s="455"/>
      <c r="E234" s="455"/>
      <c r="F234" s="456">
        <v>0</v>
      </c>
      <c r="G234" s="457">
        <v>347.2</v>
      </c>
      <c r="H234" s="456">
        <v>222.64</v>
      </c>
      <c r="I234" s="457">
        <v>-125</v>
      </c>
      <c r="J234" s="458">
        <v>0.64124423963133637</v>
      </c>
    </row>
    <row r="235" spans="1:10" x14ac:dyDescent="0.2">
      <c r="A235" s="306">
        <v>233</v>
      </c>
      <c r="B235" s="443" t="s">
        <v>432</v>
      </c>
      <c r="C235" s="437" t="s">
        <v>437</v>
      </c>
      <c r="D235" s="438" t="s">
        <v>397</v>
      </c>
      <c r="E235" s="439">
        <v>0</v>
      </c>
      <c r="F235" s="440">
        <v>3</v>
      </c>
      <c r="G235" s="441">
        <v>1</v>
      </c>
      <c r="H235" s="440">
        <v>0.80400000000000005</v>
      </c>
      <c r="I235" s="441">
        <v>0</v>
      </c>
      <c r="J235" s="442">
        <v>0.80400000000000005</v>
      </c>
    </row>
    <row r="236" spans="1:10" x14ac:dyDescent="0.2">
      <c r="A236" s="306">
        <v>234</v>
      </c>
      <c r="B236" s="443" t="s">
        <v>432</v>
      </c>
      <c r="C236" s="444" t="s">
        <v>437</v>
      </c>
      <c r="D236" s="445" t="s">
        <v>314</v>
      </c>
      <c r="E236" s="435">
        <v>0</v>
      </c>
      <c r="F236" s="446">
        <v>200</v>
      </c>
      <c r="G236" s="447">
        <v>304</v>
      </c>
      <c r="H236" s="446">
        <v>303.7131</v>
      </c>
      <c r="I236" s="447">
        <v>0</v>
      </c>
      <c r="J236" s="448">
        <v>0.99905624999999998</v>
      </c>
    </row>
    <row r="237" spans="1:10" x14ac:dyDescent="0.2">
      <c r="A237" s="306">
        <v>235</v>
      </c>
      <c r="B237" s="443" t="s">
        <v>432</v>
      </c>
      <c r="C237" s="437" t="s">
        <v>437</v>
      </c>
      <c r="D237" s="438" t="s">
        <v>399</v>
      </c>
      <c r="E237" s="439">
        <v>0</v>
      </c>
      <c r="F237" s="440">
        <v>0</v>
      </c>
      <c r="G237" s="441">
        <v>2</v>
      </c>
      <c r="H237" s="440">
        <v>1.8193900000000001</v>
      </c>
      <c r="I237" s="441">
        <v>0</v>
      </c>
      <c r="J237" s="442">
        <v>0.90969500000000003</v>
      </c>
    </row>
    <row r="238" spans="1:10" x14ac:dyDescent="0.2">
      <c r="A238" s="306">
        <v>236</v>
      </c>
      <c r="B238" s="443" t="s">
        <v>432</v>
      </c>
      <c r="C238" s="444" t="s">
        <v>437</v>
      </c>
      <c r="D238" s="445" t="s">
        <v>321</v>
      </c>
      <c r="E238" s="435">
        <v>0</v>
      </c>
      <c r="F238" s="446">
        <v>15</v>
      </c>
      <c r="G238" s="447">
        <v>23</v>
      </c>
      <c r="H238" s="446">
        <v>22.125</v>
      </c>
      <c r="I238" s="447">
        <v>-1</v>
      </c>
      <c r="J238" s="448">
        <v>0.96195652173913049</v>
      </c>
    </row>
    <row r="239" spans="1:10" x14ac:dyDescent="0.2">
      <c r="A239" s="306">
        <v>237</v>
      </c>
      <c r="B239" s="443" t="s">
        <v>432</v>
      </c>
      <c r="C239" s="437" t="s">
        <v>437</v>
      </c>
      <c r="D239" s="438" t="s">
        <v>305</v>
      </c>
      <c r="E239" s="439">
        <v>0</v>
      </c>
      <c r="F239" s="440">
        <v>1371</v>
      </c>
      <c r="G239" s="441">
        <v>1290</v>
      </c>
      <c r="H239" s="440">
        <v>1274.4043199999999</v>
      </c>
      <c r="I239" s="441">
        <v>-16</v>
      </c>
      <c r="J239" s="442">
        <v>0.98791032558139524</v>
      </c>
    </row>
    <row r="240" spans="1:10" x14ac:dyDescent="0.2">
      <c r="A240" s="306">
        <v>238</v>
      </c>
      <c r="B240" s="443" t="s">
        <v>432</v>
      </c>
      <c r="C240" s="449" t="s">
        <v>437</v>
      </c>
      <c r="D240" s="445" t="s">
        <v>306</v>
      </c>
      <c r="E240" s="435">
        <v>0</v>
      </c>
      <c r="F240" s="446">
        <v>38</v>
      </c>
      <c r="G240" s="447">
        <v>22</v>
      </c>
      <c r="H240" s="446">
        <v>21.663</v>
      </c>
      <c r="I240" s="447">
        <v>0</v>
      </c>
      <c r="J240" s="448">
        <v>0.98468181818181821</v>
      </c>
    </row>
    <row r="241" spans="1:10" x14ac:dyDescent="0.2">
      <c r="A241" s="306">
        <v>239</v>
      </c>
      <c r="B241" s="443" t="s">
        <v>432</v>
      </c>
      <c r="C241" s="450" t="s">
        <v>438</v>
      </c>
      <c r="D241" s="450"/>
      <c r="E241" s="450"/>
      <c r="F241" s="451">
        <v>1627</v>
      </c>
      <c r="G241" s="452">
        <v>1642</v>
      </c>
      <c r="H241" s="451">
        <v>1624.5288099999998</v>
      </c>
      <c r="I241" s="452">
        <v>-17</v>
      </c>
      <c r="J241" s="453">
        <v>0.98935981120584637</v>
      </c>
    </row>
    <row r="242" spans="1:10" x14ac:dyDescent="0.2">
      <c r="A242" s="306">
        <v>240</v>
      </c>
      <c r="B242" s="443" t="s">
        <v>432</v>
      </c>
      <c r="C242" s="444" t="s">
        <v>439</v>
      </c>
      <c r="D242" s="445" t="s">
        <v>322</v>
      </c>
      <c r="E242" s="435">
        <v>0</v>
      </c>
      <c r="F242" s="446">
        <v>576</v>
      </c>
      <c r="G242" s="447">
        <v>356</v>
      </c>
      <c r="H242" s="446">
        <v>202.03800000000001</v>
      </c>
      <c r="I242" s="447">
        <v>-154</v>
      </c>
      <c r="J242" s="448">
        <v>0.5675224719101124</v>
      </c>
    </row>
    <row r="243" spans="1:10" x14ac:dyDescent="0.2">
      <c r="A243" s="306">
        <v>241</v>
      </c>
      <c r="B243" s="443" t="s">
        <v>432</v>
      </c>
      <c r="C243" s="437" t="s">
        <v>439</v>
      </c>
      <c r="D243" s="438" t="s">
        <v>305</v>
      </c>
      <c r="E243" s="439">
        <v>0</v>
      </c>
      <c r="F243" s="440">
        <v>230</v>
      </c>
      <c r="G243" s="441">
        <v>230</v>
      </c>
      <c r="H243" s="440">
        <v>70.638000000000005</v>
      </c>
      <c r="I243" s="441">
        <v>-159</v>
      </c>
      <c r="J243" s="442">
        <v>0.30712173913043478</v>
      </c>
    </row>
    <row r="244" spans="1:10" x14ac:dyDescent="0.2">
      <c r="A244" s="306">
        <v>242</v>
      </c>
      <c r="B244" s="443" t="s">
        <v>432</v>
      </c>
      <c r="C244" s="444" t="s">
        <v>439</v>
      </c>
      <c r="D244" s="445" t="s">
        <v>404</v>
      </c>
      <c r="E244" s="435">
        <v>0</v>
      </c>
      <c r="F244" s="446">
        <v>2620</v>
      </c>
      <c r="G244" s="447">
        <v>2620</v>
      </c>
      <c r="H244" s="446">
        <v>84.498000000000005</v>
      </c>
      <c r="I244" s="447">
        <v>-2536</v>
      </c>
      <c r="J244" s="448">
        <v>3.2251145038167943E-2</v>
      </c>
    </row>
    <row r="245" spans="1:10" x14ac:dyDescent="0.2">
      <c r="A245" s="306">
        <v>243</v>
      </c>
      <c r="B245" s="443" t="s">
        <v>432</v>
      </c>
      <c r="C245" s="437" t="s">
        <v>439</v>
      </c>
      <c r="D245" s="438" t="s">
        <v>307</v>
      </c>
      <c r="E245" s="439">
        <v>0</v>
      </c>
      <c r="F245" s="440">
        <v>1</v>
      </c>
      <c r="G245" s="441">
        <v>21</v>
      </c>
      <c r="H245" s="440">
        <v>10.022</v>
      </c>
      <c r="I245" s="441">
        <v>-11</v>
      </c>
      <c r="J245" s="442">
        <v>0.47723809523809524</v>
      </c>
    </row>
    <row r="246" spans="1:10" x14ac:dyDescent="0.2">
      <c r="A246" s="306">
        <v>244</v>
      </c>
      <c r="B246" s="443" t="s">
        <v>432</v>
      </c>
      <c r="C246" s="449" t="s">
        <v>439</v>
      </c>
      <c r="D246" s="445" t="s">
        <v>309</v>
      </c>
      <c r="E246" s="435" t="s">
        <v>440</v>
      </c>
      <c r="F246" s="446">
        <v>27611</v>
      </c>
      <c r="G246" s="447">
        <v>29381</v>
      </c>
      <c r="H246" s="446">
        <v>29381.488920000003</v>
      </c>
      <c r="I246" s="447">
        <v>0</v>
      </c>
      <c r="J246" s="448">
        <v>1.0000166406861579</v>
      </c>
    </row>
    <row r="247" spans="1:10" x14ac:dyDescent="0.2">
      <c r="A247" s="306">
        <v>245</v>
      </c>
      <c r="B247" s="443" t="s">
        <v>432</v>
      </c>
      <c r="C247" s="450" t="s">
        <v>441</v>
      </c>
      <c r="D247" s="450"/>
      <c r="E247" s="450"/>
      <c r="F247" s="451">
        <v>31038</v>
      </c>
      <c r="G247" s="452">
        <v>32608</v>
      </c>
      <c r="H247" s="451">
        <v>29748.684920000003</v>
      </c>
      <c r="I247" s="452">
        <v>-2859</v>
      </c>
      <c r="J247" s="453">
        <v>0.91231246687929357</v>
      </c>
    </row>
    <row r="248" spans="1:10" x14ac:dyDescent="0.2">
      <c r="A248" s="306">
        <v>246</v>
      </c>
      <c r="B248" s="443" t="s">
        <v>432</v>
      </c>
      <c r="C248" s="444" t="s">
        <v>442</v>
      </c>
      <c r="D248" s="445" t="s">
        <v>399</v>
      </c>
      <c r="E248" s="435">
        <v>0</v>
      </c>
      <c r="F248" s="446">
        <v>26</v>
      </c>
      <c r="G248" s="447">
        <v>26</v>
      </c>
      <c r="H248" s="446">
        <v>12.129770000000001</v>
      </c>
      <c r="I248" s="447">
        <v>-14</v>
      </c>
      <c r="J248" s="448">
        <v>0.4665296153846154</v>
      </c>
    </row>
    <row r="249" spans="1:10" x14ac:dyDescent="0.2">
      <c r="A249" s="306">
        <v>247</v>
      </c>
      <c r="B249" s="443" t="s">
        <v>432</v>
      </c>
      <c r="C249" s="437" t="s">
        <v>442</v>
      </c>
      <c r="D249" s="438" t="s">
        <v>320</v>
      </c>
      <c r="E249" s="439">
        <v>0</v>
      </c>
      <c r="F249" s="440">
        <v>14</v>
      </c>
      <c r="G249" s="441">
        <v>14</v>
      </c>
      <c r="H249" s="440">
        <v>11.821999999999999</v>
      </c>
      <c r="I249" s="441">
        <v>-2</v>
      </c>
      <c r="J249" s="442">
        <v>0.84442857142857142</v>
      </c>
    </row>
    <row r="250" spans="1:10" x14ac:dyDescent="0.2">
      <c r="A250" s="306">
        <v>248</v>
      </c>
      <c r="B250" s="443" t="s">
        <v>432</v>
      </c>
      <c r="C250" s="444" t="s">
        <v>442</v>
      </c>
      <c r="D250" s="445" t="s">
        <v>321</v>
      </c>
      <c r="E250" s="435">
        <v>0</v>
      </c>
      <c r="F250" s="446">
        <v>15</v>
      </c>
      <c r="G250" s="447">
        <v>15</v>
      </c>
      <c r="H250" s="446">
        <v>8.2840000000000007</v>
      </c>
      <c r="I250" s="447">
        <v>-7</v>
      </c>
      <c r="J250" s="448">
        <v>0.55226666666666668</v>
      </c>
    </row>
    <row r="251" spans="1:10" x14ac:dyDescent="0.2">
      <c r="A251" s="306">
        <v>249</v>
      </c>
      <c r="B251" s="443" t="s">
        <v>432</v>
      </c>
      <c r="C251" s="437" t="s">
        <v>442</v>
      </c>
      <c r="D251" s="438" t="s">
        <v>322</v>
      </c>
      <c r="E251" s="439">
        <v>0</v>
      </c>
      <c r="F251" s="440">
        <v>550</v>
      </c>
      <c r="G251" s="441">
        <v>350</v>
      </c>
      <c r="H251" s="440">
        <v>43.84</v>
      </c>
      <c r="I251" s="441">
        <v>-306</v>
      </c>
      <c r="J251" s="442">
        <v>0.12525714285714287</v>
      </c>
    </row>
    <row r="252" spans="1:10" x14ac:dyDescent="0.2">
      <c r="A252" s="306">
        <v>250</v>
      </c>
      <c r="B252" s="443" t="s">
        <v>432</v>
      </c>
      <c r="C252" s="449" t="s">
        <v>442</v>
      </c>
      <c r="D252" s="445" t="s">
        <v>305</v>
      </c>
      <c r="E252" s="435">
        <v>0</v>
      </c>
      <c r="F252" s="446">
        <v>2220</v>
      </c>
      <c r="G252" s="447">
        <v>2420</v>
      </c>
      <c r="H252" s="446">
        <v>2195.0478700000003</v>
      </c>
      <c r="I252" s="447">
        <v>-225</v>
      </c>
      <c r="J252" s="448">
        <v>0.90704457438016539</v>
      </c>
    </row>
    <row r="253" spans="1:10" x14ac:dyDescent="0.2">
      <c r="A253" s="306">
        <v>251</v>
      </c>
      <c r="B253" s="443" t="s">
        <v>432</v>
      </c>
      <c r="C253" s="450" t="s">
        <v>443</v>
      </c>
      <c r="D253" s="450"/>
      <c r="E253" s="450"/>
      <c r="F253" s="451">
        <v>2825</v>
      </c>
      <c r="G253" s="452">
        <v>2825</v>
      </c>
      <c r="H253" s="451">
        <v>2271.1236400000003</v>
      </c>
      <c r="I253" s="452">
        <v>-554</v>
      </c>
      <c r="J253" s="453">
        <v>0.803937571681416</v>
      </c>
    </row>
    <row r="254" spans="1:10" x14ac:dyDescent="0.2">
      <c r="A254" s="306">
        <v>252</v>
      </c>
      <c r="B254" s="443" t="s">
        <v>432</v>
      </c>
      <c r="C254" s="449" t="s">
        <v>444</v>
      </c>
      <c r="D254" s="445" t="s">
        <v>305</v>
      </c>
      <c r="E254" s="435">
        <v>0</v>
      </c>
      <c r="F254" s="446">
        <v>189000</v>
      </c>
      <c r="G254" s="447">
        <v>189000</v>
      </c>
      <c r="H254" s="446">
        <v>187108.49606999999</v>
      </c>
      <c r="I254" s="447">
        <v>-1892</v>
      </c>
      <c r="J254" s="448">
        <v>0.98999204269841268</v>
      </c>
    </row>
    <row r="255" spans="1:10" x14ac:dyDescent="0.2">
      <c r="A255" s="306">
        <v>253</v>
      </c>
      <c r="B255" s="443" t="s">
        <v>432</v>
      </c>
      <c r="C255" s="450" t="s">
        <v>445</v>
      </c>
      <c r="D255" s="450"/>
      <c r="E255" s="450"/>
      <c r="F255" s="451">
        <v>189000</v>
      </c>
      <c r="G255" s="452">
        <v>189000</v>
      </c>
      <c r="H255" s="451">
        <v>187108.49606999999</v>
      </c>
      <c r="I255" s="452">
        <v>-1892</v>
      </c>
      <c r="J255" s="453">
        <v>0.98999204269841268</v>
      </c>
    </row>
    <row r="256" spans="1:10" x14ac:dyDescent="0.2">
      <c r="A256" s="306">
        <v>254</v>
      </c>
      <c r="B256" s="443" t="s">
        <v>432</v>
      </c>
      <c r="C256" s="444" t="s">
        <v>446</v>
      </c>
      <c r="D256" s="445" t="s">
        <v>321</v>
      </c>
      <c r="E256" s="435">
        <v>0</v>
      </c>
      <c r="F256" s="446">
        <v>24</v>
      </c>
      <c r="G256" s="447">
        <v>24</v>
      </c>
      <c r="H256" s="446">
        <v>21.05</v>
      </c>
      <c r="I256" s="447">
        <v>-3</v>
      </c>
      <c r="J256" s="448">
        <v>0.87708333333333333</v>
      </c>
    </row>
    <row r="257" spans="1:10" x14ac:dyDescent="0.2">
      <c r="A257" s="306">
        <v>255</v>
      </c>
      <c r="B257" s="443" t="s">
        <v>432</v>
      </c>
      <c r="C257" s="437" t="s">
        <v>446</v>
      </c>
      <c r="D257" s="438" t="s">
        <v>322</v>
      </c>
      <c r="E257" s="439">
        <v>0</v>
      </c>
      <c r="F257" s="440">
        <v>500</v>
      </c>
      <c r="G257" s="441">
        <v>800</v>
      </c>
      <c r="H257" s="440">
        <v>563.01300000000003</v>
      </c>
      <c r="I257" s="441">
        <v>-237</v>
      </c>
      <c r="J257" s="442">
        <v>0.70376625000000004</v>
      </c>
    </row>
    <row r="258" spans="1:10" x14ac:dyDescent="0.2">
      <c r="A258" s="306">
        <v>256</v>
      </c>
      <c r="B258" s="443" t="s">
        <v>432</v>
      </c>
      <c r="C258" s="444" t="s">
        <v>446</v>
      </c>
      <c r="D258" s="445" t="s">
        <v>305</v>
      </c>
      <c r="E258" s="435">
        <v>0</v>
      </c>
      <c r="F258" s="446">
        <v>124445</v>
      </c>
      <c r="G258" s="447">
        <v>124059</v>
      </c>
      <c r="H258" s="446">
        <v>115087.99007000001</v>
      </c>
      <c r="I258" s="447">
        <v>-8971</v>
      </c>
      <c r="J258" s="448">
        <v>0.92768755245488044</v>
      </c>
    </row>
    <row r="259" spans="1:10" x14ac:dyDescent="0.2">
      <c r="A259" s="306">
        <v>257</v>
      </c>
      <c r="B259" s="443" t="s">
        <v>432</v>
      </c>
      <c r="C259" s="437" t="s">
        <v>446</v>
      </c>
      <c r="D259" s="438" t="s">
        <v>404</v>
      </c>
      <c r="E259" s="439">
        <v>0</v>
      </c>
      <c r="F259" s="440">
        <v>0</v>
      </c>
      <c r="G259" s="441">
        <v>75</v>
      </c>
      <c r="H259" s="440">
        <v>71.43477</v>
      </c>
      <c r="I259" s="441">
        <v>-4</v>
      </c>
      <c r="J259" s="442">
        <v>0.95246359999999997</v>
      </c>
    </row>
    <row r="260" spans="1:10" x14ac:dyDescent="0.2">
      <c r="A260" s="306">
        <v>258</v>
      </c>
      <c r="B260" s="443" t="s">
        <v>432</v>
      </c>
      <c r="C260" s="444" t="s">
        <v>446</v>
      </c>
      <c r="D260" s="445" t="s">
        <v>307</v>
      </c>
      <c r="E260" s="435">
        <v>0</v>
      </c>
      <c r="F260" s="446">
        <v>300</v>
      </c>
      <c r="G260" s="447">
        <v>300</v>
      </c>
      <c r="H260" s="446">
        <v>23.082999999999998</v>
      </c>
      <c r="I260" s="447">
        <v>-277</v>
      </c>
      <c r="J260" s="448">
        <v>7.6943333333333322E-2</v>
      </c>
    </row>
    <row r="261" spans="1:10" x14ac:dyDescent="0.2">
      <c r="A261" s="306">
        <v>259</v>
      </c>
      <c r="B261" s="443" t="s">
        <v>432</v>
      </c>
      <c r="C261" s="437" t="s">
        <v>446</v>
      </c>
      <c r="D261" s="438" t="s">
        <v>349</v>
      </c>
      <c r="E261" s="439">
        <v>0</v>
      </c>
      <c r="F261" s="440">
        <v>0</v>
      </c>
      <c r="G261" s="441">
        <v>10</v>
      </c>
      <c r="H261" s="440">
        <v>1.3959999999999999</v>
      </c>
      <c r="I261" s="441">
        <v>-9</v>
      </c>
      <c r="J261" s="442">
        <v>0.1396</v>
      </c>
    </row>
    <row r="262" spans="1:10" x14ac:dyDescent="0.2">
      <c r="A262" s="306">
        <v>260</v>
      </c>
      <c r="B262" s="443" t="s">
        <v>432</v>
      </c>
      <c r="C262" s="444" t="s">
        <v>446</v>
      </c>
      <c r="D262" s="445" t="s">
        <v>408</v>
      </c>
      <c r="E262" s="435">
        <v>0</v>
      </c>
      <c r="F262" s="446">
        <v>5</v>
      </c>
      <c r="G262" s="447">
        <v>5</v>
      </c>
      <c r="H262" s="446">
        <v>2.5</v>
      </c>
      <c r="I262" s="447">
        <v>-3</v>
      </c>
      <c r="J262" s="448">
        <v>0.5</v>
      </c>
    </row>
    <row r="263" spans="1:10" x14ac:dyDescent="0.2">
      <c r="A263" s="306">
        <v>261</v>
      </c>
      <c r="B263" s="443" t="s">
        <v>432</v>
      </c>
      <c r="C263" s="454" t="s">
        <v>446</v>
      </c>
      <c r="D263" s="438" t="s">
        <v>350</v>
      </c>
      <c r="E263" s="439">
        <v>0</v>
      </c>
      <c r="F263" s="440">
        <v>0</v>
      </c>
      <c r="G263" s="441">
        <v>1</v>
      </c>
      <c r="H263" s="440">
        <v>0.5</v>
      </c>
      <c r="I263" s="441">
        <v>-1</v>
      </c>
      <c r="J263" s="442">
        <v>0.5</v>
      </c>
    </row>
    <row r="264" spans="1:10" x14ac:dyDescent="0.2">
      <c r="A264" s="306">
        <v>262</v>
      </c>
      <c r="B264" s="443" t="s">
        <v>432</v>
      </c>
      <c r="C264" s="455" t="s">
        <v>447</v>
      </c>
      <c r="D264" s="455"/>
      <c r="E264" s="455"/>
      <c r="F264" s="456">
        <v>125274</v>
      </c>
      <c r="G264" s="457">
        <v>125274</v>
      </c>
      <c r="H264" s="456">
        <v>115770.96684000001</v>
      </c>
      <c r="I264" s="457">
        <v>-9503</v>
      </c>
      <c r="J264" s="458">
        <v>0.92414201542219465</v>
      </c>
    </row>
    <row r="265" spans="1:10" x14ac:dyDescent="0.2">
      <c r="A265" s="306">
        <v>263</v>
      </c>
      <c r="B265" s="443" t="s">
        <v>432</v>
      </c>
      <c r="C265" s="454" t="s">
        <v>448</v>
      </c>
      <c r="D265" s="438" t="s">
        <v>305</v>
      </c>
      <c r="E265" s="439">
        <v>0</v>
      </c>
      <c r="F265" s="440">
        <v>2000</v>
      </c>
      <c r="G265" s="441">
        <v>2000</v>
      </c>
      <c r="H265" s="440">
        <v>611.20209999999997</v>
      </c>
      <c r="I265" s="441">
        <v>-1389</v>
      </c>
      <c r="J265" s="442">
        <v>0.30560104999999999</v>
      </c>
    </row>
    <row r="266" spans="1:10" x14ac:dyDescent="0.2">
      <c r="A266" s="306">
        <v>264</v>
      </c>
      <c r="B266" s="443" t="s">
        <v>432</v>
      </c>
      <c r="C266" s="455" t="s">
        <v>449</v>
      </c>
      <c r="D266" s="455"/>
      <c r="E266" s="455"/>
      <c r="F266" s="456">
        <v>2000</v>
      </c>
      <c r="G266" s="457">
        <v>2000</v>
      </c>
      <c r="H266" s="456">
        <v>611.20209999999997</v>
      </c>
      <c r="I266" s="457">
        <v>-1389</v>
      </c>
      <c r="J266" s="458">
        <v>0.30560104999999999</v>
      </c>
    </row>
    <row r="267" spans="1:10" x14ac:dyDescent="0.2">
      <c r="A267" s="306">
        <v>265</v>
      </c>
      <c r="B267" s="443" t="s">
        <v>432</v>
      </c>
      <c r="C267" s="454" t="s">
        <v>450</v>
      </c>
      <c r="D267" s="438" t="s">
        <v>322</v>
      </c>
      <c r="E267" s="439">
        <v>0</v>
      </c>
      <c r="F267" s="440">
        <v>642</v>
      </c>
      <c r="G267" s="441">
        <v>642</v>
      </c>
      <c r="H267" s="440">
        <v>416.49430000000001</v>
      </c>
      <c r="I267" s="441">
        <v>-226</v>
      </c>
      <c r="J267" s="442">
        <v>0.64874501557632402</v>
      </c>
    </row>
    <row r="268" spans="1:10" x14ac:dyDescent="0.2">
      <c r="A268" s="306">
        <v>266</v>
      </c>
      <c r="B268" s="443" t="s">
        <v>432</v>
      </c>
      <c r="C268" s="455" t="s">
        <v>451</v>
      </c>
      <c r="D268" s="455"/>
      <c r="E268" s="455"/>
      <c r="F268" s="456">
        <v>642</v>
      </c>
      <c r="G268" s="457">
        <v>642</v>
      </c>
      <c r="H268" s="456">
        <v>416.49430000000001</v>
      </c>
      <c r="I268" s="457">
        <v>-226</v>
      </c>
      <c r="J268" s="458">
        <v>0.64874501557632402</v>
      </c>
    </row>
    <row r="269" spans="1:10" x14ac:dyDescent="0.2">
      <c r="A269" s="306">
        <v>267</v>
      </c>
      <c r="B269" s="443" t="s">
        <v>432</v>
      </c>
      <c r="C269" s="437" t="s">
        <v>452</v>
      </c>
      <c r="D269" s="438" t="s">
        <v>322</v>
      </c>
      <c r="E269" s="439">
        <v>0</v>
      </c>
      <c r="F269" s="440">
        <v>650</v>
      </c>
      <c r="G269" s="441">
        <v>650</v>
      </c>
      <c r="H269" s="440">
        <v>250.46600000000001</v>
      </c>
      <c r="I269" s="441">
        <v>-400</v>
      </c>
      <c r="J269" s="442">
        <v>0.3853323076923077</v>
      </c>
    </row>
    <row r="270" spans="1:10" x14ac:dyDescent="0.2">
      <c r="A270" s="306">
        <v>268</v>
      </c>
      <c r="B270" s="443" t="s">
        <v>432</v>
      </c>
      <c r="C270" s="444" t="s">
        <v>452</v>
      </c>
      <c r="D270" s="445" t="s">
        <v>305</v>
      </c>
      <c r="E270" s="435">
        <v>0</v>
      </c>
      <c r="F270" s="446">
        <v>250</v>
      </c>
      <c r="G270" s="447">
        <v>250</v>
      </c>
      <c r="H270" s="446">
        <v>9.7159999999999993</v>
      </c>
      <c r="I270" s="447">
        <v>-240</v>
      </c>
      <c r="J270" s="448">
        <v>3.8863999999999996E-2</v>
      </c>
    </row>
    <row r="271" spans="1:10" x14ac:dyDescent="0.2">
      <c r="A271" s="306">
        <v>269</v>
      </c>
      <c r="B271" s="443" t="s">
        <v>432</v>
      </c>
      <c r="C271" s="454" t="s">
        <v>452</v>
      </c>
      <c r="D271" s="438" t="s">
        <v>404</v>
      </c>
      <c r="E271" s="439">
        <v>0</v>
      </c>
      <c r="F271" s="440">
        <v>10</v>
      </c>
      <c r="G271" s="441">
        <v>10</v>
      </c>
      <c r="H271" s="440">
        <v>9.6199999999999992</v>
      </c>
      <c r="I271" s="441">
        <v>0</v>
      </c>
      <c r="J271" s="442">
        <v>0.96199999999999997</v>
      </c>
    </row>
    <row r="272" spans="1:10" x14ac:dyDescent="0.2">
      <c r="A272" s="306">
        <v>270</v>
      </c>
      <c r="B272" s="443" t="s">
        <v>432</v>
      </c>
      <c r="C272" s="455" t="s">
        <v>453</v>
      </c>
      <c r="D272" s="455"/>
      <c r="E272" s="455"/>
      <c r="F272" s="456">
        <v>910</v>
      </c>
      <c r="G272" s="457">
        <v>910</v>
      </c>
      <c r="H272" s="456">
        <v>269.80200000000002</v>
      </c>
      <c r="I272" s="457">
        <v>-640</v>
      </c>
      <c r="J272" s="458">
        <v>0.2964857142857143</v>
      </c>
    </row>
    <row r="273" spans="1:10" x14ac:dyDescent="0.2">
      <c r="A273" s="306">
        <v>271</v>
      </c>
      <c r="B273" s="443" t="s">
        <v>432</v>
      </c>
      <c r="C273" s="437" t="s">
        <v>454</v>
      </c>
      <c r="D273" s="438" t="s">
        <v>305</v>
      </c>
      <c r="E273" s="439">
        <v>0</v>
      </c>
      <c r="F273" s="440">
        <v>970</v>
      </c>
      <c r="G273" s="441">
        <v>970</v>
      </c>
      <c r="H273" s="440">
        <v>691.11300000000006</v>
      </c>
      <c r="I273" s="441">
        <v>-279</v>
      </c>
      <c r="J273" s="442">
        <v>0.71248762886597949</v>
      </c>
    </row>
    <row r="274" spans="1:10" x14ac:dyDescent="0.2">
      <c r="A274" s="306">
        <v>272</v>
      </c>
      <c r="B274" s="443" t="s">
        <v>432</v>
      </c>
      <c r="C274" s="444" t="s">
        <v>454</v>
      </c>
      <c r="D274" s="445" t="s">
        <v>309</v>
      </c>
      <c r="E274" s="435" t="s">
        <v>455</v>
      </c>
      <c r="F274" s="446">
        <v>50935</v>
      </c>
      <c r="G274" s="447">
        <v>51265</v>
      </c>
      <c r="H274" s="446">
        <v>51265</v>
      </c>
      <c r="I274" s="447">
        <v>0</v>
      </c>
      <c r="J274" s="448">
        <v>1</v>
      </c>
    </row>
    <row r="275" spans="1:10" x14ac:dyDescent="0.2">
      <c r="A275" s="306">
        <v>273</v>
      </c>
      <c r="B275" s="443" t="s">
        <v>432</v>
      </c>
      <c r="C275" s="454" t="s">
        <v>454</v>
      </c>
      <c r="D275" s="438" t="s">
        <v>311</v>
      </c>
      <c r="E275" s="439" t="s">
        <v>455</v>
      </c>
      <c r="F275" s="440">
        <v>0</v>
      </c>
      <c r="G275" s="441">
        <v>931.58199999999999</v>
      </c>
      <c r="H275" s="440">
        <v>931.58199999999999</v>
      </c>
      <c r="I275" s="441">
        <v>0</v>
      </c>
      <c r="J275" s="442">
        <v>1</v>
      </c>
    </row>
    <row r="276" spans="1:10" x14ac:dyDescent="0.2">
      <c r="A276" s="306">
        <v>274</v>
      </c>
      <c r="B276" s="443" t="s">
        <v>432</v>
      </c>
      <c r="C276" s="455" t="s">
        <v>456</v>
      </c>
      <c r="D276" s="455"/>
      <c r="E276" s="455"/>
      <c r="F276" s="456">
        <v>51905</v>
      </c>
      <c r="G276" s="457">
        <v>53166.582000000002</v>
      </c>
      <c r="H276" s="456">
        <v>52887.695</v>
      </c>
      <c r="I276" s="457">
        <v>-279</v>
      </c>
      <c r="J276" s="458">
        <v>0.99475446813564206</v>
      </c>
    </row>
    <row r="277" spans="1:10" x14ac:dyDescent="0.2">
      <c r="A277" s="306">
        <v>275</v>
      </c>
      <c r="B277" s="443" t="s">
        <v>432</v>
      </c>
      <c r="C277" s="437" t="s">
        <v>457</v>
      </c>
      <c r="D277" s="438" t="s">
        <v>314</v>
      </c>
      <c r="E277" s="439">
        <v>0</v>
      </c>
      <c r="F277" s="440">
        <v>0</v>
      </c>
      <c r="G277" s="441">
        <v>23</v>
      </c>
      <c r="H277" s="440">
        <v>22.73</v>
      </c>
      <c r="I277" s="441">
        <v>0</v>
      </c>
      <c r="J277" s="442">
        <v>0.98826086956521741</v>
      </c>
    </row>
    <row r="278" spans="1:10" x14ac:dyDescent="0.2">
      <c r="A278" s="306">
        <v>276</v>
      </c>
      <c r="B278" s="443" t="s">
        <v>432</v>
      </c>
      <c r="C278" s="444" t="s">
        <v>457</v>
      </c>
      <c r="D278" s="445" t="s">
        <v>322</v>
      </c>
      <c r="E278" s="435">
        <v>0</v>
      </c>
      <c r="F278" s="446">
        <v>190</v>
      </c>
      <c r="G278" s="447">
        <v>167</v>
      </c>
      <c r="H278" s="446">
        <v>16.940000000000001</v>
      </c>
      <c r="I278" s="447">
        <v>-150</v>
      </c>
      <c r="J278" s="448">
        <v>0.101437125748503</v>
      </c>
    </row>
    <row r="279" spans="1:10" x14ac:dyDescent="0.2">
      <c r="A279" s="306">
        <v>277</v>
      </c>
      <c r="B279" s="443" t="s">
        <v>432</v>
      </c>
      <c r="C279" s="437" t="s">
        <v>457</v>
      </c>
      <c r="D279" s="438" t="s">
        <v>323</v>
      </c>
      <c r="E279" s="439">
        <v>0</v>
      </c>
      <c r="F279" s="440">
        <v>80</v>
      </c>
      <c r="G279" s="441">
        <v>80</v>
      </c>
      <c r="H279" s="440">
        <v>28.193000000000001</v>
      </c>
      <c r="I279" s="441">
        <v>-52</v>
      </c>
      <c r="J279" s="442">
        <v>0.35241250000000002</v>
      </c>
    </row>
    <row r="280" spans="1:10" x14ac:dyDescent="0.2">
      <c r="A280" s="306">
        <v>278</v>
      </c>
      <c r="B280" s="443" t="s">
        <v>432</v>
      </c>
      <c r="C280" s="449" t="s">
        <v>457</v>
      </c>
      <c r="D280" s="445" t="s">
        <v>305</v>
      </c>
      <c r="E280" s="435">
        <v>0</v>
      </c>
      <c r="F280" s="446">
        <v>700</v>
      </c>
      <c r="G280" s="447">
        <v>700</v>
      </c>
      <c r="H280" s="446">
        <v>411.69173000000001</v>
      </c>
      <c r="I280" s="447">
        <v>-288</v>
      </c>
      <c r="J280" s="448">
        <v>0.5881310428571429</v>
      </c>
    </row>
    <row r="281" spans="1:10" x14ac:dyDescent="0.2">
      <c r="A281" s="306">
        <v>279</v>
      </c>
      <c r="B281" s="443" t="s">
        <v>432</v>
      </c>
      <c r="C281" s="450" t="s">
        <v>458</v>
      </c>
      <c r="D281" s="450"/>
      <c r="E281" s="450"/>
      <c r="F281" s="451">
        <v>970</v>
      </c>
      <c r="G281" s="452">
        <v>970</v>
      </c>
      <c r="H281" s="451">
        <v>479.55473000000001</v>
      </c>
      <c r="I281" s="452">
        <v>-490</v>
      </c>
      <c r="J281" s="453">
        <v>0.49438631958762885</v>
      </c>
    </row>
    <row r="282" spans="1:10" x14ac:dyDescent="0.2">
      <c r="A282" s="306">
        <v>280</v>
      </c>
      <c r="B282" s="443" t="s">
        <v>432</v>
      </c>
      <c r="C282" s="444" t="s">
        <v>459</v>
      </c>
      <c r="D282" s="445" t="s">
        <v>322</v>
      </c>
      <c r="E282" s="435">
        <v>0</v>
      </c>
      <c r="F282" s="446">
        <v>290</v>
      </c>
      <c r="G282" s="447">
        <v>290</v>
      </c>
      <c r="H282" s="446">
        <v>136.125</v>
      </c>
      <c r="I282" s="447">
        <v>-154</v>
      </c>
      <c r="J282" s="448">
        <v>0.46939655172413791</v>
      </c>
    </row>
    <row r="283" spans="1:10" x14ac:dyDescent="0.2">
      <c r="A283" s="306">
        <v>281</v>
      </c>
      <c r="B283" s="443" t="s">
        <v>432</v>
      </c>
      <c r="C283" s="437" t="s">
        <v>459</v>
      </c>
      <c r="D283" s="438" t="s">
        <v>305</v>
      </c>
      <c r="E283" s="439">
        <v>0</v>
      </c>
      <c r="F283" s="440">
        <v>2010</v>
      </c>
      <c r="G283" s="441">
        <v>2010</v>
      </c>
      <c r="H283" s="440">
        <v>791.50900000000001</v>
      </c>
      <c r="I283" s="441">
        <v>-1218</v>
      </c>
      <c r="J283" s="442">
        <v>0.39378557213930349</v>
      </c>
    </row>
    <row r="284" spans="1:10" x14ac:dyDescent="0.2">
      <c r="A284" s="306">
        <v>282</v>
      </c>
      <c r="B284" s="443" t="s">
        <v>432</v>
      </c>
      <c r="C284" s="444" t="s">
        <v>459</v>
      </c>
      <c r="D284" s="445" t="s">
        <v>309</v>
      </c>
      <c r="E284" s="435" t="s">
        <v>460</v>
      </c>
      <c r="F284" s="446">
        <v>33797</v>
      </c>
      <c r="G284" s="447">
        <v>32653</v>
      </c>
      <c r="H284" s="446">
        <v>32275.099160000002</v>
      </c>
      <c r="I284" s="447">
        <v>-378</v>
      </c>
      <c r="J284" s="448">
        <v>0.98842676507518457</v>
      </c>
    </row>
    <row r="285" spans="1:10" x14ac:dyDescent="0.2">
      <c r="A285" s="306">
        <v>283</v>
      </c>
      <c r="B285" s="443" t="s">
        <v>432</v>
      </c>
      <c r="C285" s="454" t="s">
        <v>459</v>
      </c>
      <c r="D285" s="438" t="s">
        <v>358</v>
      </c>
      <c r="E285" s="439">
        <v>0</v>
      </c>
      <c r="F285" s="440">
        <v>550</v>
      </c>
      <c r="G285" s="441">
        <v>550</v>
      </c>
      <c r="H285" s="440">
        <v>0</v>
      </c>
      <c r="I285" s="441">
        <v>-550</v>
      </c>
      <c r="J285" s="442">
        <v>0</v>
      </c>
    </row>
    <row r="286" spans="1:10" x14ac:dyDescent="0.2">
      <c r="A286" s="306">
        <v>284</v>
      </c>
      <c r="B286" s="443" t="s">
        <v>432</v>
      </c>
      <c r="C286" s="455" t="s">
        <v>461</v>
      </c>
      <c r="D286" s="455"/>
      <c r="E286" s="455"/>
      <c r="F286" s="456">
        <v>36647</v>
      </c>
      <c r="G286" s="457">
        <v>35503</v>
      </c>
      <c r="H286" s="456">
        <v>33202.733160000003</v>
      </c>
      <c r="I286" s="457">
        <v>-2300</v>
      </c>
      <c r="J286" s="458">
        <v>0.93520922626256942</v>
      </c>
    </row>
    <row r="287" spans="1:10" x14ac:dyDescent="0.2">
      <c r="A287" s="306">
        <v>285</v>
      </c>
      <c r="B287" s="443" t="s">
        <v>432</v>
      </c>
      <c r="C287" s="437" t="s">
        <v>462</v>
      </c>
      <c r="D287" s="438" t="s">
        <v>305</v>
      </c>
      <c r="E287" s="439">
        <v>0</v>
      </c>
      <c r="F287" s="440">
        <v>1418</v>
      </c>
      <c r="G287" s="441">
        <v>1418</v>
      </c>
      <c r="H287" s="440">
        <v>1084.4343799999999</v>
      </c>
      <c r="I287" s="441">
        <v>-334</v>
      </c>
      <c r="J287" s="442">
        <v>0.76476331452750346</v>
      </c>
    </row>
    <row r="288" spans="1:10" x14ac:dyDescent="0.2">
      <c r="A288" s="306">
        <v>286</v>
      </c>
      <c r="B288" s="443" t="s">
        <v>432</v>
      </c>
      <c r="C288" s="444" t="s">
        <v>462</v>
      </c>
      <c r="D288" s="445" t="s">
        <v>463</v>
      </c>
      <c r="E288" s="435">
        <v>0</v>
      </c>
      <c r="F288" s="446">
        <v>0</v>
      </c>
      <c r="G288" s="447">
        <v>87</v>
      </c>
      <c r="H288" s="446">
        <v>87</v>
      </c>
      <c r="I288" s="447">
        <v>0</v>
      </c>
      <c r="J288" s="448">
        <v>1</v>
      </c>
    </row>
    <row r="289" spans="1:10" x14ac:dyDescent="0.2">
      <c r="A289" s="306">
        <v>287</v>
      </c>
      <c r="B289" s="443" t="s">
        <v>432</v>
      </c>
      <c r="C289" s="437" t="s">
        <v>462</v>
      </c>
      <c r="D289" s="438" t="s">
        <v>326</v>
      </c>
      <c r="E289" s="439">
        <v>0</v>
      </c>
      <c r="F289" s="440">
        <v>1800</v>
      </c>
      <c r="G289" s="441">
        <v>1154</v>
      </c>
      <c r="H289" s="440">
        <v>1154</v>
      </c>
      <c r="I289" s="441">
        <v>0</v>
      </c>
      <c r="J289" s="442">
        <v>1</v>
      </c>
    </row>
    <row r="290" spans="1:10" x14ac:dyDescent="0.2">
      <c r="A290" s="306">
        <v>288</v>
      </c>
      <c r="B290" s="443" t="s">
        <v>432</v>
      </c>
      <c r="C290" s="444" t="s">
        <v>462</v>
      </c>
      <c r="D290" s="445" t="s">
        <v>308</v>
      </c>
      <c r="E290" s="435">
        <v>0</v>
      </c>
      <c r="F290" s="446">
        <v>0</v>
      </c>
      <c r="G290" s="447">
        <v>148</v>
      </c>
      <c r="H290" s="446">
        <v>148</v>
      </c>
      <c r="I290" s="447">
        <v>0</v>
      </c>
      <c r="J290" s="448">
        <v>1</v>
      </c>
    </row>
    <row r="291" spans="1:10" x14ac:dyDescent="0.2">
      <c r="A291" s="306">
        <v>289</v>
      </c>
      <c r="B291" s="443" t="s">
        <v>432</v>
      </c>
      <c r="C291" s="437" t="s">
        <v>462</v>
      </c>
      <c r="D291" s="438" t="s">
        <v>464</v>
      </c>
      <c r="E291" s="439">
        <v>0</v>
      </c>
      <c r="F291" s="440">
        <v>0</v>
      </c>
      <c r="G291" s="441">
        <v>386</v>
      </c>
      <c r="H291" s="440">
        <v>386</v>
      </c>
      <c r="I291" s="441">
        <v>0</v>
      </c>
      <c r="J291" s="442">
        <v>1</v>
      </c>
    </row>
    <row r="292" spans="1:10" x14ac:dyDescent="0.2">
      <c r="A292" s="306">
        <v>290</v>
      </c>
      <c r="B292" s="443" t="s">
        <v>432</v>
      </c>
      <c r="C292" s="449" t="s">
        <v>462</v>
      </c>
      <c r="D292" s="445" t="s">
        <v>465</v>
      </c>
      <c r="E292" s="435">
        <v>0</v>
      </c>
      <c r="F292" s="446">
        <v>0</v>
      </c>
      <c r="G292" s="447">
        <v>25</v>
      </c>
      <c r="H292" s="446">
        <v>19</v>
      </c>
      <c r="I292" s="447">
        <v>-6</v>
      </c>
      <c r="J292" s="448">
        <v>0.76</v>
      </c>
    </row>
    <row r="293" spans="1:10" x14ac:dyDescent="0.2">
      <c r="A293" s="306">
        <v>291</v>
      </c>
      <c r="B293" s="443" t="s">
        <v>432</v>
      </c>
      <c r="C293" s="450" t="s">
        <v>466</v>
      </c>
      <c r="D293" s="450"/>
      <c r="E293" s="450"/>
      <c r="F293" s="451">
        <v>3218</v>
      </c>
      <c r="G293" s="452">
        <v>3218</v>
      </c>
      <c r="H293" s="451">
        <v>2878.4343799999997</v>
      </c>
      <c r="I293" s="452">
        <v>-340</v>
      </c>
      <c r="J293" s="453">
        <v>0.89447929770043499</v>
      </c>
    </row>
    <row r="294" spans="1:10" x14ac:dyDescent="0.2">
      <c r="A294" s="306">
        <v>292</v>
      </c>
      <c r="B294" s="443" t="s">
        <v>432</v>
      </c>
      <c r="C294" s="449" t="s">
        <v>382</v>
      </c>
      <c r="D294" s="445" t="s">
        <v>309</v>
      </c>
      <c r="E294" s="435" t="s">
        <v>455</v>
      </c>
      <c r="F294" s="446">
        <v>0</v>
      </c>
      <c r="G294" s="447">
        <v>30</v>
      </c>
      <c r="H294" s="446">
        <v>30</v>
      </c>
      <c r="I294" s="447">
        <v>0</v>
      </c>
      <c r="J294" s="448">
        <v>1</v>
      </c>
    </row>
    <row r="295" spans="1:10" x14ac:dyDescent="0.2">
      <c r="A295" s="306">
        <v>293</v>
      </c>
      <c r="B295" s="459" t="s">
        <v>432</v>
      </c>
      <c r="C295" s="450" t="s">
        <v>383</v>
      </c>
      <c r="D295" s="450"/>
      <c r="E295" s="450"/>
      <c r="F295" s="451">
        <v>0</v>
      </c>
      <c r="G295" s="452">
        <v>30</v>
      </c>
      <c r="H295" s="451">
        <v>30</v>
      </c>
      <c r="I295" s="452">
        <v>0</v>
      </c>
      <c r="J295" s="453">
        <v>1</v>
      </c>
    </row>
    <row r="296" spans="1:10" x14ac:dyDescent="0.2">
      <c r="A296" s="306">
        <v>294</v>
      </c>
      <c r="B296" s="465" t="s">
        <v>467</v>
      </c>
      <c r="C296" s="465"/>
      <c r="D296" s="465"/>
      <c r="E296" s="465"/>
      <c r="F296" s="466">
        <v>446206</v>
      </c>
      <c r="G296" s="467">
        <v>448285.78200000001</v>
      </c>
      <c r="H296" s="466">
        <v>427522.35595000006</v>
      </c>
      <c r="I296" s="467">
        <v>-20763</v>
      </c>
      <c r="J296" s="468">
        <v>0.95368261300332757</v>
      </c>
    </row>
    <row r="297" spans="1:10" x14ac:dyDescent="0.2">
      <c r="A297" s="306">
        <v>295</v>
      </c>
      <c r="B297" s="436" t="s">
        <v>468</v>
      </c>
      <c r="C297" s="454" t="s">
        <v>433</v>
      </c>
      <c r="D297" s="438" t="s">
        <v>305</v>
      </c>
      <c r="E297" s="439">
        <v>0</v>
      </c>
      <c r="F297" s="440">
        <v>50</v>
      </c>
      <c r="G297" s="441">
        <v>50</v>
      </c>
      <c r="H297" s="440">
        <v>0</v>
      </c>
      <c r="I297" s="441">
        <v>-50</v>
      </c>
      <c r="J297" s="442">
        <v>0</v>
      </c>
    </row>
    <row r="298" spans="1:10" x14ac:dyDescent="0.2">
      <c r="A298" s="306">
        <v>296</v>
      </c>
      <c r="B298" s="443" t="s">
        <v>468</v>
      </c>
      <c r="C298" s="455" t="s">
        <v>434</v>
      </c>
      <c r="D298" s="455"/>
      <c r="E298" s="455"/>
      <c r="F298" s="456">
        <v>50</v>
      </c>
      <c r="G298" s="457">
        <v>50</v>
      </c>
      <c r="H298" s="456">
        <v>0</v>
      </c>
      <c r="I298" s="457">
        <v>-50</v>
      </c>
      <c r="J298" s="458">
        <v>0</v>
      </c>
    </row>
    <row r="299" spans="1:10" x14ac:dyDescent="0.2">
      <c r="A299" s="306">
        <v>297</v>
      </c>
      <c r="B299" s="443" t="s">
        <v>468</v>
      </c>
      <c r="C299" s="437" t="s">
        <v>469</v>
      </c>
      <c r="D299" s="438" t="s">
        <v>305</v>
      </c>
      <c r="E299" s="439">
        <v>0</v>
      </c>
      <c r="F299" s="440">
        <v>10</v>
      </c>
      <c r="G299" s="441">
        <v>10</v>
      </c>
      <c r="H299" s="440">
        <v>9.9</v>
      </c>
      <c r="I299" s="441">
        <v>0</v>
      </c>
      <c r="J299" s="442">
        <v>0.99</v>
      </c>
    </row>
    <row r="300" spans="1:10" x14ac:dyDescent="0.2">
      <c r="A300" s="306">
        <v>298</v>
      </c>
      <c r="B300" s="443" t="s">
        <v>468</v>
      </c>
      <c r="C300" s="444" t="s">
        <v>469</v>
      </c>
      <c r="D300" s="445" t="s">
        <v>307</v>
      </c>
      <c r="E300" s="435">
        <v>0</v>
      </c>
      <c r="F300" s="446">
        <v>60</v>
      </c>
      <c r="G300" s="447">
        <v>60</v>
      </c>
      <c r="H300" s="446">
        <v>53.917000000000002</v>
      </c>
      <c r="I300" s="447">
        <v>-6</v>
      </c>
      <c r="J300" s="448">
        <v>0.89861666666666673</v>
      </c>
    </row>
    <row r="301" spans="1:10" x14ac:dyDescent="0.2">
      <c r="A301" s="306">
        <v>299</v>
      </c>
      <c r="B301" s="443" t="s">
        <v>468</v>
      </c>
      <c r="C301" s="454" t="s">
        <v>469</v>
      </c>
      <c r="D301" s="438" t="s">
        <v>470</v>
      </c>
      <c r="E301" s="439">
        <v>0</v>
      </c>
      <c r="F301" s="440">
        <v>0</v>
      </c>
      <c r="G301" s="441">
        <v>39.5</v>
      </c>
      <c r="H301" s="440">
        <v>39.5</v>
      </c>
      <c r="I301" s="441">
        <v>0</v>
      </c>
      <c r="J301" s="442">
        <v>1</v>
      </c>
    </row>
    <row r="302" spans="1:10" x14ac:dyDescent="0.2">
      <c r="A302" s="306">
        <v>300</v>
      </c>
      <c r="B302" s="443" t="s">
        <v>468</v>
      </c>
      <c r="C302" s="455" t="s">
        <v>471</v>
      </c>
      <c r="D302" s="455"/>
      <c r="E302" s="455"/>
      <c r="F302" s="456">
        <v>70</v>
      </c>
      <c r="G302" s="457">
        <v>109.5</v>
      </c>
      <c r="H302" s="456">
        <v>103.31700000000001</v>
      </c>
      <c r="I302" s="457">
        <v>-6</v>
      </c>
      <c r="J302" s="458">
        <v>0.94353424657534257</v>
      </c>
    </row>
    <row r="303" spans="1:10" x14ac:dyDescent="0.2">
      <c r="A303" s="306">
        <v>301</v>
      </c>
      <c r="B303" s="443" t="s">
        <v>468</v>
      </c>
      <c r="C303" s="454" t="s">
        <v>472</v>
      </c>
      <c r="D303" s="438" t="s">
        <v>305</v>
      </c>
      <c r="E303" s="439">
        <v>0</v>
      </c>
      <c r="F303" s="440">
        <v>0</v>
      </c>
      <c r="G303" s="441">
        <v>341.82499999999999</v>
      </c>
      <c r="H303" s="440">
        <v>341.82499999999999</v>
      </c>
      <c r="I303" s="441">
        <v>0</v>
      </c>
      <c r="J303" s="442">
        <v>1</v>
      </c>
    </row>
    <row r="304" spans="1:10" x14ac:dyDescent="0.2">
      <c r="A304" s="306">
        <v>302</v>
      </c>
      <c r="B304" s="443" t="s">
        <v>468</v>
      </c>
      <c r="C304" s="455" t="s">
        <v>473</v>
      </c>
      <c r="D304" s="455"/>
      <c r="E304" s="455"/>
      <c r="F304" s="456">
        <v>0</v>
      </c>
      <c r="G304" s="457">
        <v>341.82499999999999</v>
      </c>
      <c r="H304" s="456">
        <v>341.82499999999999</v>
      </c>
      <c r="I304" s="457">
        <v>0</v>
      </c>
      <c r="J304" s="458">
        <v>1</v>
      </c>
    </row>
    <row r="305" spans="1:10" x14ac:dyDescent="0.2">
      <c r="A305" s="306">
        <v>303</v>
      </c>
      <c r="B305" s="443" t="s">
        <v>468</v>
      </c>
      <c r="C305" s="454" t="s">
        <v>474</v>
      </c>
      <c r="D305" s="438" t="s">
        <v>305</v>
      </c>
      <c r="E305" s="439">
        <v>0</v>
      </c>
      <c r="F305" s="440">
        <v>100</v>
      </c>
      <c r="G305" s="441">
        <v>100</v>
      </c>
      <c r="H305" s="440">
        <v>0</v>
      </c>
      <c r="I305" s="441">
        <v>-100</v>
      </c>
      <c r="J305" s="442">
        <v>0</v>
      </c>
    </row>
    <row r="306" spans="1:10" x14ac:dyDescent="0.2">
      <c r="A306" s="306">
        <v>304</v>
      </c>
      <c r="B306" s="443" t="s">
        <v>468</v>
      </c>
      <c r="C306" s="455" t="s">
        <v>475</v>
      </c>
      <c r="D306" s="455"/>
      <c r="E306" s="455"/>
      <c r="F306" s="456">
        <v>100</v>
      </c>
      <c r="G306" s="457">
        <v>100</v>
      </c>
      <c r="H306" s="456">
        <v>0</v>
      </c>
      <c r="I306" s="457">
        <v>-100</v>
      </c>
      <c r="J306" s="458">
        <v>0</v>
      </c>
    </row>
    <row r="307" spans="1:10" x14ac:dyDescent="0.2">
      <c r="A307" s="306">
        <v>305</v>
      </c>
      <c r="B307" s="443" t="s">
        <v>468</v>
      </c>
      <c r="C307" s="454" t="s">
        <v>476</v>
      </c>
      <c r="D307" s="438" t="s">
        <v>470</v>
      </c>
      <c r="E307" s="439">
        <v>0</v>
      </c>
      <c r="F307" s="440">
        <v>2815</v>
      </c>
      <c r="G307" s="441">
        <v>2815</v>
      </c>
      <c r="H307" s="440">
        <v>1520.4157399999999</v>
      </c>
      <c r="I307" s="441">
        <v>-1295</v>
      </c>
      <c r="J307" s="442">
        <v>0.54011216341030188</v>
      </c>
    </row>
    <row r="308" spans="1:10" x14ac:dyDescent="0.2">
      <c r="A308" s="306">
        <v>306</v>
      </c>
      <c r="B308" s="443" t="s">
        <v>468</v>
      </c>
      <c r="C308" s="455" t="s">
        <v>477</v>
      </c>
      <c r="D308" s="455"/>
      <c r="E308" s="455"/>
      <c r="F308" s="456">
        <v>2815</v>
      </c>
      <c r="G308" s="457">
        <v>2815</v>
      </c>
      <c r="H308" s="456">
        <v>1520.4157399999999</v>
      </c>
      <c r="I308" s="457">
        <v>-1295</v>
      </c>
      <c r="J308" s="458">
        <v>0.54011216341030188</v>
      </c>
    </row>
    <row r="309" spans="1:10" x14ac:dyDescent="0.2">
      <c r="A309" s="306">
        <v>307</v>
      </c>
      <c r="B309" s="443" t="s">
        <v>468</v>
      </c>
      <c r="C309" s="437" t="s">
        <v>478</v>
      </c>
      <c r="D309" s="438" t="s">
        <v>305</v>
      </c>
      <c r="E309" s="439">
        <v>0</v>
      </c>
      <c r="F309" s="440">
        <v>3450</v>
      </c>
      <c r="G309" s="441">
        <v>3450</v>
      </c>
      <c r="H309" s="440">
        <v>3449.8820000000001</v>
      </c>
      <c r="I309" s="441">
        <v>0</v>
      </c>
      <c r="J309" s="442">
        <v>0.99996579710144928</v>
      </c>
    </row>
    <row r="310" spans="1:10" x14ac:dyDescent="0.2">
      <c r="A310" s="306">
        <v>308</v>
      </c>
      <c r="B310" s="443" t="s">
        <v>468</v>
      </c>
      <c r="C310" s="449" t="s">
        <v>478</v>
      </c>
      <c r="D310" s="445" t="s">
        <v>404</v>
      </c>
      <c r="E310" s="435">
        <v>0</v>
      </c>
      <c r="F310" s="446">
        <v>150</v>
      </c>
      <c r="G310" s="447">
        <v>150</v>
      </c>
      <c r="H310" s="446">
        <v>149.85449</v>
      </c>
      <c r="I310" s="447">
        <v>0</v>
      </c>
      <c r="J310" s="448">
        <v>0.99902993333333334</v>
      </c>
    </row>
    <row r="311" spans="1:10" x14ac:dyDescent="0.2">
      <c r="A311" s="306">
        <v>309</v>
      </c>
      <c r="B311" s="443" t="s">
        <v>468</v>
      </c>
      <c r="C311" s="450" t="s">
        <v>479</v>
      </c>
      <c r="D311" s="450"/>
      <c r="E311" s="450"/>
      <c r="F311" s="451">
        <v>3600</v>
      </c>
      <c r="G311" s="452">
        <v>3600</v>
      </c>
      <c r="H311" s="451">
        <v>3599.7364900000002</v>
      </c>
      <c r="I311" s="452">
        <v>0</v>
      </c>
      <c r="J311" s="453">
        <v>0.99992680277777779</v>
      </c>
    </row>
    <row r="312" spans="1:10" x14ac:dyDescent="0.2">
      <c r="A312" s="306">
        <v>310</v>
      </c>
      <c r="B312" s="443" t="s">
        <v>468</v>
      </c>
      <c r="C312" s="449" t="s">
        <v>452</v>
      </c>
      <c r="D312" s="445" t="s">
        <v>305</v>
      </c>
      <c r="E312" s="435">
        <v>0</v>
      </c>
      <c r="F312" s="446">
        <v>250</v>
      </c>
      <c r="G312" s="447">
        <v>250</v>
      </c>
      <c r="H312" s="446">
        <v>0</v>
      </c>
      <c r="I312" s="447">
        <v>-250</v>
      </c>
      <c r="J312" s="448">
        <v>0</v>
      </c>
    </row>
    <row r="313" spans="1:10" x14ac:dyDescent="0.2">
      <c r="A313" s="306">
        <v>311</v>
      </c>
      <c r="B313" s="443" t="s">
        <v>468</v>
      </c>
      <c r="C313" s="450" t="s">
        <v>453</v>
      </c>
      <c r="D313" s="450"/>
      <c r="E313" s="450"/>
      <c r="F313" s="451">
        <v>250</v>
      </c>
      <c r="G313" s="452">
        <v>250</v>
      </c>
      <c r="H313" s="451">
        <v>0</v>
      </c>
      <c r="I313" s="452">
        <v>-250</v>
      </c>
      <c r="J313" s="453">
        <v>0</v>
      </c>
    </row>
    <row r="314" spans="1:10" x14ac:dyDescent="0.2">
      <c r="A314" s="306">
        <v>312</v>
      </c>
      <c r="B314" s="443" t="s">
        <v>468</v>
      </c>
      <c r="C314" s="444" t="s">
        <v>480</v>
      </c>
      <c r="D314" s="445" t="s">
        <v>319</v>
      </c>
      <c r="E314" s="435">
        <v>0</v>
      </c>
      <c r="F314" s="446">
        <v>21</v>
      </c>
      <c r="G314" s="447">
        <v>21</v>
      </c>
      <c r="H314" s="446">
        <v>0</v>
      </c>
      <c r="I314" s="447">
        <v>-21</v>
      </c>
      <c r="J314" s="448">
        <v>0</v>
      </c>
    </row>
    <row r="315" spans="1:10" x14ac:dyDescent="0.2">
      <c r="A315" s="306">
        <v>313</v>
      </c>
      <c r="B315" s="443" t="s">
        <v>468</v>
      </c>
      <c r="C315" s="437" t="s">
        <v>480</v>
      </c>
      <c r="D315" s="438" t="s">
        <v>314</v>
      </c>
      <c r="E315" s="439">
        <v>0</v>
      </c>
      <c r="F315" s="440">
        <v>229</v>
      </c>
      <c r="G315" s="441">
        <v>229</v>
      </c>
      <c r="H315" s="440">
        <v>0</v>
      </c>
      <c r="I315" s="441">
        <v>-229</v>
      </c>
      <c r="J315" s="442">
        <v>0</v>
      </c>
    </row>
    <row r="316" spans="1:10" x14ac:dyDescent="0.2">
      <c r="A316" s="306">
        <v>314</v>
      </c>
      <c r="B316" s="443" t="s">
        <v>468</v>
      </c>
      <c r="C316" s="449" t="s">
        <v>480</v>
      </c>
      <c r="D316" s="445" t="s">
        <v>305</v>
      </c>
      <c r="E316" s="435">
        <v>0</v>
      </c>
      <c r="F316" s="446">
        <v>146</v>
      </c>
      <c r="G316" s="447">
        <v>146</v>
      </c>
      <c r="H316" s="446">
        <v>0</v>
      </c>
      <c r="I316" s="447">
        <v>-146</v>
      </c>
      <c r="J316" s="448">
        <v>0</v>
      </c>
    </row>
    <row r="317" spans="1:10" x14ac:dyDescent="0.2">
      <c r="A317" s="306">
        <v>315</v>
      </c>
      <c r="B317" s="443" t="s">
        <v>468</v>
      </c>
      <c r="C317" s="450" t="s">
        <v>481</v>
      </c>
      <c r="D317" s="450"/>
      <c r="E317" s="450"/>
      <c r="F317" s="451">
        <v>396</v>
      </c>
      <c r="G317" s="452">
        <v>396</v>
      </c>
      <c r="H317" s="451">
        <v>0</v>
      </c>
      <c r="I317" s="452">
        <v>-396</v>
      </c>
      <c r="J317" s="453">
        <v>0</v>
      </c>
    </row>
    <row r="318" spans="1:10" x14ac:dyDescent="0.2">
      <c r="A318" s="306">
        <v>316</v>
      </c>
      <c r="B318" s="443" t="s">
        <v>468</v>
      </c>
      <c r="C318" s="444" t="s">
        <v>459</v>
      </c>
      <c r="D318" s="445" t="s">
        <v>319</v>
      </c>
      <c r="E318" s="435">
        <v>0</v>
      </c>
      <c r="F318" s="446">
        <v>48</v>
      </c>
      <c r="G318" s="447">
        <v>48</v>
      </c>
      <c r="H318" s="446">
        <v>48</v>
      </c>
      <c r="I318" s="447">
        <v>0</v>
      </c>
      <c r="J318" s="448">
        <v>1</v>
      </c>
    </row>
    <row r="319" spans="1:10" x14ac:dyDescent="0.2">
      <c r="A319" s="306">
        <v>317</v>
      </c>
      <c r="B319" s="443" t="s">
        <v>468</v>
      </c>
      <c r="C319" s="437" t="s">
        <v>459</v>
      </c>
      <c r="D319" s="438" t="s">
        <v>305</v>
      </c>
      <c r="E319" s="439">
        <v>0</v>
      </c>
      <c r="F319" s="440">
        <v>9607</v>
      </c>
      <c r="G319" s="441">
        <v>9607</v>
      </c>
      <c r="H319" s="440">
        <v>9206.8160000000007</v>
      </c>
      <c r="I319" s="441">
        <v>-400</v>
      </c>
      <c r="J319" s="442">
        <v>0.95834454043926309</v>
      </c>
    </row>
    <row r="320" spans="1:10" x14ac:dyDescent="0.2">
      <c r="A320" s="306">
        <v>318</v>
      </c>
      <c r="B320" s="443" t="s">
        <v>468</v>
      </c>
      <c r="C320" s="449" t="s">
        <v>459</v>
      </c>
      <c r="D320" s="445" t="s">
        <v>404</v>
      </c>
      <c r="E320" s="435">
        <v>0</v>
      </c>
      <c r="F320" s="446">
        <v>1703</v>
      </c>
      <c r="G320" s="447">
        <v>1703</v>
      </c>
      <c r="H320" s="446">
        <v>1702.1233200000001</v>
      </c>
      <c r="I320" s="447">
        <v>-1</v>
      </c>
      <c r="J320" s="448">
        <v>0.99948521432765713</v>
      </c>
    </row>
    <row r="321" spans="1:10" x14ac:dyDescent="0.2">
      <c r="A321" s="306">
        <v>319</v>
      </c>
      <c r="B321" s="459" t="s">
        <v>468</v>
      </c>
      <c r="C321" s="450" t="s">
        <v>461</v>
      </c>
      <c r="D321" s="450"/>
      <c r="E321" s="450"/>
      <c r="F321" s="451">
        <v>11358</v>
      </c>
      <c r="G321" s="452">
        <v>11358</v>
      </c>
      <c r="H321" s="451">
        <v>10956.939320000001</v>
      </c>
      <c r="I321" s="452">
        <v>-401</v>
      </c>
      <c r="J321" s="453">
        <v>0.96468914597640443</v>
      </c>
    </row>
    <row r="322" spans="1:10" x14ac:dyDescent="0.2">
      <c r="A322" s="306">
        <v>320</v>
      </c>
      <c r="B322" s="465" t="s">
        <v>482</v>
      </c>
      <c r="C322" s="465"/>
      <c r="D322" s="465"/>
      <c r="E322" s="465"/>
      <c r="F322" s="466">
        <v>18639</v>
      </c>
      <c r="G322" s="467">
        <v>19020.325000000001</v>
      </c>
      <c r="H322" s="466">
        <v>16522.233550000001</v>
      </c>
      <c r="I322" s="467">
        <v>-2498</v>
      </c>
      <c r="J322" s="468">
        <v>0.86866199972923708</v>
      </c>
    </row>
    <row r="323" spans="1:10" x14ac:dyDescent="0.2">
      <c r="A323" s="306">
        <v>321</v>
      </c>
      <c r="B323" s="436" t="s">
        <v>483</v>
      </c>
      <c r="C323" s="437" t="s">
        <v>370</v>
      </c>
      <c r="D323" s="438" t="s">
        <v>319</v>
      </c>
      <c r="E323" s="439" t="s">
        <v>345</v>
      </c>
      <c r="F323" s="440">
        <v>3992</v>
      </c>
      <c r="G323" s="441">
        <v>4458.8190000000004</v>
      </c>
      <c r="H323" s="440">
        <v>4458.8190000000004</v>
      </c>
      <c r="I323" s="441">
        <v>0</v>
      </c>
      <c r="J323" s="442">
        <v>1</v>
      </c>
    </row>
    <row r="324" spans="1:10" x14ac:dyDescent="0.2">
      <c r="A324" s="306">
        <v>322</v>
      </c>
      <c r="B324" s="443" t="s">
        <v>483</v>
      </c>
      <c r="C324" s="444" t="s">
        <v>370</v>
      </c>
      <c r="D324" s="445" t="s">
        <v>314</v>
      </c>
      <c r="E324" s="435" t="s">
        <v>345</v>
      </c>
      <c r="F324" s="446">
        <v>0</v>
      </c>
      <c r="G324" s="447">
        <v>240</v>
      </c>
      <c r="H324" s="446">
        <v>186</v>
      </c>
      <c r="I324" s="447">
        <v>-54</v>
      </c>
      <c r="J324" s="448">
        <v>0.77500000000000002</v>
      </c>
    </row>
    <row r="325" spans="1:10" x14ac:dyDescent="0.2">
      <c r="A325" s="306">
        <v>323</v>
      </c>
      <c r="B325" s="443" t="s">
        <v>483</v>
      </c>
      <c r="C325" s="454" t="s">
        <v>370</v>
      </c>
      <c r="D325" s="438" t="s">
        <v>423</v>
      </c>
      <c r="E325" s="439" t="s">
        <v>345</v>
      </c>
      <c r="F325" s="440">
        <v>626</v>
      </c>
      <c r="G325" s="441">
        <v>0</v>
      </c>
      <c r="H325" s="440">
        <v>0</v>
      </c>
      <c r="I325" s="441">
        <v>0</v>
      </c>
      <c r="J325" s="442">
        <v>0</v>
      </c>
    </row>
    <row r="326" spans="1:10" x14ac:dyDescent="0.2">
      <c r="A326" s="306">
        <v>324</v>
      </c>
      <c r="B326" s="443" t="s">
        <v>483</v>
      </c>
      <c r="C326" s="455" t="s">
        <v>372</v>
      </c>
      <c r="D326" s="455"/>
      <c r="E326" s="455"/>
      <c r="F326" s="456">
        <v>4618</v>
      </c>
      <c r="G326" s="457">
        <v>4698.8190000000004</v>
      </c>
      <c r="H326" s="456">
        <v>4644.8190000000004</v>
      </c>
      <c r="I326" s="457">
        <v>-54</v>
      </c>
      <c r="J326" s="458">
        <v>0.98850775056455675</v>
      </c>
    </row>
    <row r="327" spans="1:10" x14ac:dyDescent="0.2">
      <c r="A327" s="306">
        <v>325</v>
      </c>
      <c r="B327" s="443" t="s">
        <v>483</v>
      </c>
      <c r="C327" s="437" t="s">
        <v>330</v>
      </c>
      <c r="D327" s="438" t="s">
        <v>319</v>
      </c>
      <c r="E327" s="439">
        <v>0</v>
      </c>
      <c r="F327" s="440">
        <v>7095</v>
      </c>
      <c r="G327" s="441">
        <v>7131.3</v>
      </c>
      <c r="H327" s="440">
        <v>7040.6324700000005</v>
      </c>
      <c r="I327" s="441">
        <v>-91</v>
      </c>
      <c r="J327" s="442">
        <v>0.98728597450675193</v>
      </c>
    </row>
    <row r="328" spans="1:10" x14ac:dyDescent="0.2">
      <c r="A328" s="306">
        <v>326</v>
      </c>
      <c r="B328" s="443" t="s">
        <v>483</v>
      </c>
      <c r="C328" s="444" t="s">
        <v>330</v>
      </c>
      <c r="D328" s="445" t="s">
        <v>319</v>
      </c>
      <c r="E328" s="435" t="s">
        <v>345</v>
      </c>
      <c r="F328" s="446">
        <v>0</v>
      </c>
      <c r="G328" s="447">
        <v>25</v>
      </c>
      <c r="H328" s="446">
        <v>0</v>
      </c>
      <c r="I328" s="447">
        <v>-25</v>
      </c>
      <c r="J328" s="448">
        <v>0</v>
      </c>
    </row>
    <row r="329" spans="1:10" x14ac:dyDescent="0.2">
      <c r="A329" s="306">
        <v>327</v>
      </c>
      <c r="B329" s="443" t="s">
        <v>483</v>
      </c>
      <c r="C329" s="437" t="s">
        <v>330</v>
      </c>
      <c r="D329" s="438" t="s">
        <v>314</v>
      </c>
      <c r="E329" s="439">
        <v>0</v>
      </c>
      <c r="F329" s="440">
        <v>3120</v>
      </c>
      <c r="G329" s="441">
        <v>3336</v>
      </c>
      <c r="H329" s="440">
        <v>3289.6673499999997</v>
      </c>
      <c r="I329" s="441">
        <v>-46</v>
      </c>
      <c r="J329" s="442">
        <v>0.98611131594724211</v>
      </c>
    </row>
    <row r="330" spans="1:10" x14ac:dyDescent="0.2">
      <c r="A330" s="306">
        <v>328</v>
      </c>
      <c r="B330" s="443" t="s">
        <v>483</v>
      </c>
      <c r="C330" s="444" t="s">
        <v>330</v>
      </c>
      <c r="D330" s="445" t="s">
        <v>402</v>
      </c>
      <c r="E330" s="435">
        <v>0</v>
      </c>
      <c r="F330" s="446">
        <v>4340</v>
      </c>
      <c r="G330" s="447">
        <v>3490</v>
      </c>
      <c r="H330" s="446">
        <v>2426.6984400000001</v>
      </c>
      <c r="I330" s="447">
        <v>-1063</v>
      </c>
      <c r="J330" s="448">
        <v>0.69532906590257881</v>
      </c>
    </row>
    <row r="331" spans="1:10" x14ac:dyDescent="0.2">
      <c r="A331" s="306">
        <v>329</v>
      </c>
      <c r="B331" s="443" t="s">
        <v>483</v>
      </c>
      <c r="C331" s="437" t="s">
        <v>330</v>
      </c>
      <c r="D331" s="438" t="s">
        <v>321</v>
      </c>
      <c r="E331" s="439">
        <v>0</v>
      </c>
      <c r="F331" s="440">
        <v>530</v>
      </c>
      <c r="G331" s="441">
        <v>530</v>
      </c>
      <c r="H331" s="440">
        <v>529.55891999999994</v>
      </c>
      <c r="I331" s="441">
        <v>0</v>
      </c>
      <c r="J331" s="442">
        <v>0.99916777358490561</v>
      </c>
    </row>
    <row r="332" spans="1:10" x14ac:dyDescent="0.2">
      <c r="A332" s="306">
        <v>330</v>
      </c>
      <c r="B332" s="443" t="s">
        <v>483</v>
      </c>
      <c r="C332" s="444" t="s">
        <v>330</v>
      </c>
      <c r="D332" s="445" t="s">
        <v>322</v>
      </c>
      <c r="E332" s="435">
        <v>0</v>
      </c>
      <c r="F332" s="446">
        <v>2000</v>
      </c>
      <c r="G332" s="447">
        <v>2000</v>
      </c>
      <c r="H332" s="446">
        <v>1323.5250899999999</v>
      </c>
      <c r="I332" s="447">
        <v>-676</v>
      </c>
      <c r="J332" s="448">
        <v>0.66176254499999998</v>
      </c>
    </row>
    <row r="333" spans="1:10" x14ac:dyDescent="0.2">
      <c r="A333" s="306">
        <v>331</v>
      </c>
      <c r="B333" s="443" t="s">
        <v>483</v>
      </c>
      <c r="C333" s="437" t="s">
        <v>330</v>
      </c>
      <c r="D333" s="438" t="s">
        <v>403</v>
      </c>
      <c r="E333" s="439">
        <v>0</v>
      </c>
      <c r="F333" s="440">
        <v>2000</v>
      </c>
      <c r="G333" s="441">
        <v>2000</v>
      </c>
      <c r="H333" s="440">
        <v>1112.31</v>
      </c>
      <c r="I333" s="441">
        <v>-888</v>
      </c>
      <c r="J333" s="442">
        <v>0.55615499999999995</v>
      </c>
    </row>
    <row r="334" spans="1:10" x14ac:dyDescent="0.2">
      <c r="A334" s="306">
        <v>332</v>
      </c>
      <c r="B334" s="443" t="s">
        <v>483</v>
      </c>
      <c r="C334" s="444" t="s">
        <v>330</v>
      </c>
      <c r="D334" s="445" t="s">
        <v>323</v>
      </c>
      <c r="E334" s="435">
        <v>0</v>
      </c>
      <c r="F334" s="446">
        <v>150867</v>
      </c>
      <c r="G334" s="447">
        <v>152388</v>
      </c>
      <c r="H334" s="446">
        <v>144649.89171999999</v>
      </c>
      <c r="I334" s="447">
        <v>-7738</v>
      </c>
      <c r="J334" s="448">
        <v>0.94922101294065142</v>
      </c>
    </row>
    <row r="335" spans="1:10" x14ac:dyDescent="0.2">
      <c r="A335" s="306">
        <v>333</v>
      </c>
      <c r="B335" s="443" t="s">
        <v>483</v>
      </c>
      <c r="C335" s="437" t="s">
        <v>330</v>
      </c>
      <c r="D335" s="438" t="s">
        <v>305</v>
      </c>
      <c r="E335" s="439">
        <v>0</v>
      </c>
      <c r="F335" s="440">
        <v>15761</v>
      </c>
      <c r="G335" s="441">
        <v>14874</v>
      </c>
      <c r="H335" s="440">
        <v>13540.25734</v>
      </c>
      <c r="I335" s="441">
        <v>-1334</v>
      </c>
      <c r="J335" s="442">
        <v>0.91033059970418184</v>
      </c>
    </row>
    <row r="336" spans="1:10" x14ac:dyDescent="0.2">
      <c r="A336" s="306">
        <v>334</v>
      </c>
      <c r="B336" s="443" t="s">
        <v>483</v>
      </c>
      <c r="C336" s="444" t="s">
        <v>330</v>
      </c>
      <c r="D336" s="445" t="s">
        <v>305</v>
      </c>
      <c r="E336" s="435" t="s">
        <v>345</v>
      </c>
      <c r="F336" s="446">
        <v>0</v>
      </c>
      <c r="G336" s="447">
        <v>12</v>
      </c>
      <c r="H336" s="446">
        <v>0</v>
      </c>
      <c r="I336" s="447">
        <v>-12</v>
      </c>
      <c r="J336" s="448">
        <v>0</v>
      </c>
    </row>
    <row r="337" spans="1:10" x14ac:dyDescent="0.2">
      <c r="A337" s="306">
        <v>335</v>
      </c>
      <c r="B337" s="443" t="s">
        <v>483</v>
      </c>
      <c r="C337" s="437" t="s">
        <v>330</v>
      </c>
      <c r="D337" s="438" t="s">
        <v>404</v>
      </c>
      <c r="E337" s="439">
        <v>0</v>
      </c>
      <c r="F337" s="440">
        <v>4000</v>
      </c>
      <c r="G337" s="441">
        <v>4000</v>
      </c>
      <c r="H337" s="440">
        <v>3885.9583600000005</v>
      </c>
      <c r="I337" s="441">
        <v>-114</v>
      </c>
      <c r="J337" s="442">
        <v>0.97148959000000012</v>
      </c>
    </row>
    <row r="338" spans="1:10" x14ac:dyDescent="0.2">
      <c r="A338" s="306">
        <v>336</v>
      </c>
      <c r="B338" s="443" t="s">
        <v>483</v>
      </c>
      <c r="C338" s="444" t="s">
        <v>330</v>
      </c>
      <c r="D338" s="445" t="s">
        <v>423</v>
      </c>
      <c r="E338" s="435">
        <v>0</v>
      </c>
      <c r="F338" s="446">
        <v>500</v>
      </c>
      <c r="G338" s="447">
        <v>500</v>
      </c>
      <c r="H338" s="446">
        <v>207.0718</v>
      </c>
      <c r="I338" s="447">
        <v>-293</v>
      </c>
      <c r="J338" s="448">
        <v>0.4141436</v>
      </c>
    </row>
    <row r="339" spans="1:10" x14ac:dyDescent="0.2">
      <c r="A339" s="306">
        <v>337</v>
      </c>
      <c r="B339" s="443" t="s">
        <v>483</v>
      </c>
      <c r="C339" s="454" t="s">
        <v>330</v>
      </c>
      <c r="D339" s="438" t="s">
        <v>423</v>
      </c>
      <c r="E339" s="439" t="s">
        <v>345</v>
      </c>
      <c r="F339" s="440">
        <v>0</v>
      </c>
      <c r="G339" s="441">
        <v>25</v>
      </c>
      <c r="H339" s="440">
        <v>0</v>
      </c>
      <c r="I339" s="441">
        <v>-25</v>
      </c>
      <c r="J339" s="442">
        <v>0</v>
      </c>
    </row>
    <row r="340" spans="1:10" x14ac:dyDescent="0.2">
      <c r="A340" s="306">
        <v>338</v>
      </c>
      <c r="B340" s="459" t="s">
        <v>483</v>
      </c>
      <c r="C340" s="455" t="s">
        <v>331</v>
      </c>
      <c r="D340" s="455"/>
      <c r="E340" s="455"/>
      <c r="F340" s="456">
        <v>190213</v>
      </c>
      <c r="G340" s="457">
        <v>190311.3</v>
      </c>
      <c r="H340" s="456">
        <v>178005.57149</v>
      </c>
      <c r="I340" s="457">
        <v>-12306</v>
      </c>
      <c r="J340" s="458">
        <v>0.93533894986792698</v>
      </c>
    </row>
    <row r="341" spans="1:10" x14ac:dyDescent="0.2">
      <c r="A341" s="306">
        <v>339</v>
      </c>
      <c r="B341" s="460" t="s">
        <v>484</v>
      </c>
      <c r="C341" s="460"/>
      <c r="D341" s="460"/>
      <c r="E341" s="460"/>
      <c r="F341" s="461">
        <v>194831</v>
      </c>
      <c r="G341" s="462">
        <v>195010.11900000001</v>
      </c>
      <c r="H341" s="461">
        <v>182650.39048999999</v>
      </c>
      <c r="I341" s="462">
        <v>-12360</v>
      </c>
      <c r="J341" s="463">
        <v>0.93662006580284163</v>
      </c>
    </row>
    <row r="342" spans="1:10" x14ac:dyDescent="0.2">
      <c r="A342" s="306">
        <v>340</v>
      </c>
      <c r="B342" s="464" t="s">
        <v>485</v>
      </c>
      <c r="C342" s="449" t="s">
        <v>304</v>
      </c>
      <c r="D342" s="445" t="s">
        <v>486</v>
      </c>
      <c r="E342" s="435">
        <v>0</v>
      </c>
      <c r="F342" s="446">
        <v>1512</v>
      </c>
      <c r="G342" s="447">
        <v>1512</v>
      </c>
      <c r="H342" s="446">
        <v>1510.0319999999999</v>
      </c>
      <c r="I342" s="447">
        <v>-2</v>
      </c>
      <c r="J342" s="448">
        <v>0.99869841269841264</v>
      </c>
    </row>
    <row r="343" spans="1:10" x14ac:dyDescent="0.2">
      <c r="A343" s="306">
        <v>341</v>
      </c>
      <c r="B343" s="443" t="s">
        <v>485</v>
      </c>
      <c r="C343" s="450" t="s">
        <v>312</v>
      </c>
      <c r="D343" s="450"/>
      <c r="E343" s="450"/>
      <c r="F343" s="451">
        <v>1512</v>
      </c>
      <c r="G343" s="452">
        <v>1512</v>
      </c>
      <c r="H343" s="451">
        <v>1510.0319999999999</v>
      </c>
      <c r="I343" s="452">
        <v>-2</v>
      </c>
      <c r="J343" s="453">
        <v>0.99869841269841264</v>
      </c>
    </row>
    <row r="344" spans="1:10" x14ac:dyDescent="0.2">
      <c r="A344" s="306">
        <v>342</v>
      </c>
      <c r="B344" s="443" t="s">
        <v>485</v>
      </c>
      <c r="C344" s="444" t="s">
        <v>487</v>
      </c>
      <c r="D344" s="445" t="s">
        <v>319</v>
      </c>
      <c r="E344" s="435">
        <v>0</v>
      </c>
      <c r="F344" s="446">
        <v>0</v>
      </c>
      <c r="G344" s="447">
        <v>813</v>
      </c>
      <c r="H344" s="446">
        <v>812.15845999999999</v>
      </c>
      <c r="I344" s="447">
        <v>-1</v>
      </c>
      <c r="J344" s="448">
        <v>0.9989648954489545</v>
      </c>
    </row>
    <row r="345" spans="1:10" x14ac:dyDescent="0.2">
      <c r="A345" s="306">
        <v>343</v>
      </c>
      <c r="B345" s="443" t="s">
        <v>485</v>
      </c>
      <c r="C345" s="437" t="s">
        <v>487</v>
      </c>
      <c r="D345" s="438" t="s">
        <v>322</v>
      </c>
      <c r="E345" s="439">
        <v>0</v>
      </c>
      <c r="F345" s="440">
        <v>2369</v>
      </c>
      <c r="G345" s="441">
        <v>2345</v>
      </c>
      <c r="H345" s="440">
        <v>2301.4634999999998</v>
      </c>
      <c r="I345" s="441">
        <v>-44</v>
      </c>
      <c r="J345" s="442">
        <v>0.98143432835820887</v>
      </c>
    </row>
    <row r="346" spans="1:10" x14ac:dyDescent="0.2">
      <c r="A346" s="306">
        <v>344</v>
      </c>
      <c r="B346" s="443" t="s">
        <v>485</v>
      </c>
      <c r="C346" s="444" t="s">
        <v>487</v>
      </c>
      <c r="D346" s="445" t="s">
        <v>305</v>
      </c>
      <c r="E346" s="435">
        <v>0</v>
      </c>
      <c r="F346" s="446">
        <v>204988</v>
      </c>
      <c r="G346" s="447">
        <v>203623</v>
      </c>
      <c r="H346" s="446">
        <v>202629.87490999995</v>
      </c>
      <c r="I346" s="447">
        <v>-993</v>
      </c>
      <c r="J346" s="448">
        <v>0.99512272636195298</v>
      </c>
    </row>
    <row r="347" spans="1:10" x14ac:dyDescent="0.2">
      <c r="A347" s="306">
        <v>345</v>
      </c>
      <c r="B347" s="443" t="s">
        <v>485</v>
      </c>
      <c r="C347" s="437" t="s">
        <v>487</v>
      </c>
      <c r="D347" s="438" t="s">
        <v>404</v>
      </c>
      <c r="E347" s="439">
        <v>0</v>
      </c>
      <c r="F347" s="440">
        <v>358442</v>
      </c>
      <c r="G347" s="441">
        <v>421557</v>
      </c>
      <c r="H347" s="440">
        <v>411496.74025999999</v>
      </c>
      <c r="I347" s="441">
        <v>-10060</v>
      </c>
      <c r="J347" s="442">
        <v>0.97613546984156352</v>
      </c>
    </row>
    <row r="348" spans="1:10" x14ac:dyDescent="0.2">
      <c r="A348" s="306">
        <v>346</v>
      </c>
      <c r="B348" s="443" t="s">
        <v>485</v>
      </c>
      <c r="C348" s="444" t="s">
        <v>487</v>
      </c>
      <c r="D348" s="445" t="s">
        <v>307</v>
      </c>
      <c r="E348" s="435">
        <v>0</v>
      </c>
      <c r="F348" s="446">
        <v>100</v>
      </c>
      <c r="G348" s="447">
        <v>100</v>
      </c>
      <c r="H348" s="446">
        <v>0</v>
      </c>
      <c r="I348" s="447">
        <v>-100</v>
      </c>
      <c r="J348" s="448">
        <v>0</v>
      </c>
    </row>
    <row r="349" spans="1:10" x14ac:dyDescent="0.2">
      <c r="A349" s="306">
        <v>347</v>
      </c>
      <c r="B349" s="443" t="s">
        <v>485</v>
      </c>
      <c r="C349" s="437" t="s">
        <v>487</v>
      </c>
      <c r="D349" s="438" t="s">
        <v>464</v>
      </c>
      <c r="E349" s="439">
        <v>0</v>
      </c>
      <c r="F349" s="440">
        <v>4400</v>
      </c>
      <c r="G349" s="441">
        <v>4400</v>
      </c>
      <c r="H349" s="440">
        <v>4399.1827999999996</v>
      </c>
      <c r="I349" s="441">
        <v>-1</v>
      </c>
      <c r="J349" s="442">
        <v>0.99981427272727263</v>
      </c>
    </row>
    <row r="350" spans="1:10" x14ac:dyDescent="0.2">
      <c r="A350" s="306">
        <v>348</v>
      </c>
      <c r="B350" s="443" t="s">
        <v>485</v>
      </c>
      <c r="C350" s="449" t="s">
        <v>487</v>
      </c>
      <c r="D350" s="445" t="s">
        <v>488</v>
      </c>
      <c r="E350" s="435">
        <v>0</v>
      </c>
      <c r="F350" s="446">
        <v>0</v>
      </c>
      <c r="G350" s="447">
        <v>0</v>
      </c>
      <c r="H350" s="446">
        <v>0.13900000000000001</v>
      </c>
      <c r="I350" s="447">
        <v>0</v>
      </c>
      <c r="J350" s="448">
        <v>0</v>
      </c>
    </row>
    <row r="351" spans="1:10" x14ac:dyDescent="0.2">
      <c r="A351" s="306">
        <v>349</v>
      </c>
      <c r="B351" s="443" t="s">
        <v>485</v>
      </c>
      <c r="C351" s="450" t="s">
        <v>489</v>
      </c>
      <c r="D351" s="450"/>
      <c r="E351" s="450"/>
      <c r="F351" s="451">
        <v>570299</v>
      </c>
      <c r="G351" s="452">
        <v>632838</v>
      </c>
      <c r="H351" s="451">
        <v>621639.55892999982</v>
      </c>
      <c r="I351" s="452">
        <v>-11198</v>
      </c>
      <c r="J351" s="453">
        <v>0.9823044111289142</v>
      </c>
    </row>
    <row r="352" spans="1:10" x14ac:dyDescent="0.2">
      <c r="A352" s="306">
        <v>350</v>
      </c>
      <c r="B352" s="443" t="s">
        <v>485</v>
      </c>
      <c r="C352" s="444" t="s">
        <v>364</v>
      </c>
      <c r="D352" s="445" t="s">
        <v>319</v>
      </c>
      <c r="E352" s="435">
        <v>0</v>
      </c>
      <c r="F352" s="446">
        <v>0</v>
      </c>
      <c r="G352" s="447">
        <v>20</v>
      </c>
      <c r="H352" s="446">
        <v>19.2</v>
      </c>
      <c r="I352" s="447">
        <v>-1</v>
      </c>
      <c r="J352" s="448">
        <v>0.96</v>
      </c>
    </row>
    <row r="353" spans="1:10" x14ac:dyDescent="0.2">
      <c r="A353" s="306">
        <v>351</v>
      </c>
      <c r="B353" s="443" t="s">
        <v>485</v>
      </c>
      <c r="C353" s="437" t="s">
        <v>364</v>
      </c>
      <c r="D353" s="438" t="s">
        <v>314</v>
      </c>
      <c r="E353" s="439" t="s">
        <v>345</v>
      </c>
      <c r="F353" s="440">
        <v>530</v>
      </c>
      <c r="G353" s="441">
        <v>656</v>
      </c>
      <c r="H353" s="440">
        <v>650.24632999999994</v>
      </c>
      <c r="I353" s="441">
        <v>-6</v>
      </c>
      <c r="J353" s="442">
        <v>0.99122916158536578</v>
      </c>
    </row>
    <row r="354" spans="1:10" x14ac:dyDescent="0.2">
      <c r="A354" s="306">
        <v>352</v>
      </c>
      <c r="B354" s="443" t="s">
        <v>485</v>
      </c>
      <c r="C354" s="444" t="s">
        <v>364</v>
      </c>
      <c r="D354" s="445" t="s">
        <v>321</v>
      </c>
      <c r="E354" s="435" t="s">
        <v>345</v>
      </c>
      <c r="F354" s="446">
        <v>45</v>
      </c>
      <c r="G354" s="447">
        <v>45</v>
      </c>
      <c r="H354" s="446">
        <v>23.75</v>
      </c>
      <c r="I354" s="447">
        <v>-21</v>
      </c>
      <c r="J354" s="448">
        <v>0.52777777777777779</v>
      </c>
    </row>
    <row r="355" spans="1:10" x14ac:dyDescent="0.2">
      <c r="A355" s="306">
        <v>353</v>
      </c>
      <c r="B355" s="443" t="s">
        <v>485</v>
      </c>
      <c r="C355" s="437" t="s">
        <v>364</v>
      </c>
      <c r="D355" s="438" t="s">
        <v>322</v>
      </c>
      <c r="E355" s="439" t="s">
        <v>345</v>
      </c>
      <c r="F355" s="440">
        <v>1200</v>
      </c>
      <c r="G355" s="441">
        <v>1189</v>
      </c>
      <c r="H355" s="440">
        <v>58.08</v>
      </c>
      <c r="I355" s="441">
        <v>-1131</v>
      </c>
      <c r="J355" s="442">
        <v>4.8847771236333049E-2</v>
      </c>
    </row>
    <row r="356" spans="1:10" x14ac:dyDescent="0.2">
      <c r="A356" s="306">
        <v>354</v>
      </c>
      <c r="B356" s="443" t="s">
        <v>485</v>
      </c>
      <c r="C356" s="444" t="s">
        <v>364</v>
      </c>
      <c r="D356" s="445" t="s">
        <v>305</v>
      </c>
      <c r="E356" s="435">
        <v>0</v>
      </c>
      <c r="F356" s="446">
        <v>13147</v>
      </c>
      <c r="G356" s="447">
        <v>13171</v>
      </c>
      <c r="H356" s="446">
        <v>13144.305</v>
      </c>
      <c r="I356" s="447">
        <v>-27</v>
      </c>
      <c r="J356" s="448">
        <v>0.99797319869410073</v>
      </c>
    </row>
    <row r="357" spans="1:10" x14ac:dyDescent="0.2">
      <c r="A357" s="306">
        <v>355</v>
      </c>
      <c r="B357" s="443" t="s">
        <v>485</v>
      </c>
      <c r="C357" s="437" t="s">
        <v>364</v>
      </c>
      <c r="D357" s="438" t="s">
        <v>305</v>
      </c>
      <c r="E357" s="439" t="s">
        <v>345</v>
      </c>
      <c r="F357" s="440">
        <v>920</v>
      </c>
      <c r="G357" s="441">
        <v>794</v>
      </c>
      <c r="H357" s="440">
        <v>528.41266999999993</v>
      </c>
      <c r="I357" s="441">
        <v>-266</v>
      </c>
      <c r="J357" s="442">
        <v>0.6655071410579344</v>
      </c>
    </row>
    <row r="358" spans="1:10" x14ac:dyDescent="0.2">
      <c r="A358" s="306">
        <v>356</v>
      </c>
      <c r="B358" s="443" t="s">
        <v>485</v>
      </c>
      <c r="C358" s="444" t="s">
        <v>364</v>
      </c>
      <c r="D358" s="445" t="s">
        <v>306</v>
      </c>
      <c r="E358" s="435" t="s">
        <v>345</v>
      </c>
      <c r="F358" s="446">
        <v>15</v>
      </c>
      <c r="G358" s="447">
        <v>15</v>
      </c>
      <c r="H358" s="446">
        <v>4.84</v>
      </c>
      <c r="I358" s="447">
        <v>-10</v>
      </c>
      <c r="J358" s="448">
        <v>0.32266666666666666</v>
      </c>
    </row>
    <row r="359" spans="1:10" x14ac:dyDescent="0.2">
      <c r="A359" s="306">
        <v>357</v>
      </c>
      <c r="B359" s="443" t="s">
        <v>485</v>
      </c>
      <c r="C359" s="437" t="s">
        <v>364</v>
      </c>
      <c r="D359" s="438" t="s">
        <v>405</v>
      </c>
      <c r="E359" s="439" t="s">
        <v>345</v>
      </c>
      <c r="F359" s="440">
        <v>5</v>
      </c>
      <c r="G359" s="441">
        <v>16</v>
      </c>
      <c r="H359" s="440">
        <v>15.15352</v>
      </c>
      <c r="I359" s="441">
        <v>-1</v>
      </c>
      <c r="J359" s="442">
        <v>0.94709500000000002</v>
      </c>
    </row>
    <row r="360" spans="1:10" x14ac:dyDescent="0.2">
      <c r="A360" s="306">
        <v>358</v>
      </c>
      <c r="B360" s="443" t="s">
        <v>485</v>
      </c>
      <c r="C360" s="444" t="s">
        <v>364</v>
      </c>
      <c r="D360" s="445" t="s">
        <v>307</v>
      </c>
      <c r="E360" s="435">
        <v>0</v>
      </c>
      <c r="F360" s="446">
        <v>1800</v>
      </c>
      <c r="G360" s="447">
        <v>2377</v>
      </c>
      <c r="H360" s="446">
        <v>1856.9449999999999</v>
      </c>
      <c r="I360" s="447">
        <v>-520</v>
      </c>
      <c r="J360" s="448">
        <v>0.78121371476651236</v>
      </c>
    </row>
    <row r="361" spans="1:10" x14ac:dyDescent="0.2">
      <c r="A361" s="306">
        <v>359</v>
      </c>
      <c r="B361" s="443" t="s">
        <v>485</v>
      </c>
      <c r="C361" s="437" t="s">
        <v>364</v>
      </c>
      <c r="D361" s="438" t="s">
        <v>349</v>
      </c>
      <c r="E361" s="439">
        <v>0</v>
      </c>
      <c r="F361" s="440">
        <v>0</v>
      </c>
      <c r="G361" s="441">
        <v>123</v>
      </c>
      <c r="H361" s="440">
        <v>122.46</v>
      </c>
      <c r="I361" s="441">
        <v>-1</v>
      </c>
      <c r="J361" s="442">
        <v>0.99560975609756097</v>
      </c>
    </row>
    <row r="362" spans="1:10" x14ac:dyDescent="0.2">
      <c r="A362" s="306">
        <v>360</v>
      </c>
      <c r="B362" s="443" t="s">
        <v>485</v>
      </c>
      <c r="C362" s="449" t="s">
        <v>364</v>
      </c>
      <c r="D362" s="445" t="s">
        <v>350</v>
      </c>
      <c r="E362" s="435">
        <v>0</v>
      </c>
      <c r="F362" s="446">
        <v>0</v>
      </c>
      <c r="G362" s="447">
        <v>10</v>
      </c>
      <c r="H362" s="446">
        <v>0</v>
      </c>
      <c r="I362" s="447">
        <v>-10</v>
      </c>
      <c r="J362" s="448">
        <v>0</v>
      </c>
    </row>
    <row r="363" spans="1:10" x14ac:dyDescent="0.2">
      <c r="A363" s="306">
        <v>361</v>
      </c>
      <c r="B363" s="443" t="s">
        <v>485</v>
      </c>
      <c r="C363" s="450" t="s">
        <v>369</v>
      </c>
      <c r="D363" s="450"/>
      <c r="E363" s="450"/>
      <c r="F363" s="451">
        <v>17662</v>
      </c>
      <c r="G363" s="452">
        <v>18416</v>
      </c>
      <c r="H363" s="451">
        <v>16423.392520000001</v>
      </c>
      <c r="I363" s="452">
        <v>-1993</v>
      </c>
      <c r="J363" s="453">
        <v>0.89180020199826249</v>
      </c>
    </row>
    <row r="364" spans="1:10" x14ac:dyDescent="0.2">
      <c r="A364" s="306">
        <v>362</v>
      </c>
      <c r="B364" s="443" t="s">
        <v>485</v>
      </c>
      <c r="C364" s="449" t="s">
        <v>490</v>
      </c>
      <c r="D364" s="445" t="s">
        <v>491</v>
      </c>
      <c r="E364" s="435">
        <v>0</v>
      </c>
      <c r="F364" s="446">
        <v>1807299</v>
      </c>
      <c r="G364" s="447">
        <v>1807769</v>
      </c>
      <c r="H364" s="446">
        <v>1807769</v>
      </c>
      <c r="I364" s="447">
        <v>0</v>
      </c>
      <c r="J364" s="448">
        <v>1</v>
      </c>
    </row>
    <row r="365" spans="1:10" x14ac:dyDescent="0.2">
      <c r="A365" s="306">
        <v>363</v>
      </c>
      <c r="B365" s="443" t="s">
        <v>485</v>
      </c>
      <c r="C365" s="450" t="s">
        <v>492</v>
      </c>
      <c r="D365" s="450"/>
      <c r="E365" s="450"/>
      <c r="F365" s="451">
        <v>1807299</v>
      </c>
      <c r="G365" s="452">
        <v>1807769</v>
      </c>
      <c r="H365" s="451">
        <v>1807769</v>
      </c>
      <c r="I365" s="452">
        <v>0</v>
      </c>
      <c r="J365" s="453">
        <v>1</v>
      </c>
    </row>
    <row r="366" spans="1:10" x14ac:dyDescent="0.2">
      <c r="A366" s="306">
        <v>364</v>
      </c>
      <c r="B366" s="443" t="s">
        <v>485</v>
      </c>
      <c r="C366" s="444" t="s">
        <v>493</v>
      </c>
      <c r="D366" s="445" t="s">
        <v>305</v>
      </c>
      <c r="E366" s="435">
        <v>0</v>
      </c>
      <c r="F366" s="446">
        <v>846</v>
      </c>
      <c r="G366" s="447">
        <v>846</v>
      </c>
      <c r="H366" s="446">
        <v>845.64480000000003</v>
      </c>
      <c r="I366" s="447">
        <v>0</v>
      </c>
      <c r="J366" s="448">
        <v>0.9995801418439717</v>
      </c>
    </row>
    <row r="367" spans="1:10" x14ac:dyDescent="0.2">
      <c r="A367" s="306">
        <v>365</v>
      </c>
      <c r="B367" s="443" t="s">
        <v>485</v>
      </c>
      <c r="C367" s="454" t="s">
        <v>493</v>
      </c>
      <c r="D367" s="438" t="s">
        <v>404</v>
      </c>
      <c r="E367" s="439">
        <v>0</v>
      </c>
      <c r="F367" s="440">
        <v>3080</v>
      </c>
      <c r="G367" s="441">
        <v>3080</v>
      </c>
      <c r="H367" s="440">
        <v>2973.0049099999997</v>
      </c>
      <c r="I367" s="441">
        <v>-107</v>
      </c>
      <c r="J367" s="442">
        <v>0.96526133441558426</v>
      </c>
    </row>
    <row r="368" spans="1:10" x14ac:dyDescent="0.2">
      <c r="A368" s="306">
        <v>366</v>
      </c>
      <c r="B368" s="443" t="s">
        <v>485</v>
      </c>
      <c r="C368" s="455" t="s">
        <v>494</v>
      </c>
      <c r="D368" s="455"/>
      <c r="E368" s="455"/>
      <c r="F368" s="456">
        <v>3926</v>
      </c>
      <c r="G368" s="457">
        <v>3926</v>
      </c>
      <c r="H368" s="456">
        <v>3818.6497099999997</v>
      </c>
      <c r="I368" s="457">
        <v>-107</v>
      </c>
      <c r="J368" s="458">
        <v>0.97265657412124296</v>
      </c>
    </row>
    <row r="369" spans="1:10" x14ac:dyDescent="0.2">
      <c r="A369" s="306">
        <v>367</v>
      </c>
      <c r="B369" s="443" t="s">
        <v>485</v>
      </c>
      <c r="C369" s="437" t="s">
        <v>495</v>
      </c>
      <c r="D369" s="438" t="s">
        <v>322</v>
      </c>
      <c r="E369" s="439">
        <v>0</v>
      </c>
      <c r="F369" s="440">
        <v>8160</v>
      </c>
      <c r="G369" s="441">
        <v>8160</v>
      </c>
      <c r="H369" s="440">
        <v>8160</v>
      </c>
      <c r="I369" s="441">
        <v>0</v>
      </c>
      <c r="J369" s="442">
        <v>1</v>
      </c>
    </row>
    <row r="370" spans="1:10" x14ac:dyDescent="0.2">
      <c r="A370" s="306">
        <v>368</v>
      </c>
      <c r="B370" s="443" t="s">
        <v>485</v>
      </c>
      <c r="C370" s="444" t="s">
        <v>495</v>
      </c>
      <c r="D370" s="445" t="s">
        <v>305</v>
      </c>
      <c r="E370" s="435">
        <v>0</v>
      </c>
      <c r="F370" s="446">
        <v>200</v>
      </c>
      <c r="G370" s="447">
        <v>200</v>
      </c>
      <c r="H370" s="446">
        <v>50.418399999999991</v>
      </c>
      <c r="I370" s="447">
        <v>-150</v>
      </c>
      <c r="J370" s="448">
        <v>0.25209199999999998</v>
      </c>
    </row>
    <row r="371" spans="1:10" x14ac:dyDescent="0.2">
      <c r="A371" s="306">
        <v>369</v>
      </c>
      <c r="B371" s="443" t="s">
        <v>485</v>
      </c>
      <c r="C371" s="454" t="s">
        <v>495</v>
      </c>
      <c r="D371" s="438" t="s">
        <v>308</v>
      </c>
      <c r="E371" s="439">
        <v>0</v>
      </c>
      <c r="F371" s="440">
        <v>20</v>
      </c>
      <c r="G371" s="441">
        <v>20</v>
      </c>
      <c r="H371" s="440">
        <v>20</v>
      </c>
      <c r="I371" s="441">
        <v>0</v>
      </c>
      <c r="J371" s="442">
        <v>1</v>
      </c>
    </row>
    <row r="372" spans="1:10" x14ac:dyDescent="0.2">
      <c r="A372" s="306">
        <v>370</v>
      </c>
      <c r="B372" s="443" t="s">
        <v>485</v>
      </c>
      <c r="C372" s="455" t="s">
        <v>496</v>
      </c>
      <c r="D372" s="455"/>
      <c r="E372" s="455"/>
      <c r="F372" s="456">
        <v>8380</v>
      </c>
      <c r="G372" s="457">
        <v>8380</v>
      </c>
      <c r="H372" s="456">
        <v>8230.4184000000005</v>
      </c>
      <c r="I372" s="457">
        <v>-150</v>
      </c>
      <c r="J372" s="458">
        <v>0.98215016706443925</v>
      </c>
    </row>
    <row r="373" spans="1:10" x14ac:dyDescent="0.2">
      <c r="A373" s="306">
        <v>371</v>
      </c>
      <c r="B373" s="443" t="s">
        <v>485</v>
      </c>
      <c r="C373" s="454" t="s">
        <v>317</v>
      </c>
      <c r="D373" s="438" t="s">
        <v>322</v>
      </c>
      <c r="E373" s="439">
        <v>0</v>
      </c>
      <c r="F373" s="440">
        <v>4000</v>
      </c>
      <c r="G373" s="441">
        <v>4000</v>
      </c>
      <c r="H373" s="440">
        <v>3417.9929999999999</v>
      </c>
      <c r="I373" s="441">
        <v>-582</v>
      </c>
      <c r="J373" s="442">
        <v>0.85449825000000001</v>
      </c>
    </row>
    <row r="374" spans="1:10" x14ac:dyDescent="0.2">
      <c r="A374" s="306">
        <v>372</v>
      </c>
      <c r="B374" s="459" t="s">
        <v>485</v>
      </c>
      <c r="C374" s="455" t="s">
        <v>324</v>
      </c>
      <c r="D374" s="455"/>
      <c r="E374" s="455"/>
      <c r="F374" s="456">
        <v>4000</v>
      </c>
      <c r="G374" s="457">
        <v>4000</v>
      </c>
      <c r="H374" s="456">
        <v>3417.9929999999999</v>
      </c>
      <c r="I374" s="457">
        <v>-582</v>
      </c>
      <c r="J374" s="458">
        <v>0.85449825000000001</v>
      </c>
    </row>
    <row r="375" spans="1:10" x14ac:dyDescent="0.2">
      <c r="A375" s="306">
        <v>373</v>
      </c>
      <c r="B375" s="460" t="s">
        <v>497</v>
      </c>
      <c r="C375" s="460"/>
      <c r="D375" s="460"/>
      <c r="E375" s="460"/>
      <c r="F375" s="461">
        <v>2413078</v>
      </c>
      <c r="G375" s="462">
        <v>2476841</v>
      </c>
      <c r="H375" s="461">
        <v>2462809.0445599994</v>
      </c>
      <c r="I375" s="462">
        <v>-14032</v>
      </c>
      <c r="J375" s="463">
        <v>0.99433473709454878</v>
      </c>
    </row>
    <row r="376" spans="1:10" x14ac:dyDescent="0.2">
      <c r="A376" s="306">
        <v>374</v>
      </c>
      <c r="B376" s="464" t="s">
        <v>498</v>
      </c>
      <c r="C376" s="449" t="s">
        <v>364</v>
      </c>
      <c r="D376" s="445" t="s">
        <v>322</v>
      </c>
      <c r="E376" s="435" t="s">
        <v>345</v>
      </c>
      <c r="F376" s="446">
        <v>200</v>
      </c>
      <c r="G376" s="447">
        <v>38</v>
      </c>
      <c r="H376" s="446">
        <v>37.4</v>
      </c>
      <c r="I376" s="447">
        <v>-1</v>
      </c>
      <c r="J376" s="448">
        <v>0.98421052631578942</v>
      </c>
    </row>
    <row r="377" spans="1:10" x14ac:dyDescent="0.2">
      <c r="A377" s="306">
        <v>375</v>
      </c>
      <c r="B377" s="443" t="s">
        <v>498</v>
      </c>
      <c r="C377" s="450" t="s">
        <v>369</v>
      </c>
      <c r="D377" s="450"/>
      <c r="E377" s="450"/>
      <c r="F377" s="451">
        <v>200</v>
      </c>
      <c r="G377" s="452">
        <v>38</v>
      </c>
      <c r="H377" s="451">
        <v>37.4</v>
      </c>
      <c r="I377" s="452">
        <v>-1</v>
      </c>
      <c r="J377" s="453">
        <v>0.98421052631578942</v>
      </c>
    </row>
    <row r="378" spans="1:10" x14ac:dyDescent="0.2">
      <c r="A378" s="306">
        <v>376</v>
      </c>
      <c r="B378" s="443" t="s">
        <v>498</v>
      </c>
      <c r="C378" s="444" t="s">
        <v>490</v>
      </c>
      <c r="D378" s="445" t="s">
        <v>322</v>
      </c>
      <c r="E378" s="435" t="s">
        <v>345</v>
      </c>
      <c r="F378" s="446">
        <v>450</v>
      </c>
      <c r="G378" s="447">
        <v>76</v>
      </c>
      <c r="H378" s="446">
        <v>73.7</v>
      </c>
      <c r="I378" s="447">
        <v>-2</v>
      </c>
      <c r="J378" s="448">
        <v>0.96973684210526323</v>
      </c>
    </row>
    <row r="379" spans="1:10" x14ac:dyDescent="0.2">
      <c r="A379" s="306">
        <v>377</v>
      </c>
      <c r="B379" s="443" t="s">
        <v>498</v>
      </c>
      <c r="C379" s="454" t="s">
        <v>490</v>
      </c>
      <c r="D379" s="438" t="s">
        <v>305</v>
      </c>
      <c r="E379" s="439" t="s">
        <v>345</v>
      </c>
      <c r="F379" s="440">
        <v>200</v>
      </c>
      <c r="G379" s="441">
        <v>0</v>
      </c>
      <c r="H379" s="440">
        <v>0</v>
      </c>
      <c r="I379" s="441">
        <v>0</v>
      </c>
      <c r="J379" s="442">
        <v>0</v>
      </c>
    </row>
    <row r="380" spans="1:10" x14ac:dyDescent="0.2">
      <c r="A380" s="306">
        <v>378</v>
      </c>
      <c r="B380" s="443" t="s">
        <v>498</v>
      </c>
      <c r="C380" s="455" t="s">
        <v>492</v>
      </c>
      <c r="D380" s="455"/>
      <c r="E380" s="455"/>
      <c r="F380" s="456">
        <v>650</v>
      </c>
      <c r="G380" s="457">
        <v>76</v>
      </c>
      <c r="H380" s="456">
        <v>73.7</v>
      </c>
      <c r="I380" s="457">
        <v>-2</v>
      </c>
      <c r="J380" s="458">
        <v>0.96973684210526323</v>
      </c>
    </row>
    <row r="381" spans="1:10" x14ac:dyDescent="0.2">
      <c r="A381" s="306">
        <v>379</v>
      </c>
      <c r="B381" s="443" t="s">
        <v>498</v>
      </c>
      <c r="C381" s="437" t="s">
        <v>474</v>
      </c>
      <c r="D381" s="438" t="s">
        <v>322</v>
      </c>
      <c r="E381" s="439">
        <v>0</v>
      </c>
      <c r="F381" s="440">
        <v>150</v>
      </c>
      <c r="G381" s="441">
        <v>127</v>
      </c>
      <c r="H381" s="440">
        <v>72.599999999999994</v>
      </c>
      <c r="I381" s="441">
        <v>-54</v>
      </c>
      <c r="J381" s="442">
        <v>0.57165354330708662</v>
      </c>
    </row>
    <row r="382" spans="1:10" x14ac:dyDescent="0.2">
      <c r="A382" s="306">
        <v>380</v>
      </c>
      <c r="B382" s="443" t="s">
        <v>498</v>
      </c>
      <c r="C382" s="444" t="s">
        <v>474</v>
      </c>
      <c r="D382" s="445" t="s">
        <v>305</v>
      </c>
      <c r="E382" s="435">
        <v>0</v>
      </c>
      <c r="F382" s="446">
        <v>100</v>
      </c>
      <c r="G382" s="447">
        <v>100</v>
      </c>
      <c r="H382" s="446">
        <v>0</v>
      </c>
      <c r="I382" s="447">
        <v>-100</v>
      </c>
      <c r="J382" s="448">
        <v>0</v>
      </c>
    </row>
    <row r="383" spans="1:10" x14ac:dyDescent="0.2">
      <c r="A383" s="306">
        <v>381</v>
      </c>
      <c r="B383" s="443" t="s">
        <v>498</v>
      </c>
      <c r="C383" s="454" t="s">
        <v>474</v>
      </c>
      <c r="D383" s="438" t="s">
        <v>307</v>
      </c>
      <c r="E383" s="439">
        <v>0</v>
      </c>
      <c r="F383" s="440">
        <v>0</v>
      </c>
      <c r="G383" s="441">
        <v>23</v>
      </c>
      <c r="H383" s="440">
        <v>22.84826</v>
      </c>
      <c r="I383" s="441">
        <v>0</v>
      </c>
      <c r="J383" s="442">
        <v>0.99340260869565211</v>
      </c>
    </row>
    <row r="384" spans="1:10" x14ac:dyDescent="0.2">
      <c r="A384" s="306">
        <v>382</v>
      </c>
      <c r="B384" s="443" t="s">
        <v>498</v>
      </c>
      <c r="C384" s="455" t="s">
        <v>475</v>
      </c>
      <c r="D384" s="455"/>
      <c r="E384" s="455"/>
      <c r="F384" s="456">
        <v>250</v>
      </c>
      <c r="G384" s="457">
        <v>250</v>
      </c>
      <c r="H384" s="456">
        <v>95.448259999999991</v>
      </c>
      <c r="I384" s="457">
        <v>-155</v>
      </c>
      <c r="J384" s="458">
        <v>0.38179303999999997</v>
      </c>
    </row>
    <row r="385" spans="1:10" x14ac:dyDescent="0.2">
      <c r="A385" s="306">
        <v>383</v>
      </c>
      <c r="B385" s="443" t="s">
        <v>498</v>
      </c>
      <c r="C385" s="437" t="s">
        <v>499</v>
      </c>
      <c r="D385" s="438" t="s">
        <v>322</v>
      </c>
      <c r="E385" s="439">
        <v>0</v>
      </c>
      <c r="F385" s="440">
        <v>3320</v>
      </c>
      <c r="G385" s="441">
        <v>3320</v>
      </c>
      <c r="H385" s="440">
        <v>614.76499999999999</v>
      </c>
      <c r="I385" s="441">
        <v>-2705</v>
      </c>
      <c r="J385" s="442">
        <v>0.18517018072289157</v>
      </c>
    </row>
    <row r="386" spans="1:10" x14ac:dyDescent="0.2">
      <c r="A386" s="306">
        <v>384</v>
      </c>
      <c r="B386" s="443" t="s">
        <v>498</v>
      </c>
      <c r="C386" s="444" t="s">
        <v>499</v>
      </c>
      <c r="D386" s="445" t="s">
        <v>305</v>
      </c>
      <c r="E386" s="435">
        <v>0</v>
      </c>
      <c r="F386" s="446">
        <v>300</v>
      </c>
      <c r="G386" s="447">
        <v>300</v>
      </c>
      <c r="H386" s="446">
        <v>0</v>
      </c>
      <c r="I386" s="447">
        <v>-300</v>
      </c>
      <c r="J386" s="448">
        <v>0</v>
      </c>
    </row>
    <row r="387" spans="1:10" x14ac:dyDescent="0.2">
      <c r="A387" s="306">
        <v>385</v>
      </c>
      <c r="B387" s="443" t="s">
        <v>498</v>
      </c>
      <c r="C387" s="437" t="s">
        <v>499</v>
      </c>
      <c r="D387" s="438" t="s">
        <v>404</v>
      </c>
      <c r="E387" s="439">
        <v>0</v>
      </c>
      <c r="F387" s="440">
        <v>100</v>
      </c>
      <c r="G387" s="441">
        <v>100</v>
      </c>
      <c r="H387" s="440">
        <v>0</v>
      </c>
      <c r="I387" s="441">
        <v>-100</v>
      </c>
      <c r="J387" s="442">
        <v>0</v>
      </c>
    </row>
    <row r="388" spans="1:10" x14ac:dyDescent="0.2">
      <c r="A388" s="306">
        <v>386</v>
      </c>
      <c r="B388" s="443" t="s">
        <v>498</v>
      </c>
      <c r="C388" s="449" t="s">
        <v>499</v>
      </c>
      <c r="D388" s="445" t="s">
        <v>307</v>
      </c>
      <c r="E388" s="435">
        <v>0</v>
      </c>
      <c r="F388" s="446">
        <v>20</v>
      </c>
      <c r="G388" s="447">
        <v>20</v>
      </c>
      <c r="H388" s="446">
        <v>0</v>
      </c>
      <c r="I388" s="447">
        <v>-20</v>
      </c>
      <c r="J388" s="448">
        <v>0</v>
      </c>
    </row>
    <row r="389" spans="1:10" x14ac:dyDescent="0.2">
      <c r="A389" s="306">
        <v>387</v>
      </c>
      <c r="B389" s="443" t="s">
        <v>498</v>
      </c>
      <c r="C389" s="450" t="s">
        <v>500</v>
      </c>
      <c r="D389" s="450"/>
      <c r="E389" s="450"/>
      <c r="F389" s="451">
        <v>3740</v>
      </c>
      <c r="G389" s="452">
        <v>3740</v>
      </c>
      <c r="H389" s="451">
        <v>614.76499999999999</v>
      </c>
      <c r="I389" s="452">
        <v>-3125</v>
      </c>
      <c r="J389" s="453">
        <v>0.16437566844919785</v>
      </c>
    </row>
    <row r="390" spans="1:10" x14ac:dyDescent="0.2">
      <c r="A390" s="306">
        <v>388</v>
      </c>
      <c r="B390" s="443" t="s">
        <v>498</v>
      </c>
      <c r="C390" s="444" t="s">
        <v>370</v>
      </c>
      <c r="D390" s="445" t="s">
        <v>319</v>
      </c>
      <c r="E390" s="435" t="s">
        <v>345</v>
      </c>
      <c r="F390" s="446">
        <v>1500</v>
      </c>
      <c r="G390" s="447">
        <v>2500</v>
      </c>
      <c r="H390" s="446">
        <v>2112.7809999999999</v>
      </c>
      <c r="I390" s="447">
        <v>-387</v>
      </c>
      <c r="J390" s="448">
        <v>0.84511239999999999</v>
      </c>
    </row>
    <row r="391" spans="1:10" x14ac:dyDescent="0.2">
      <c r="A391" s="306">
        <v>389</v>
      </c>
      <c r="B391" s="443" t="s">
        <v>498</v>
      </c>
      <c r="C391" s="437" t="s">
        <v>370</v>
      </c>
      <c r="D391" s="438" t="s">
        <v>314</v>
      </c>
      <c r="E391" s="439" t="s">
        <v>345</v>
      </c>
      <c r="F391" s="440">
        <v>30</v>
      </c>
      <c r="G391" s="441">
        <v>0</v>
      </c>
      <c r="H391" s="440">
        <v>0</v>
      </c>
      <c r="I391" s="441">
        <v>0</v>
      </c>
      <c r="J391" s="442">
        <v>0</v>
      </c>
    </row>
    <row r="392" spans="1:10" x14ac:dyDescent="0.2">
      <c r="A392" s="306">
        <v>390</v>
      </c>
      <c r="B392" s="443" t="s">
        <v>498</v>
      </c>
      <c r="C392" s="444" t="s">
        <v>370</v>
      </c>
      <c r="D392" s="445" t="s">
        <v>402</v>
      </c>
      <c r="E392" s="435" t="s">
        <v>345</v>
      </c>
      <c r="F392" s="446">
        <v>1</v>
      </c>
      <c r="G392" s="447">
        <v>1</v>
      </c>
      <c r="H392" s="446">
        <v>1</v>
      </c>
      <c r="I392" s="447">
        <v>0</v>
      </c>
      <c r="J392" s="448">
        <v>1</v>
      </c>
    </row>
    <row r="393" spans="1:10" x14ac:dyDescent="0.2">
      <c r="A393" s="306">
        <v>391</v>
      </c>
      <c r="B393" s="443" t="s">
        <v>498</v>
      </c>
      <c r="C393" s="437" t="s">
        <v>370</v>
      </c>
      <c r="D393" s="438" t="s">
        <v>305</v>
      </c>
      <c r="E393" s="439" t="s">
        <v>345</v>
      </c>
      <c r="F393" s="440">
        <v>150</v>
      </c>
      <c r="G393" s="441">
        <v>0</v>
      </c>
      <c r="H393" s="440">
        <v>0</v>
      </c>
      <c r="I393" s="441">
        <v>0</v>
      </c>
      <c r="J393" s="442">
        <v>0</v>
      </c>
    </row>
    <row r="394" spans="1:10" x14ac:dyDescent="0.2">
      <c r="A394" s="306">
        <v>392</v>
      </c>
      <c r="B394" s="443" t="s">
        <v>498</v>
      </c>
      <c r="C394" s="449" t="s">
        <v>370</v>
      </c>
      <c r="D394" s="445" t="s">
        <v>306</v>
      </c>
      <c r="E394" s="435" t="s">
        <v>345</v>
      </c>
      <c r="F394" s="446">
        <v>40</v>
      </c>
      <c r="G394" s="447">
        <v>32</v>
      </c>
      <c r="H394" s="446">
        <v>31.666</v>
      </c>
      <c r="I394" s="447">
        <v>0</v>
      </c>
      <c r="J394" s="448">
        <v>0.98956250000000001</v>
      </c>
    </row>
    <row r="395" spans="1:10" x14ac:dyDescent="0.2">
      <c r="A395" s="306">
        <v>393</v>
      </c>
      <c r="B395" s="443" t="s">
        <v>498</v>
      </c>
      <c r="C395" s="450" t="s">
        <v>372</v>
      </c>
      <c r="D395" s="450"/>
      <c r="E395" s="450"/>
      <c r="F395" s="451">
        <v>1721</v>
      </c>
      <c r="G395" s="452">
        <v>2533</v>
      </c>
      <c r="H395" s="451">
        <v>2145.4470000000001</v>
      </c>
      <c r="I395" s="452">
        <v>-388</v>
      </c>
      <c r="J395" s="453">
        <v>0.846998420844848</v>
      </c>
    </row>
    <row r="396" spans="1:10" x14ac:dyDescent="0.2">
      <c r="A396" s="306">
        <v>394</v>
      </c>
      <c r="B396" s="443" t="s">
        <v>498</v>
      </c>
      <c r="C396" s="449" t="s">
        <v>501</v>
      </c>
      <c r="D396" s="445" t="s">
        <v>488</v>
      </c>
      <c r="E396" s="435" t="s">
        <v>345</v>
      </c>
      <c r="F396" s="446">
        <v>0</v>
      </c>
      <c r="G396" s="447">
        <v>195</v>
      </c>
      <c r="H396" s="446">
        <v>194.649</v>
      </c>
      <c r="I396" s="447">
        <v>0</v>
      </c>
      <c r="J396" s="448">
        <v>0.99819999999999998</v>
      </c>
    </row>
    <row r="397" spans="1:10" x14ac:dyDescent="0.2">
      <c r="A397" s="306">
        <v>395</v>
      </c>
      <c r="B397" s="443" t="s">
        <v>498</v>
      </c>
      <c r="C397" s="450" t="s">
        <v>502</v>
      </c>
      <c r="D397" s="450"/>
      <c r="E397" s="450"/>
      <c r="F397" s="451">
        <v>0</v>
      </c>
      <c r="G397" s="452">
        <v>195</v>
      </c>
      <c r="H397" s="451">
        <v>194.649</v>
      </c>
      <c r="I397" s="452">
        <v>0</v>
      </c>
      <c r="J397" s="453">
        <v>0.99819999999999998</v>
      </c>
    </row>
    <row r="398" spans="1:10" x14ac:dyDescent="0.2">
      <c r="A398" s="306">
        <v>396</v>
      </c>
      <c r="B398" s="443" t="s">
        <v>498</v>
      </c>
      <c r="C398" s="449" t="s">
        <v>373</v>
      </c>
      <c r="D398" s="445" t="s">
        <v>491</v>
      </c>
      <c r="E398" s="435">
        <v>0</v>
      </c>
      <c r="F398" s="446">
        <v>1500</v>
      </c>
      <c r="G398" s="447">
        <v>1500</v>
      </c>
      <c r="H398" s="446">
        <v>1500</v>
      </c>
      <c r="I398" s="447">
        <v>0</v>
      </c>
      <c r="J398" s="448">
        <v>1</v>
      </c>
    </row>
    <row r="399" spans="1:10" x14ac:dyDescent="0.2">
      <c r="A399" s="306">
        <v>397</v>
      </c>
      <c r="B399" s="443" t="s">
        <v>498</v>
      </c>
      <c r="C399" s="450" t="s">
        <v>374</v>
      </c>
      <c r="D399" s="450"/>
      <c r="E399" s="450"/>
      <c r="F399" s="451">
        <v>1500</v>
      </c>
      <c r="G399" s="452">
        <v>1500</v>
      </c>
      <c r="H399" s="451">
        <v>1500</v>
      </c>
      <c r="I399" s="452">
        <v>0</v>
      </c>
      <c r="J399" s="453">
        <v>1</v>
      </c>
    </row>
    <row r="400" spans="1:10" x14ac:dyDescent="0.2">
      <c r="A400" s="306">
        <v>398</v>
      </c>
      <c r="B400" s="443" t="s">
        <v>498</v>
      </c>
      <c r="C400" s="449" t="s">
        <v>503</v>
      </c>
      <c r="D400" s="445" t="s">
        <v>322</v>
      </c>
      <c r="E400" s="435" t="s">
        <v>345</v>
      </c>
      <c r="F400" s="446">
        <v>100</v>
      </c>
      <c r="G400" s="447">
        <v>0</v>
      </c>
      <c r="H400" s="446">
        <v>0</v>
      </c>
      <c r="I400" s="447">
        <v>0</v>
      </c>
      <c r="J400" s="448">
        <v>0</v>
      </c>
    </row>
    <row r="401" spans="1:10" x14ac:dyDescent="0.2">
      <c r="A401" s="306">
        <v>399</v>
      </c>
      <c r="B401" s="443" t="s">
        <v>498</v>
      </c>
      <c r="C401" s="450" t="s">
        <v>504</v>
      </c>
      <c r="D401" s="450"/>
      <c r="E401" s="450"/>
      <c r="F401" s="451">
        <v>100</v>
      </c>
      <c r="G401" s="452">
        <v>0</v>
      </c>
      <c r="H401" s="451">
        <v>0</v>
      </c>
      <c r="I401" s="452">
        <v>0</v>
      </c>
      <c r="J401" s="453">
        <v>0</v>
      </c>
    </row>
    <row r="402" spans="1:10" x14ac:dyDescent="0.2">
      <c r="A402" s="306">
        <v>400</v>
      </c>
      <c r="B402" s="443" t="s">
        <v>498</v>
      </c>
      <c r="C402" s="449" t="s">
        <v>505</v>
      </c>
      <c r="D402" s="445" t="s">
        <v>322</v>
      </c>
      <c r="E402" s="435" t="s">
        <v>345</v>
      </c>
      <c r="F402" s="446">
        <v>200</v>
      </c>
      <c r="G402" s="447">
        <v>46</v>
      </c>
      <c r="H402" s="446">
        <v>45.65</v>
      </c>
      <c r="I402" s="447">
        <v>0</v>
      </c>
      <c r="J402" s="448">
        <v>0.99239130434782608</v>
      </c>
    </row>
    <row r="403" spans="1:10" x14ac:dyDescent="0.2">
      <c r="A403" s="306">
        <v>401</v>
      </c>
      <c r="B403" s="443" t="s">
        <v>498</v>
      </c>
      <c r="C403" s="450" t="s">
        <v>506</v>
      </c>
      <c r="D403" s="450"/>
      <c r="E403" s="450"/>
      <c r="F403" s="451">
        <v>200</v>
      </c>
      <c r="G403" s="452">
        <v>46</v>
      </c>
      <c r="H403" s="451">
        <v>45.65</v>
      </c>
      <c r="I403" s="452">
        <v>0</v>
      </c>
      <c r="J403" s="453">
        <v>0.99239130434782608</v>
      </c>
    </row>
    <row r="404" spans="1:10" x14ac:dyDescent="0.2">
      <c r="A404" s="306">
        <v>402</v>
      </c>
      <c r="B404" s="443" t="s">
        <v>498</v>
      </c>
      <c r="C404" s="444" t="s">
        <v>507</v>
      </c>
      <c r="D404" s="445" t="s">
        <v>322</v>
      </c>
      <c r="E404" s="435">
        <v>0</v>
      </c>
      <c r="F404" s="446">
        <v>50</v>
      </c>
      <c r="G404" s="447">
        <v>11</v>
      </c>
      <c r="H404" s="446">
        <v>0</v>
      </c>
      <c r="I404" s="447">
        <v>-11</v>
      </c>
      <c r="J404" s="448">
        <v>0</v>
      </c>
    </row>
    <row r="405" spans="1:10" x14ac:dyDescent="0.2">
      <c r="A405" s="306">
        <v>403</v>
      </c>
      <c r="B405" s="443" t="s">
        <v>498</v>
      </c>
      <c r="C405" s="437" t="s">
        <v>507</v>
      </c>
      <c r="D405" s="438" t="s">
        <v>305</v>
      </c>
      <c r="E405" s="439">
        <v>0</v>
      </c>
      <c r="F405" s="440">
        <v>154309</v>
      </c>
      <c r="G405" s="441">
        <v>154325</v>
      </c>
      <c r="H405" s="440">
        <v>154317.34941</v>
      </c>
      <c r="I405" s="441">
        <v>-8</v>
      </c>
      <c r="J405" s="442">
        <v>0.99995042546573787</v>
      </c>
    </row>
    <row r="406" spans="1:10" x14ac:dyDescent="0.2">
      <c r="A406" s="306">
        <v>404</v>
      </c>
      <c r="B406" s="443" t="s">
        <v>498</v>
      </c>
      <c r="C406" s="449" t="s">
        <v>507</v>
      </c>
      <c r="D406" s="445" t="s">
        <v>404</v>
      </c>
      <c r="E406" s="435">
        <v>0</v>
      </c>
      <c r="F406" s="446">
        <v>100</v>
      </c>
      <c r="G406" s="447">
        <v>123</v>
      </c>
      <c r="H406" s="446">
        <v>119.60656</v>
      </c>
      <c r="I406" s="447">
        <v>-3</v>
      </c>
      <c r="J406" s="448">
        <v>0.97241105691056917</v>
      </c>
    </row>
    <row r="407" spans="1:10" x14ac:dyDescent="0.2">
      <c r="A407" s="306">
        <v>405</v>
      </c>
      <c r="B407" s="443" t="s">
        <v>498</v>
      </c>
      <c r="C407" s="450" t="s">
        <v>508</v>
      </c>
      <c r="D407" s="450"/>
      <c r="E407" s="450"/>
      <c r="F407" s="451">
        <v>154459</v>
      </c>
      <c r="G407" s="452">
        <v>154459</v>
      </c>
      <c r="H407" s="451">
        <v>154436.95596999998</v>
      </c>
      <c r="I407" s="452">
        <v>-22</v>
      </c>
      <c r="J407" s="453">
        <v>0.99985728232087467</v>
      </c>
    </row>
    <row r="408" spans="1:10" x14ac:dyDescent="0.2">
      <c r="A408" s="306">
        <v>406</v>
      </c>
      <c r="B408" s="443" t="s">
        <v>498</v>
      </c>
      <c r="C408" s="444" t="s">
        <v>509</v>
      </c>
      <c r="D408" s="445" t="s">
        <v>322</v>
      </c>
      <c r="E408" s="435">
        <v>0</v>
      </c>
      <c r="F408" s="446">
        <v>400</v>
      </c>
      <c r="G408" s="447">
        <v>280</v>
      </c>
      <c r="H408" s="446">
        <v>0</v>
      </c>
      <c r="I408" s="447">
        <v>-280</v>
      </c>
      <c r="J408" s="448">
        <v>0</v>
      </c>
    </row>
    <row r="409" spans="1:10" x14ac:dyDescent="0.2">
      <c r="A409" s="306">
        <v>407</v>
      </c>
      <c r="B409" s="443" t="s">
        <v>498</v>
      </c>
      <c r="C409" s="437" t="s">
        <v>509</v>
      </c>
      <c r="D409" s="438" t="s">
        <v>323</v>
      </c>
      <c r="E409" s="439">
        <v>0</v>
      </c>
      <c r="F409" s="440">
        <v>30</v>
      </c>
      <c r="G409" s="441">
        <v>30</v>
      </c>
      <c r="H409" s="440">
        <v>0</v>
      </c>
      <c r="I409" s="441">
        <v>-30</v>
      </c>
      <c r="J409" s="442">
        <v>0</v>
      </c>
    </row>
    <row r="410" spans="1:10" x14ac:dyDescent="0.2">
      <c r="A410" s="306">
        <v>408</v>
      </c>
      <c r="B410" s="443" t="s">
        <v>498</v>
      </c>
      <c r="C410" s="444" t="s">
        <v>509</v>
      </c>
      <c r="D410" s="445" t="s">
        <v>305</v>
      </c>
      <c r="E410" s="435">
        <v>0</v>
      </c>
      <c r="F410" s="446">
        <v>3922</v>
      </c>
      <c r="G410" s="447">
        <v>3922</v>
      </c>
      <c r="H410" s="446">
        <v>3863.3631999999993</v>
      </c>
      <c r="I410" s="447">
        <v>-59</v>
      </c>
      <c r="J410" s="448">
        <v>0.98504926058133591</v>
      </c>
    </row>
    <row r="411" spans="1:10" x14ac:dyDescent="0.2">
      <c r="A411" s="306">
        <v>409</v>
      </c>
      <c r="B411" s="443" t="s">
        <v>498</v>
      </c>
      <c r="C411" s="437" t="s">
        <v>509</v>
      </c>
      <c r="D411" s="438" t="s">
        <v>404</v>
      </c>
      <c r="E411" s="439">
        <v>0</v>
      </c>
      <c r="F411" s="440">
        <v>150</v>
      </c>
      <c r="G411" s="441">
        <v>270</v>
      </c>
      <c r="H411" s="440">
        <v>233.02958000000001</v>
      </c>
      <c r="I411" s="441">
        <v>-37</v>
      </c>
      <c r="J411" s="442">
        <v>0.86307251851851852</v>
      </c>
    </row>
    <row r="412" spans="1:10" x14ac:dyDescent="0.2">
      <c r="A412" s="306">
        <v>410</v>
      </c>
      <c r="B412" s="443" t="s">
        <v>498</v>
      </c>
      <c r="C412" s="444" t="s">
        <v>509</v>
      </c>
      <c r="D412" s="445" t="s">
        <v>307</v>
      </c>
      <c r="E412" s="435">
        <v>0</v>
      </c>
      <c r="F412" s="446">
        <v>222</v>
      </c>
      <c r="G412" s="447">
        <v>222</v>
      </c>
      <c r="H412" s="446">
        <v>221.88579999999999</v>
      </c>
      <c r="I412" s="447">
        <v>0</v>
      </c>
      <c r="J412" s="448">
        <v>0.99948558558558553</v>
      </c>
    </row>
    <row r="413" spans="1:10" x14ac:dyDescent="0.2">
      <c r="A413" s="306">
        <v>411</v>
      </c>
      <c r="B413" s="443" t="s">
        <v>498</v>
      </c>
      <c r="C413" s="454" t="s">
        <v>509</v>
      </c>
      <c r="D413" s="438" t="s">
        <v>491</v>
      </c>
      <c r="E413" s="439">
        <v>0</v>
      </c>
      <c r="F413" s="440">
        <v>13947</v>
      </c>
      <c r="G413" s="441">
        <v>13947</v>
      </c>
      <c r="H413" s="440">
        <v>13947</v>
      </c>
      <c r="I413" s="441">
        <v>0</v>
      </c>
      <c r="J413" s="442">
        <v>1</v>
      </c>
    </row>
    <row r="414" spans="1:10" x14ac:dyDescent="0.2">
      <c r="A414" s="306">
        <v>412</v>
      </c>
      <c r="B414" s="443" t="s">
        <v>498</v>
      </c>
      <c r="C414" s="455" t="s">
        <v>510</v>
      </c>
      <c r="D414" s="455"/>
      <c r="E414" s="455"/>
      <c r="F414" s="456">
        <v>18671</v>
      </c>
      <c r="G414" s="457">
        <v>18671</v>
      </c>
      <c r="H414" s="456">
        <v>18265.278579999998</v>
      </c>
      <c r="I414" s="457">
        <v>-406</v>
      </c>
      <c r="J414" s="458">
        <v>0.97826996840019276</v>
      </c>
    </row>
    <row r="415" spans="1:10" x14ac:dyDescent="0.2">
      <c r="A415" s="306">
        <v>413</v>
      </c>
      <c r="B415" s="443" t="s">
        <v>498</v>
      </c>
      <c r="C415" s="437" t="s">
        <v>317</v>
      </c>
      <c r="D415" s="438" t="s">
        <v>314</v>
      </c>
      <c r="E415" s="439">
        <v>0</v>
      </c>
      <c r="F415" s="440">
        <v>0</v>
      </c>
      <c r="G415" s="441">
        <v>88</v>
      </c>
      <c r="H415" s="440">
        <v>87.846000000000004</v>
      </c>
      <c r="I415" s="441">
        <v>0</v>
      </c>
      <c r="J415" s="442">
        <v>0.99825000000000008</v>
      </c>
    </row>
    <row r="416" spans="1:10" x14ac:dyDescent="0.2">
      <c r="A416" s="306">
        <v>414</v>
      </c>
      <c r="B416" s="443" t="s">
        <v>498</v>
      </c>
      <c r="C416" s="444" t="s">
        <v>317</v>
      </c>
      <c r="D416" s="445" t="s">
        <v>320</v>
      </c>
      <c r="E416" s="435">
        <v>0</v>
      </c>
      <c r="F416" s="446">
        <v>0</v>
      </c>
      <c r="G416" s="447">
        <v>9</v>
      </c>
      <c r="H416" s="446">
        <v>8.593</v>
      </c>
      <c r="I416" s="447">
        <v>0</v>
      </c>
      <c r="J416" s="448">
        <v>0.95477777777777773</v>
      </c>
    </row>
    <row r="417" spans="1:10" x14ac:dyDescent="0.2">
      <c r="A417" s="306">
        <v>415</v>
      </c>
      <c r="B417" s="443" t="s">
        <v>498</v>
      </c>
      <c r="C417" s="437" t="s">
        <v>317</v>
      </c>
      <c r="D417" s="438" t="s">
        <v>322</v>
      </c>
      <c r="E417" s="439">
        <v>0</v>
      </c>
      <c r="F417" s="440">
        <v>1400</v>
      </c>
      <c r="G417" s="441">
        <v>0</v>
      </c>
      <c r="H417" s="440">
        <v>0</v>
      </c>
      <c r="I417" s="441">
        <v>0</v>
      </c>
      <c r="J417" s="442">
        <v>0</v>
      </c>
    </row>
    <row r="418" spans="1:10" x14ac:dyDescent="0.2">
      <c r="A418" s="306">
        <v>416</v>
      </c>
      <c r="B418" s="443" t="s">
        <v>498</v>
      </c>
      <c r="C418" s="449" t="s">
        <v>317</v>
      </c>
      <c r="D418" s="445" t="s">
        <v>305</v>
      </c>
      <c r="E418" s="435">
        <v>0</v>
      </c>
      <c r="F418" s="446">
        <v>810</v>
      </c>
      <c r="G418" s="447">
        <v>283</v>
      </c>
      <c r="H418" s="446">
        <v>134.79400000000001</v>
      </c>
      <c r="I418" s="447">
        <v>-148</v>
      </c>
      <c r="J418" s="448">
        <v>0.47630388692579512</v>
      </c>
    </row>
    <row r="419" spans="1:10" x14ac:dyDescent="0.2">
      <c r="A419" s="306">
        <v>417</v>
      </c>
      <c r="B419" s="443" t="s">
        <v>498</v>
      </c>
      <c r="C419" s="450" t="s">
        <v>324</v>
      </c>
      <c r="D419" s="450"/>
      <c r="E419" s="450"/>
      <c r="F419" s="451">
        <v>2210</v>
      </c>
      <c r="G419" s="452">
        <v>380</v>
      </c>
      <c r="H419" s="451">
        <v>231.233</v>
      </c>
      <c r="I419" s="452">
        <v>-149</v>
      </c>
      <c r="J419" s="453">
        <v>0.60850789473684208</v>
      </c>
    </row>
    <row r="420" spans="1:10" x14ac:dyDescent="0.2">
      <c r="A420" s="306">
        <v>418</v>
      </c>
      <c r="B420" s="443" t="s">
        <v>498</v>
      </c>
      <c r="C420" s="444" t="s">
        <v>511</v>
      </c>
      <c r="D420" s="445" t="s">
        <v>319</v>
      </c>
      <c r="E420" s="435">
        <v>0</v>
      </c>
      <c r="F420" s="446">
        <v>0</v>
      </c>
      <c r="G420" s="447">
        <v>1</v>
      </c>
      <c r="H420" s="446">
        <v>1</v>
      </c>
      <c r="I420" s="447">
        <v>0</v>
      </c>
      <c r="J420" s="448">
        <v>1</v>
      </c>
    </row>
    <row r="421" spans="1:10" x14ac:dyDescent="0.2">
      <c r="A421" s="306">
        <v>419</v>
      </c>
      <c r="B421" s="443" t="s">
        <v>498</v>
      </c>
      <c r="C421" s="437" t="s">
        <v>511</v>
      </c>
      <c r="D421" s="438" t="s">
        <v>320</v>
      </c>
      <c r="E421" s="439" t="s">
        <v>345</v>
      </c>
      <c r="F421" s="440">
        <v>10</v>
      </c>
      <c r="G421" s="441">
        <v>5</v>
      </c>
      <c r="H421" s="440">
        <v>5</v>
      </c>
      <c r="I421" s="441">
        <v>0</v>
      </c>
      <c r="J421" s="442">
        <v>1</v>
      </c>
    </row>
    <row r="422" spans="1:10" x14ac:dyDescent="0.2">
      <c r="A422" s="306">
        <v>420</v>
      </c>
      <c r="B422" s="443" t="s">
        <v>498</v>
      </c>
      <c r="C422" s="444" t="s">
        <v>511</v>
      </c>
      <c r="D422" s="445" t="s">
        <v>321</v>
      </c>
      <c r="E422" s="435">
        <v>0</v>
      </c>
      <c r="F422" s="446">
        <v>0</v>
      </c>
      <c r="G422" s="447">
        <v>50</v>
      </c>
      <c r="H422" s="446">
        <v>6.415</v>
      </c>
      <c r="I422" s="447">
        <v>-44</v>
      </c>
      <c r="J422" s="448">
        <v>0.1283</v>
      </c>
    </row>
    <row r="423" spans="1:10" x14ac:dyDescent="0.2">
      <c r="A423" s="306">
        <v>421</v>
      </c>
      <c r="B423" s="443" t="s">
        <v>498</v>
      </c>
      <c r="C423" s="437" t="s">
        <v>511</v>
      </c>
      <c r="D423" s="438" t="s">
        <v>322</v>
      </c>
      <c r="E423" s="439">
        <v>0</v>
      </c>
      <c r="F423" s="440">
        <v>6577</v>
      </c>
      <c r="G423" s="441">
        <v>8250</v>
      </c>
      <c r="H423" s="440">
        <v>1698.8720000000001</v>
      </c>
      <c r="I423" s="441">
        <v>-6551</v>
      </c>
      <c r="J423" s="442">
        <v>0.20592387878787879</v>
      </c>
    </row>
    <row r="424" spans="1:10" x14ac:dyDescent="0.2">
      <c r="A424" s="306">
        <v>422</v>
      </c>
      <c r="B424" s="443" t="s">
        <v>498</v>
      </c>
      <c r="C424" s="444" t="s">
        <v>511</v>
      </c>
      <c r="D424" s="445" t="s">
        <v>322</v>
      </c>
      <c r="E424" s="435" t="s">
        <v>345</v>
      </c>
      <c r="F424" s="446">
        <v>7091</v>
      </c>
      <c r="G424" s="447">
        <v>0</v>
      </c>
      <c r="H424" s="446">
        <v>0</v>
      </c>
      <c r="I424" s="447">
        <v>0</v>
      </c>
      <c r="J424" s="448">
        <v>0</v>
      </c>
    </row>
    <row r="425" spans="1:10" x14ac:dyDescent="0.2">
      <c r="A425" s="306">
        <v>423</v>
      </c>
      <c r="B425" s="443" t="s">
        <v>498</v>
      </c>
      <c r="C425" s="437" t="s">
        <v>511</v>
      </c>
      <c r="D425" s="438" t="s">
        <v>305</v>
      </c>
      <c r="E425" s="439">
        <v>0</v>
      </c>
      <c r="F425" s="440">
        <v>780</v>
      </c>
      <c r="G425" s="441">
        <v>2301</v>
      </c>
      <c r="H425" s="440">
        <v>2019.8050000000001</v>
      </c>
      <c r="I425" s="441">
        <v>-281</v>
      </c>
      <c r="J425" s="442">
        <v>0.87779443720121686</v>
      </c>
    </row>
    <row r="426" spans="1:10" x14ac:dyDescent="0.2">
      <c r="A426" s="306">
        <v>424</v>
      </c>
      <c r="B426" s="443" t="s">
        <v>498</v>
      </c>
      <c r="C426" s="444" t="s">
        <v>511</v>
      </c>
      <c r="D426" s="445" t="s">
        <v>305</v>
      </c>
      <c r="E426" s="435" t="s">
        <v>345</v>
      </c>
      <c r="F426" s="446">
        <v>0</v>
      </c>
      <c r="G426" s="447">
        <v>1</v>
      </c>
      <c r="H426" s="446">
        <v>0.25409999999999999</v>
      </c>
      <c r="I426" s="447">
        <v>-1</v>
      </c>
      <c r="J426" s="448">
        <v>0.25409999999999999</v>
      </c>
    </row>
    <row r="427" spans="1:10" x14ac:dyDescent="0.2">
      <c r="A427" s="306">
        <v>425</v>
      </c>
      <c r="B427" s="443" t="s">
        <v>498</v>
      </c>
      <c r="C427" s="437" t="s">
        <v>511</v>
      </c>
      <c r="D427" s="438" t="s">
        <v>404</v>
      </c>
      <c r="E427" s="439">
        <v>0</v>
      </c>
      <c r="F427" s="440">
        <v>50</v>
      </c>
      <c r="G427" s="441">
        <v>50</v>
      </c>
      <c r="H427" s="440">
        <v>0</v>
      </c>
      <c r="I427" s="441">
        <v>-50</v>
      </c>
      <c r="J427" s="442">
        <v>0</v>
      </c>
    </row>
    <row r="428" spans="1:10" x14ac:dyDescent="0.2">
      <c r="A428" s="306">
        <v>426</v>
      </c>
      <c r="B428" s="443" t="s">
        <v>498</v>
      </c>
      <c r="C428" s="444" t="s">
        <v>511</v>
      </c>
      <c r="D428" s="445" t="s">
        <v>404</v>
      </c>
      <c r="E428" s="435" t="s">
        <v>345</v>
      </c>
      <c r="F428" s="446">
        <v>3000</v>
      </c>
      <c r="G428" s="447">
        <v>0</v>
      </c>
      <c r="H428" s="446">
        <v>0</v>
      </c>
      <c r="I428" s="447">
        <v>0</v>
      </c>
      <c r="J428" s="448">
        <v>0</v>
      </c>
    </row>
    <row r="429" spans="1:10" x14ac:dyDescent="0.2">
      <c r="A429" s="306">
        <v>427</v>
      </c>
      <c r="B429" s="443" t="s">
        <v>498</v>
      </c>
      <c r="C429" s="437" t="s">
        <v>511</v>
      </c>
      <c r="D429" s="438" t="s">
        <v>368</v>
      </c>
      <c r="E429" s="439">
        <v>0</v>
      </c>
      <c r="F429" s="440">
        <v>50</v>
      </c>
      <c r="G429" s="441">
        <v>50</v>
      </c>
      <c r="H429" s="440">
        <v>0</v>
      </c>
      <c r="I429" s="441">
        <v>-50</v>
      </c>
      <c r="J429" s="442">
        <v>0</v>
      </c>
    </row>
    <row r="430" spans="1:10" x14ac:dyDescent="0.2">
      <c r="A430" s="306">
        <v>428</v>
      </c>
      <c r="B430" s="443" t="s">
        <v>498</v>
      </c>
      <c r="C430" s="444" t="s">
        <v>511</v>
      </c>
      <c r="D430" s="445" t="s">
        <v>307</v>
      </c>
      <c r="E430" s="435">
        <v>0</v>
      </c>
      <c r="F430" s="446">
        <v>400</v>
      </c>
      <c r="G430" s="447">
        <v>400</v>
      </c>
      <c r="H430" s="446">
        <v>274.5</v>
      </c>
      <c r="I430" s="447">
        <v>-126</v>
      </c>
      <c r="J430" s="448">
        <v>0.68625000000000003</v>
      </c>
    </row>
    <row r="431" spans="1:10" x14ac:dyDescent="0.2">
      <c r="A431" s="306">
        <v>429</v>
      </c>
      <c r="B431" s="443" t="s">
        <v>498</v>
      </c>
      <c r="C431" s="437" t="s">
        <v>511</v>
      </c>
      <c r="D431" s="438" t="s">
        <v>349</v>
      </c>
      <c r="E431" s="439">
        <v>0</v>
      </c>
      <c r="F431" s="440">
        <v>400</v>
      </c>
      <c r="G431" s="441">
        <v>400</v>
      </c>
      <c r="H431" s="440">
        <v>4.1909999999999998</v>
      </c>
      <c r="I431" s="441">
        <v>-396</v>
      </c>
      <c r="J431" s="442">
        <v>1.0477499999999999E-2</v>
      </c>
    </row>
    <row r="432" spans="1:10" x14ac:dyDescent="0.2">
      <c r="A432" s="306">
        <v>430</v>
      </c>
      <c r="B432" s="443" t="s">
        <v>498</v>
      </c>
      <c r="C432" s="449" t="s">
        <v>511</v>
      </c>
      <c r="D432" s="445" t="s">
        <v>488</v>
      </c>
      <c r="E432" s="435">
        <v>0</v>
      </c>
      <c r="F432" s="446">
        <v>0</v>
      </c>
      <c r="G432" s="447">
        <v>0</v>
      </c>
      <c r="H432" s="446">
        <v>3.2730000000000001</v>
      </c>
      <c r="I432" s="447">
        <v>3</v>
      </c>
      <c r="J432" s="448">
        <v>0</v>
      </c>
    </row>
    <row r="433" spans="1:10" x14ac:dyDescent="0.2">
      <c r="A433" s="306">
        <v>431</v>
      </c>
      <c r="B433" s="443" t="s">
        <v>498</v>
      </c>
      <c r="C433" s="450" t="s">
        <v>512</v>
      </c>
      <c r="D433" s="450"/>
      <c r="E433" s="450"/>
      <c r="F433" s="451">
        <v>18358</v>
      </c>
      <c r="G433" s="452">
        <v>11508</v>
      </c>
      <c r="H433" s="451">
        <v>4013.3101000000001</v>
      </c>
      <c r="I433" s="452">
        <v>-7495</v>
      </c>
      <c r="J433" s="453">
        <v>0.34874088460201602</v>
      </c>
    </row>
    <row r="434" spans="1:10" x14ac:dyDescent="0.2">
      <c r="A434" s="306">
        <v>432</v>
      </c>
      <c r="B434" s="443" t="s">
        <v>498</v>
      </c>
      <c r="C434" s="444" t="s">
        <v>513</v>
      </c>
      <c r="D434" s="445" t="s">
        <v>322</v>
      </c>
      <c r="E434" s="435">
        <v>0</v>
      </c>
      <c r="F434" s="446">
        <v>100</v>
      </c>
      <c r="G434" s="447">
        <v>100</v>
      </c>
      <c r="H434" s="446">
        <v>0</v>
      </c>
      <c r="I434" s="447">
        <v>-100</v>
      </c>
      <c r="J434" s="448">
        <v>0</v>
      </c>
    </row>
    <row r="435" spans="1:10" x14ac:dyDescent="0.2">
      <c r="A435" s="306">
        <v>433</v>
      </c>
      <c r="B435" s="443" t="s">
        <v>498</v>
      </c>
      <c r="C435" s="437" t="s">
        <v>513</v>
      </c>
      <c r="D435" s="438" t="s">
        <v>323</v>
      </c>
      <c r="E435" s="439">
        <v>0</v>
      </c>
      <c r="F435" s="440">
        <v>20</v>
      </c>
      <c r="G435" s="441">
        <v>20</v>
      </c>
      <c r="H435" s="440">
        <v>0</v>
      </c>
      <c r="I435" s="441">
        <v>-20</v>
      </c>
      <c r="J435" s="442">
        <v>0</v>
      </c>
    </row>
    <row r="436" spans="1:10" x14ac:dyDescent="0.2">
      <c r="A436" s="306">
        <v>434</v>
      </c>
      <c r="B436" s="443" t="s">
        <v>498</v>
      </c>
      <c r="C436" s="444" t="s">
        <v>513</v>
      </c>
      <c r="D436" s="445" t="s">
        <v>305</v>
      </c>
      <c r="E436" s="435">
        <v>0</v>
      </c>
      <c r="F436" s="446">
        <v>4000</v>
      </c>
      <c r="G436" s="447">
        <v>3886</v>
      </c>
      <c r="H436" s="446">
        <v>3199.7402900000006</v>
      </c>
      <c r="I436" s="447">
        <v>-686</v>
      </c>
      <c r="J436" s="448">
        <v>0.82340203036541448</v>
      </c>
    </row>
    <row r="437" spans="1:10" x14ac:dyDescent="0.2">
      <c r="A437" s="306">
        <v>435</v>
      </c>
      <c r="B437" s="443" t="s">
        <v>498</v>
      </c>
      <c r="C437" s="454" t="s">
        <v>513</v>
      </c>
      <c r="D437" s="438" t="s">
        <v>404</v>
      </c>
      <c r="E437" s="439">
        <v>0</v>
      </c>
      <c r="F437" s="440">
        <v>0</v>
      </c>
      <c r="G437" s="441">
        <v>114</v>
      </c>
      <c r="H437" s="440">
        <v>113.38668</v>
      </c>
      <c r="I437" s="441">
        <v>-1</v>
      </c>
      <c r="J437" s="442">
        <v>0.99461999999999995</v>
      </c>
    </row>
    <row r="438" spans="1:10" x14ac:dyDescent="0.2">
      <c r="A438" s="306">
        <v>436</v>
      </c>
      <c r="B438" s="443" t="s">
        <v>498</v>
      </c>
      <c r="C438" s="455" t="s">
        <v>514</v>
      </c>
      <c r="D438" s="455"/>
      <c r="E438" s="455"/>
      <c r="F438" s="456">
        <v>4120</v>
      </c>
      <c r="G438" s="457">
        <v>4120</v>
      </c>
      <c r="H438" s="456">
        <v>3313.1269700000007</v>
      </c>
      <c r="I438" s="457">
        <v>-807</v>
      </c>
      <c r="J438" s="458">
        <v>0.80415703155339824</v>
      </c>
    </row>
    <row r="439" spans="1:10" x14ac:dyDescent="0.2">
      <c r="A439" s="306">
        <v>437</v>
      </c>
      <c r="B439" s="443" t="s">
        <v>498</v>
      </c>
      <c r="C439" s="437" t="s">
        <v>459</v>
      </c>
      <c r="D439" s="438" t="s">
        <v>319</v>
      </c>
      <c r="E439" s="439" t="s">
        <v>345</v>
      </c>
      <c r="F439" s="440">
        <v>600</v>
      </c>
      <c r="G439" s="441">
        <v>1500</v>
      </c>
      <c r="H439" s="440">
        <v>1053.61547</v>
      </c>
      <c r="I439" s="441">
        <v>-446</v>
      </c>
      <c r="J439" s="442">
        <v>0.70241031333333326</v>
      </c>
    </row>
    <row r="440" spans="1:10" x14ac:dyDescent="0.2">
      <c r="A440" s="306">
        <v>438</v>
      </c>
      <c r="B440" s="443" t="s">
        <v>498</v>
      </c>
      <c r="C440" s="444" t="s">
        <v>459</v>
      </c>
      <c r="D440" s="445" t="s">
        <v>314</v>
      </c>
      <c r="E440" s="435" t="s">
        <v>345</v>
      </c>
      <c r="F440" s="446">
        <v>0</v>
      </c>
      <c r="G440" s="447">
        <v>50</v>
      </c>
      <c r="H440" s="446">
        <v>0</v>
      </c>
      <c r="I440" s="447">
        <v>-50</v>
      </c>
      <c r="J440" s="448">
        <v>0</v>
      </c>
    </row>
    <row r="441" spans="1:10" x14ac:dyDescent="0.2">
      <c r="A441" s="306">
        <v>439</v>
      </c>
      <c r="B441" s="443" t="s">
        <v>498</v>
      </c>
      <c r="C441" s="454" t="s">
        <v>459</v>
      </c>
      <c r="D441" s="438" t="s">
        <v>305</v>
      </c>
      <c r="E441" s="439" t="s">
        <v>345</v>
      </c>
      <c r="F441" s="440">
        <v>2465</v>
      </c>
      <c r="G441" s="441">
        <v>75</v>
      </c>
      <c r="H441" s="440">
        <v>74.115380000000002</v>
      </c>
      <c r="I441" s="441">
        <v>-1</v>
      </c>
      <c r="J441" s="442">
        <v>0.98820506666666674</v>
      </c>
    </row>
    <row r="442" spans="1:10" x14ac:dyDescent="0.2">
      <c r="A442" s="306">
        <v>440</v>
      </c>
      <c r="B442" s="443" t="s">
        <v>498</v>
      </c>
      <c r="C442" s="455" t="s">
        <v>461</v>
      </c>
      <c r="D442" s="455"/>
      <c r="E442" s="455"/>
      <c r="F442" s="456">
        <v>3065</v>
      </c>
      <c r="G442" s="457">
        <v>1625</v>
      </c>
      <c r="H442" s="456">
        <v>1127.7308499999999</v>
      </c>
      <c r="I442" s="457">
        <v>-497</v>
      </c>
      <c r="J442" s="458">
        <v>0.6939882153846153</v>
      </c>
    </row>
    <row r="443" spans="1:10" x14ac:dyDescent="0.2">
      <c r="A443" s="306">
        <v>441</v>
      </c>
      <c r="B443" s="443" t="s">
        <v>498</v>
      </c>
      <c r="C443" s="454" t="s">
        <v>515</v>
      </c>
      <c r="D443" s="438" t="s">
        <v>319</v>
      </c>
      <c r="E443" s="439" t="s">
        <v>345</v>
      </c>
      <c r="F443" s="440">
        <v>0</v>
      </c>
      <c r="G443" s="441">
        <v>2000</v>
      </c>
      <c r="H443" s="440">
        <v>1798.2712099999999</v>
      </c>
      <c r="I443" s="441">
        <v>-202</v>
      </c>
      <c r="J443" s="442">
        <v>0.89913560499999989</v>
      </c>
    </row>
    <row r="444" spans="1:10" x14ac:dyDescent="0.2">
      <c r="A444" s="306">
        <v>442</v>
      </c>
      <c r="B444" s="443" t="s">
        <v>498</v>
      </c>
      <c r="C444" s="455" t="s">
        <v>516</v>
      </c>
      <c r="D444" s="455"/>
      <c r="E444" s="455"/>
      <c r="F444" s="456">
        <v>0</v>
      </c>
      <c r="G444" s="457">
        <v>2000</v>
      </c>
      <c r="H444" s="456">
        <v>1798.2712099999999</v>
      </c>
      <c r="I444" s="457">
        <v>-202</v>
      </c>
      <c r="J444" s="458">
        <v>0.89913560499999989</v>
      </c>
    </row>
    <row r="445" spans="1:10" x14ac:dyDescent="0.2">
      <c r="A445" s="306">
        <v>443</v>
      </c>
      <c r="B445" s="443" t="s">
        <v>498</v>
      </c>
      <c r="C445" s="437" t="s">
        <v>330</v>
      </c>
      <c r="D445" s="438" t="s">
        <v>314</v>
      </c>
      <c r="E445" s="439" t="s">
        <v>345</v>
      </c>
      <c r="F445" s="440">
        <v>200</v>
      </c>
      <c r="G445" s="441">
        <v>0</v>
      </c>
      <c r="H445" s="440">
        <v>0</v>
      </c>
      <c r="I445" s="441">
        <v>0</v>
      </c>
      <c r="J445" s="442">
        <v>0</v>
      </c>
    </row>
    <row r="446" spans="1:10" x14ac:dyDescent="0.2">
      <c r="A446" s="306">
        <v>444</v>
      </c>
      <c r="B446" s="443" t="s">
        <v>498</v>
      </c>
      <c r="C446" s="444" t="s">
        <v>330</v>
      </c>
      <c r="D446" s="445" t="s">
        <v>321</v>
      </c>
      <c r="E446" s="435" t="s">
        <v>345</v>
      </c>
      <c r="F446" s="446">
        <v>20</v>
      </c>
      <c r="G446" s="447">
        <v>0</v>
      </c>
      <c r="H446" s="446">
        <v>0</v>
      </c>
      <c r="I446" s="447">
        <v>0</v>
      </c>
      <c r="J446" s="448">
        <v>0</v>
      </c>
    </row>
    <row r="447" spans="1:10" x14ac:dyDescent="0.2">
      <c r="A447" s="306">
        <v>445</v>
      </c>
      <c r="B447" s="443" t="s">
        <v>498</v>
      </c>
      <c r="C447" s="437" t="s">
        <v>330</v>
      </c>
      <c r="D447" s="438" t="s">
        <v>305</v>
      </c>
      <c r="E447" s="439" t="s">
        <v>345</v>
      </c>
      <c r="F447" s="440">
        <v>94</v>
      </c>
      <c r="G447" s="441">
        <v>0</v>
      </c>
      <c r="H447" s="440">
        <v>0</v>
      </c>
      <c r="I447" s="441">
        <v>0</v>
      </c>
      <c r="J447" s="442">
        <v>0</v>
      </c>
    </row>
    <row r="448" spans="1:10" x14ac:dyDescent="0.2">
      <c r="A448" s="306">
        <v>446</v>
      </c>
      <c r="B448" s="443" t="s">
        <v>498</v>
      </c>
      <c r="C448" s="449" t="s">
        <v>330</v>
      </c>
      <c r="D448" s="445" t="s">
        <v>306</v>
      </c>
      <c r="E448" s="435" t="s">
        <v>345</v>
      </c>
      <c r="F448" s="446">
        <v>80</v>
      </c>
      <c r="G448" s="447">
        <v>0</v>
      </c>
      <c r="H448" s="446">
        <v>0</v>
      </c>
      <c r="I448" s="447">
        <v>0</v>
      </c>
      <c r="J448" s="448">
        <v>0</v>
      </c>
    </row>
    <row r="449" spans="1:10" x14ac:dyDescent="0.2">
      <c r="A449" s="306">
        <v>447</v>
      </c>
      <c r="B449" s="443" t="s">
        <v>498</v>
      </c>
      <c r="C449" s="450" t="s">
        <v>331</v>
      </c>
      <c r="D449" s="450"/>
      <c r="E449" s="450"/>
      <c r="F449" s="451">
        <v>394</v>
      </c>
      <c r="G449" s="452">
        <v>0</v>
      </c>
      <c r="H449" s="451">
        <v>0</v>
      </c>
      <c r="I449" s="452">
        <v>0</v>
      </c>
      <c r="J449" s="453">
        <v>0</v>
      </c>
    </row>
    <row r="450" spans="1:10" x14ac:dyDescent="0.2">
      <c r="A450" s="306">
        <v>448</v>
      </c>
      <c r="B450" s="443" t="s">
        <v>498</v>
      </c>
      <c r="C450" s="444" t="s">
        <v>343</v>
      </c>
      <c r="D450" s="445" t="s">
        <v>344</v>
      </c>
      <c r="E450" s="435">
        <v>0</v>
      </c>
      <c r="F450" s="446">
        <v>0</v>
      </c>
      <c r="G450" s="447">
        <v>54578</v>
      </c>
      <c r="H450" s="446">
        <v>54578</v>
      </c>
      <c r="I450" s="447">
        <v>0</v>
      </c>
      <c r="J450" s="448">
        <v>1</v>
      </c>
    </row>
    <row r="451" spans="1:10" x14ac:dyDescent="0.2">
      <c r="A451" s="306">
        <v>449</v>
      </c>
      <c r="B451" s="443" t="s">
        <v>498</v>
      </c>
      <c r="C451" s="454" t="s">
        <v>343</v>
      </c>
      <c r="D451" s="438" t="s">
        <v>344</v>
      </c>
      <c r="E451" s="439" t="s">
        <v>345</v>
      </c>
      <c r="F451" s="440">
        <v>8000</v>
      </c>
      <c r="G451" s="441">
        <v>1500</v>
      </c>
      <c r="H451" s="440">
        <v>1500</v>
      </c>
      <c r="I451" s="441">
        <v>0</v>
      </c>
      <c r="J451" s="442">
        <v>1</v>
      </c>
    </row>
    <row r="452" spans="1:10" x14ac:dyDescent="0.2">
      <c r="A452" s="306">
        <v>450</v>
      </c>
      <c r="B452" s="459" t="s">
        <v>498</v>
      </c>
      <c r="C452" s="455" t="s">
        <v>347</v>
      </c>
      <c r="D452" s="455"/>
      <c r="E452" s="455"/>
      <c r="F452" s="456">
        <v>8000</v>
      </c>
      <c r="G452" s="457">
        <v>56078</v>
      </c>
      <c r="H452" s="456">
        <v>56078</v>
      </c>
      <c r="I452" s="457">
        <v>0</v>
      </c>
      <c r="J452" s="458">
        <v>1</v>
      </c>
    </row>
    <row r="453" spans="1:10" x14ac:dyDescent="0.2">
      <c r="A453" s="306">
        <v>451</v>
      </c>
      <c r="B453" s="460" t="s">
        <v>517</v>
      </c>
      <c r="C453" s="460"/>
      <c r="D453" s="460"/>
      <c r="E453" s="460"/>
      <c r="F453" s="461">
        <v>217638</v>
      </c>
      <c r="G453" s="462">
        <v>257219</v>
      </c>
      <c r="H453" s="461">
        <v>243970.96593999991</v>
      </c>
      <c r="I453" s="462">
        <v>-13248</v>
      </c>
      <c r="J453" s="463">
        <v>0.94849511871206993</v>
      </c>
    </row>
    <row r="454" spans="1:10" x14ac:dyDescent="0.2">
      <c r="A454" s="306">
        <v>452</v>
      </c>
      <c r="B454" s="464" t="s">
        <v>518</v>
      </c>
      <c r="C454" s="444" t="s">
        <v>364</v>
      </c>
      <c r="D454" s="445" t="s">
        <v>322</v>
      </c>
      <c r="E454" s="435" t="s">
        <v>345</v>
      </c>
      <c r="F454" s="446">
        <v>0</v>
      </c>
      <c r="G454" s="447">
        <v>162</v>
      </c>
      <c r="H454" s="446">
        <v>145.19999999999999</v>
      </c>
      <c r="I454" s="447">
        <v>-17</v>
      </c>
      <c r="J454" s="448">
        <v>0.89629629629629626</v>
      </c>
    </row>
    <row r="455" spans="1:10" x14ac:dyDescent="0.2">
      <c r="A455" s="306">
        <v>453</v>
      </c>
      <c r="B455" s="443" t="s">
        <v>518</v>
      </c>
      <c r="C455" s="454" t="s">
        <v>364</v>
      </c>
      <c r="D455" s="438" t="s">
        <v>488</v>
      </c>
      <c r="E455" s="439" t="s">
        <v>345</v>
      </c>
      <c r="F455" s="440">
        <v>0</v>
      </c>
      <c r="G455" s="441">
        <v>19662</v>
      </c>
      <c r="H455" s="440">
        <v>19660.86881</v>
      </c>
      <c r="I455" s="441">
        <v>-1</v>
      </c>
      <c r="J455" s="442">
        <v>0.9999424682127962</v>
      </c>
    </row>
    <row r="456" spans="1:10" x14ac:dyDescent="0.2">
      <c r="A456" s="306">
        <v>454</v>
      </c>
      <c r="B456" s="443" t="s">
        <v>518</v>
      </c>
      <c r="C456" s="455" t="s">
        <v>369</v>
      </c>
      <c r="D456" s="455"/>
      <c r="E456" s="455"/>
      <c r="F456" s="456">
        <v>0</v>
      </c>
      <c r="G456" s="457">
        <v>19824</v>
      </c>
      <c r="H456" s="456">
        <v>19806.068810000001</v>
      </c>
      <c r="I456" s="457">
        <v>-18</v>
      </c>
      <c r="J456" s="458">
        <v>0.99909548073042775</v>
      </c>
    </row>
    <row r="457" spans="1:10" x14ac:dyDescent="0.2">
      <c r="A457" s="306">
        <v>455</v>
      </c>
      <c r="B457" s="443" t="s">
        <v>518</v>
      </c>
      <c r="C457" s="437" t="s">
        <v>490</v>
      </c>
      <c r="D457" s="438" t="s">
        <v>322</v>
      </c>
      <c r="E457" s="439" t="s">
        <v>345</v>
      </c>
      <c r="F457" s="440">
        <v>0</v>
      </c>
      <c r="G457" s="441">
        <v>374</v>
      </c>
      <c r="H457" s="440">
        <v>332.202</v>
      </c>
      <c r="I457" s="441">
        <v>-42</v>
      </c>
      <c r="J457" s="442">
        <v>0.88824064171122996</v>
      </c>
    </row>
    <row r="458" spans="1:10" x14ac:dyDescent="0.2">
      <c r="A458" s="306">
        <v>456</v>
      </c>
      <c r="B458" s="443" t="s">
        <v>518</v>
      </c>
      <c r="C458" s="449" t="s">
        <v>490</v>
      </c>
      <c r="D458" s="445" t="s">
        <v>305</v>
      </c>
      <c r="E458" s="435" t="s">
        <v>345</v>
      </c>
      <c r="F458" s="446">
        <v>0</v>
      </c>
      <c r="G458" s="447">
        <v>200</v>
      </c>
      <c r="H458" s="446">
        <v>87.39828</v>
      </c>
      <c r="I458" s="447">
        <v>-113</v>
      </c>
      <c r="J458" s="448">
        <v>0.43699139999999997</v>
      </c>
    </row>
    <row r="459" spans="1:10" x14ac:dyDescent="0.2">
      <c r="A459" s="306">
        <v>457</v>
      </c>
      <c r="B459" s="443" t="s">
        <v>518</v>
      </c>
      <c r="C459" s="450" t="s">
        <v>492</v>
      </c>
      <c r="D459" s="450"/>
      <c r="E459" s="450"/>
      <c r="F459" s="451">
        <v>0</v>
      </c>
      <c r="G459" s="452">
        <v>574</v>
      </c>
      <c r="H459" s="451">
        <v>419.60028</v>
      </c>
      <c r="I459" s="452">
        <v>-154</v>
      </c>
      <c r="J459" s="453">
        <v>0.7310109407665506</v>
      </c>
    </row>
    <row r="460" spans="1:10" x14ac:dyDescent="0.2">
      <c r="A460" s="306">
        <v>458</v>
      </c>
      <c r="B460" s="443" t="s">
        <v>518</v>
      </c>
      <c r="C460" s="449" t="s">
        <v>519</v>
      </c>
      <c r="D460" s="445" t="s">
        <v>305</v>
      </c>
      <c r="E460" s="435" t="s">
        <v>345</v>
      </c>
      <c r="F460" s="446">
        <v>0</v>
      </c>
      <c r="G460" s="447">
        <v>34</v>
      </c>
      <c r="H460" s="446">
        <v>33.880000000000003</v>
      </c>
      <c r="I460" s="447">
        <v>0</v>
      </c>
      <c r="J460" s="448">
        <v>0.99647058823529422</v>
      </c>
    </row>
    <row r="461" spans="1:10" x14ac:dyDescent="0.2">
      <c r="A461" s="306">
        <v>459</v>
      </c>
      <c r="B461" s="443" t="s">
        <v>518</v>
      </c>
      <c r="C461" s="450" t="s">
        <v>520</v>
      </c>
      <c r="D461" s="450"/>
      <c r="E461" s="450"/>
      <c r="F461" s="451">
        <v>0</v>
      </c>
      <c r="G461" s="452">
        <v>34</v>
      </c>
      <c r="H461" s="451">
        <v>33.880000000000003</v>
      </c>
      <c r="I461" s="452">
        <v>0</v>
      </c>
      <c r="J461" s="453">
        <v>0.99647058823529422</v>
      </c>
    </row>
    <row r="462" spans="1:10" x14ac:dyDescent="0.2">
      <c r="A462" s="306">
        <v>460</v>
      </c>
      <c r="B462" s="443" t="s">
        <v>518</v>
      </c>
      <c r="C462" s="444" t="s">
        <v>370</v>
      </c>
      <c r="D462" s="445" t="s">
        <v>314</v>
      </c>
      <c r="E462" s="435" t="s">
        <v>345</v>
      </c>
      <c r="F462" s="446">
        <v>0</v>
      </c>
      <c r="G462" s="447">
        <v>30</v>
      </c>
      <c r="H462" s="446">
        <v>22.263999999999999</v>
      </c>
      <c r="I462" s="447">
        <v>-8</v>
      </c>
      <c r="J462" s="448">
        <v>0.74213333333333331</v>
      </c>
    </row>
    <row r="463" spans="1:10" x14ac:dyDescent="0.2">
      <c r="A463" s="306">
        <v>461</v>
      </c>
      <c r="B463" s="443" t="s">
        <v>518</v>
      </c>
      <c r="C463" s="437" t="s">
        <v>370</v>
      </c>
      <c r="D463" s="438" t="s">
        <v>402</v>
      </c>
      <c r="E463" s="439" t="s">
        <v>345</v>
      </c>
      <c r="F463" s="440">
        <v>0</v>
      </c>
      <c r="G463" s="441">
        <v>2</v>
      </c>
      <c r="H463" s="440">
        <v>0</v>
      </c>
      <c r="I463" s="441">
        <v>-2</v>
      </c>
      <c r="J463" s="442">
        <v>0</v>
      </c>
    </row>
    <row r="464" spans="1:10" x14ac:dyDescent="0.2">
      <c r="A464" s="306">
        <v>462</v>
      </c>
      <c r="B464" s="443" t="s">
        <v>518</v>
      </c>
      <c r="C464" s="444" t="s">
        <v>370</v>
      </c>
      <c r="D464" s="445" t="s">
        <v>322</v>
      </c>
      <c r="E464" s="435" t="s">
        <v>345</v>
      </c>
      <c r="F464" s="446">
        <v>0</v>
      </c>
      <c r="G464" s="447">
        <v>165</v>
      </c>
      <c r="H464" s="446">
        <v>163.35000000000002</v>
      </c>
      <c r="I464" s="447">
        <v>-2</v>
      </c>
      <c r="J464" s="448">
        <v>0.9900000000000001</v>
      </c>
    </row>
    <row r="465" spans="1:10" x14ac:dyDescent="0.2">
      <c r="A465" s="306">
        <v>463</v>
      </c>
      <c r="B465" s="443" t="s">
        <v>518</v>
      </c>
      <c r="C465" s="437" t="s">
        <v>370</v>
      </c>
      <c r="D465" s="438" t="s">
        <v>305</v>
      </c>
      <c r="E465" s="439" t="s">
        <v>345</v>
      </c>
      <c r="F465" s="440">
        <v>0</v>
      </c>
      <c r="G465" s="441">
        <v>124</v>
      </c>
      <c r="H465" s="440">
        <v>27.895900000000001</v>
      </c>
      <c r="I465" s="441">
        <v>-96</v>
      </c>
      <c r="J465" s="442">
        <v>0.22496693548387098</v>
      </c>
    </row>
    <row r="466" spans="1:10" x14ac:dyDescent="0.2">
      <c r="A466" s="306">
        <v>464</v>
      </c>
      <c r="B466" s="443" t="s">
        <v>518</v>
      </c>
      <c r="C466" s="444" t="s">
        <v>370</v>
      </c>
      <c r="D466" s="445" t="s">
        <v>306</v>
      </c>
      <c r="E466" s="435" t="s">
        <v>345</v>
      </c>
      <c r="F466" s="446">
        <v>0</v>
      </c>
      <c r="G466" s="447">
        <v>32</v>
      </c>
      <c r="H466" s="446">
        <v>31.66479</v>
      </c>
      <c r="I466" s="447">
        <v>0</v>
      </c>
      <c r="J466" s="448">
        <v>0.9895246875</v>
      </c>
    </row>
    <row r="467" spans="1:10" x14ac:dyDescent="0.2">
      <c r="A467" s="306">
        <v>465</v>
      </c>
      <c r="B467" s="443" t="s">
        <v>518</v>
      </c>
      <c r="C467" s="454" t="s">
        <v>370</v>
      </c>
      <c r="D467" s="438" t="s">
        <v>488</v>
      </c>
      <c r="E467" s="439" t="s">
        <v>345</v>
      </c>
      <c r="F467" s="440">
        <v>0</v>
      </c>
      <c r="G467" s="441">
        <v>2312</v>
      </c>
      <c r="H467" s="440">
        <v>2310.77592</v>
      </c>
      <c r="I467" s="441">
        <v>-1</v>
      </c>
      <c r="J467" s="442">
        <v>0.99947055363321802</v>
      </c>
    </row>
    <row r="468" spans="1:10" x14ac:dyDescent="0.2">
      <c r="A468" s="306">
        <v>466</v>
      </c>
      <c r="B468" s="443" t="s">
        <v>518</v>
      </c>
      <c r="C468" s="455" t="s">
        <v>372</v>
      </c>
      <c r="D468" s="455"/>
      <c r="E468" s="455"/>
      <c r="F468" s="456">
        <v>0</v>
      </c>
      <c r="G468" s="457">
        <v>2665</v>
      </c>
      <c r="H468" s="456">
        <v>2555.9506099999999</v>
      </c>
      <c r="I468" s="457">
        <v>-109</v>
      </c>
      <c r="J468" s="458">
        <v>0.95908090431519699</v>
      </c>
    </row>
    <row r="469" spans="1:10" x14ac:dyDescent="0.2">
      <c r="A469" s="306">
        <v>467</v>
      </c>
      <c r="B469" s="443" t="s">
        <v>518</v>
      </c>
      <c r="C469" s="437" t="s">
        <v>521</v>
      </c>
      <c r="D469" s="438" t="s">
        <v>309</v>
      </c>
      <c r="E469" s="439" t="s">
        <v>345</v>
      </c>
      <c r="F469" s="440">
        <v>0</v>
      </c>
      <c r="G469" s="441">
        <v>784</v>
      </c>
      <c r="H469" s="440">
        <v>783.58600000000001</v>
      </c>
      <c r="I469" s="441">
        <v>0</v>
      </c>
      <c r="J469" s="442">
        <v>0.99947193877551022</v>
      </c>
    </row>
    <row r="470" spans="1:10" x14ac:dyDescent="0.2">
      <c r="A470" s="306">
        <v>468</v>
      </c>
      <c r="B470" s="443" t="s">
        <v>518</v>
      </c>
      <c r="C470" s="449" t="s">
        <v>521</v>
      </c>
      <c r="D470" s="445" t="s">
        <v>522</v>
      </c>
      <c r="E470" s="435" t="s">
        <v>345</v>
      </c>
      <c r="F470" s="446">
        <v>0</v>
      </c>
      <c r="G470" s="447">
        <v>2795</v>
      </c>
      <c r="H470" s="446">
        <v>2794.7170000000001</v>
      </c>
      <c r="I470" s="447">
        <v>0</v>
      </c>
      <c r="J470" s="448">
        <v>0.99989874776386412</v>
      </c>
    </row>
    <row r="471" spans="1:10" x14ac:dyDescent="0.2">
      <c r="A471" s="306">
        <v>469</v>
      </c>
      <c r="B471" s="443" t="s">
        <v>518</v>
      </c>
      <c r="C471" s="450" t="s">
        <v>523</v>
      </c>
      <c r="D471" s="450"/>
      <c r="E471" s="450"/>
      <c r="F471" s="451">
        <v>0</v>
      </c>
      <c r="G471" s="452">
        <v>3579</v>
      </c>
      <c r="H471" s="451">
        <v>3578.3029999999999</v>
      </c>
      <c r="I471" s="452">
        <v>-1</v>
      </c>
      <c r="J471" s="453">
        <v>0.99980525286392841</v>
      </c>
    </row>
    <row r="472" spans="1:10" x14ac:dyDescent="0.2">
      <c r="A472" s="306">
        <v>470</v>
      </c>
      <c r="B472" s="443" t="s">
        <v>518</v>
      </c>
      <c r="C472" s="449" t="s">
        <v>501</v>
      </c>
      <c r="D472" s="445" t="s">
        <v>488</v>
      </c>
      <c r="E472" s="435" t="s">
        <v>345</v>
      </c>
      <c r="F472" s="446">
        <v>0</v>
      </c>
      <c r="G472" s="447">
        <v>188</v>
      </c>
      <c r="H472" s="446">
        <v>187.77199999999999</v>
      </c>
      <c r="I472" s="447">
        <v>0</v>
      </c>
      <c r="J472" s="448">
        <v>0.9987872340425531</v>
      </c>
    </row>
    <row r="473" spans="1:10" x14ac:dyDescent="0.2">
      <c r="A473" s="306">
        <v>471</v>
      </c>
      <c r="B473" s="443" t="s">
        <v>518</v>
      </c>
      <c r="C473" s="450" t="s">
        <v>502</v>
      </c>
      <c r="D473" s="450"/>
      <c r="E473" s="450"/>
      <c r="F473" s="451">
        <v>0</v>
      </c>
      <c r="G473" s="452">
        <v>188</v>
      </c>
      <c r="H473" s="451">
        <v>187.77199999999999</v>
      </c>
      <c r="I473" s="452">
        <v>0</v>
      </c>
      <c r="J473" s="453">
        <v>0.9987872340425531</v>
      </c>
    </row>
    <row r="474" spans="1:10" x14ac:dyDescent="0.2">
      <c r="A474" s="306">
        <v>472</v>
      </c>
      <c r="B474" s="443" t="s">
        <v>518</v>
      </c>
      <c r="C474" s="444" t="s">
        <v>373</v>
      </c>
      <c r="D474" s="445" t="s">
        <v>319</v>
      </c>
      <c r="E474" s="435" t="s">
        <v>345</v>
      </c>
      <c r="F474" s="446">
        <v>0</v>
      </c>
      <c r="G474" s="447">
        <v>12.1</v>
      </c>
      <c r="H474" s="446">
        <v>12.1</v>
      </c>
      <c r="I474" s="447">
        <v>0</v>
      </c>
      <c r="J474" s="448">
        <v>1</v>
      </c>
    </row>
    <row r="475" spans="1:10" x14ac:dyDescent="0.2">
      <c r="A475" s="306">
        <v>473</v>
      </c>
      <c r="B475" s="443" t="s">
        <v>518</v>
      </c>
      <c r="C475" s="437" t="s">
        <v>373</v>
      </c>
      <c r="D475" s="438" t="s">
        <v>322</v>
      </c>
      <c r="E475" s="439" t="s">
        <v>345</v>
      </c>
      <c r="F475" s="440">
        <v>0</v>
      </c>
      <c r="G475" s="441">
        <v>175.8</v>
      </c>
      <c r="H475" s="440">
        <v>157.30000000000001</v>
      </c>
      <c r="I475" s="441">
        <v>-19</v>
      </c>
      <c r="J475" s="442">
        <v>0.89476678043230939</v>
      </c>
    </row>
    <row r="476" spans="1:10" x14ac:dyDescent="0.2">
      <c r="A476" s="306">
        <v>474</v>
      </c>
      <c r="B476" s="443" t="s">
        <v>518</v>
      </c>
      <c r="C476" s="444" t="s">
        <v>373</v>
      </c>
      <c r="D476" s="445" t="s">
        <v>305</v>
      </c>
      <c r="E476" s="435" t="s">
        <v>345</v>
      </c>
      <c r="F476" s="446">
        <v>0</v>
      </c>
      <c r="G476" s="447">
        <v>812.1</v>
      </c>
      <c r="H476" s="446">
        <v>804.65</v>
      </c>
      <c r="I476" s="447">
        <v>-7</v>
      </c>
      <c r="J476" s="448">
        <v>0.99082625292451665</v>
      </c>
    </row>
    <row r="477" spans="1:10" x14ac:dyDescent="0.2">
      <c r="A477" s="306">
        <v>475</v>
      </c>
      <c r="B477" s="443" t="s">
        <v>518</v>
      </c>
      <c r="C477" s="437" t="s">
        <v>373</v>
      </c>
      <c r="D477" s="438" t="s">
        <v>488</v>
      </c>
      <c r="E477" s="439">
        <v>0</v>
      </c>
      <c r="F477" s="440">
        <v>0</v>
      </c>
      <c r="G477" s="441">
        <v>0</v>
      </c>
      <c r="H477" s="440">
        <v>1.92</v>
      </c>
      <c r="I477" s="441">
        <v>2</v>
      </c>
      <c r="J477" s="442">
        <v>0</v>
      </c>
    </row>
    <row r="478" spans="1:10" x14ac:dyDescent="0.2">
      <c r="A478" s="306">
        <v>476</v>
      </c>
      <c r="B478" s="443" t="s">
        <v>518</v>
      </c>
      <c r="C478" s="449" t="s">
        <v>373</v>
      </c>
      <c r="D478" s="445" t="s">
        <v>488</v>
      </c>
      <c r="E478" s="435" t="s">
        <v>345</v>
      </c>
      <c r="F478" s="446">
        <v>0</v>
      </c>
      <c r="G478" s="447">
        <v>647</v>
      </c>
      <c r="H478" s="446">
        <v>646.17148999999995</v>
      </c>
      <c r="I478" s="447">
        <v>-1</v>
      </c>
      <c r="J478" s="448">
        <v>0.99871945904173098</v>
      </c>
    </row>
    <row r="479" spans="1:10" x14ac:dyDescent="0.2">
      <c r="A479" s="306">
        <v>477</v>
      </c>
      <c r="B479" s="443" t="s">
        <v>518</v>
      </c>
      <c r="C479" s="450" t="s">
        <v>374</v>
      </c>
      <c r="D479" s="450"/>
      <c r="E479" s="450"/>
      <c r="F479" s="451">
        <v>0</v>
      </c>
      <c r="G479" s="452">
        <v>1647</v>
      </c>
      <c r="H479" s="451">
        <v>1622.14149</v>
      </c>
      <c r="I479" s="452">
        <v>-25</v>
      </c>
      <c r="J479" s="453">
        <v>0.9849067941712204</v>
      </c>
    </row>
    <row r="480" spans="1:10" x14ac:dyDescent="0.2">
      <c r="A480" s="306">
        <v>478</v>
      </c>
      <c r="B480" s="443" t="s">
        <v>518</v>
      </c>
      <c r="C480" s="449" t="s">
        <v>524</v>
      </c>
      <c r="D480" s="445" t="s">
        <v>488</v>
      </c>
      <c r="E480" s="435" t="s">
        <v>345</v>
      </c>
      <c r="F480" s="446">
        <v>0</v>
      </c>
      <c r="G480" s="447">
        <v>587</v>
      </c>
      <c r="H480" s="446">
        <v>586.68485999999996</v>
      </c>
      <c r="I480" s="447">
        <v>0</v>
      </c>
      <c r="J480" s="448">
        <v>0.99946313458262348</v>
      </c>
    </row>
    <row r="481" spans="1:10" x14ac:dyDescent="0.2">
      <c r="A481" s="306">
        <v>479</v>
      </c>
      <c r="B481" s="443" t="s">
        <v>518</v>
      </c>
      <c r="C481" s="450" t="s">
        <v>525</v>
      </c>
      <c r="D481" s="450"/>
      <c r="E481" s="450"/>
      <c r="F481" s="451">
        <v>0</v>
      </c>
      <c r="G481" s="452">
        <v>587</v>
      </c>
      <c r="H481" s="451">
        <v>586.68485999999996</v>
      </c>
      <c r="I481" s="452">
        <v>0</v>
      </c>
      <c r="J481" s="453">
        <v>0.99946313458262348</v>
      </c>
    </row>
    <row r="482" spans="1:10" x14ac:dyDescent="0.2">
      <c r="A482" s="306">
        <v>480</v>
      </c>
      <c r="B482" s="443" t="s">
        <v>518</v>
      </c>
      <c r="C482" s="449" t="s">
        <v>503</v>
      </c>
      <c r="D482" s="445" t="s">
        <v>322</v>
      </c>
      <c r="E482" s="435" t="s">
        <v>345</v>
      </c>
      <c r="F482" s="446">
        <v>0</v>
      </c>
      <c r="G482" s="447">
        <v>100</v>
      </c>
      <c r="H482" s="446">
        <v>0</v>
      </c>
      <c r="I482" s="447">
        <v>-100</v>
      </c>
      <c r="J482" s="448">
        <v>0</v>
      </c>
    </row>
    <row r="483" spans="1:10" x14ac:dyDescent="0.2">
      <c r="A483" s="306">
        <v>481</v>
      </c>
      <c r="B483" s="443" t="s">
        <v>518</v>
      </c>
      <c r="C483" s="450" t="s">
        <v>504</v>
      </c>
      <c r="D483" s="450"/>
      <c r="E483" s="450"/>
      <c r="F483" s="451">
        <v>0</v>
      </c>
      <c r="G483" s="452">
        <v>100</v>
      </c>
      <c r="H483" s="451">
        <v>0</v>
      </c>
      <c r="I483" s="452">
        <v>-100</v>
      </c>
      <c r="J483" s="453">
        <v>0</v>
      </c>
    </row>
    <row r="484" spans="1:10" x14ac:dyDescent="0.2">
      <c r="A484" s="306">
        <v>482</v>
      </c>
      <c r="B484" s="443" t="s">
        <v>518</v>
      </c>
      <c r="C484" s="444" t="s">
        <v>505</v>
      </c>
      <c r="D484" s="445" t="s">
        <v>319</v>
      </c>
      <c r="E484" s="435" t="s">
        <v>345</v>
      </c>
      <c r="F484" s="446">
        <v>0</v>
      </c>
      <c r="G484" s="447">
        <v>2024.6410000000001</v>
      </c>
      <c r="H484" s="446">
        <v>2006.9894999999999</v>
      </c>
      <c r="I484" s="447">
        <v>-18</v>
      </c>
      <c r="J484" s="448">
        <v>0.99128166425553954</v>
      </c>
    </row>
    <row r="485" spans="1:10" x14ac:dyDescent="0.2">
      <c r="A485" s="306">
        <v>483</v>
      </c>
      <c r="B485" s="443" t="s">
        <v>518</v>
      </c>
      <c r="C485" s="437" t="s">
        <v>505</v>
      </c>
      <c r="D485" s="438" t="s">
        <v>322</v>
      </c>
      <c r="E485" s="439" t="s">
        <v>345</v>
      </c>
      <c r="F485" s="440">
        <v>0</v>
      </c>
      <c r="G485" s="441">
        <v>394</v>
      </c>
      <c r="H485" s="440">
        <v>361.9</v>
      </c>
      <c r="I485" s="441">
        <v>-32</v>
      </c>
      <c r="J485" s="442">
        <v>0.91852791878172579</v>
      </c>
    </row>
    <row r="486" spans="1:10" x14ac:dyDescent="0.2">
      <c r="A486" s="306">
        <v>484</v>
      </c>
      <c r="B486" s="443" t="s">
        <v>518</v>
      </c>
      <c r="C486" s="444" t="s">
        <v>505</v>
      </c>
      <c r="D486" s="445" t="s">
        <v>305</v>
      </c>
      <c r="E486" s="435" t="s">
        <v>345</v>
      </c>
      <c r="F486" s="446">
        <v>0</v>
      </c>
      <c r="G486" s="447">
        <v>37.667000000000002</v>
      </c>
      <c r="H486" s="446">
        <v>37.606999999999999</v>
      </c>
      <c r="I486" s="447">
        <v>0</v>
      </c>
      <c r="J486" s="448">
        <v>0.99840709374253322</v>
      </c>
    </row>
    <row r="487" spans="1:10" x14ac:dyDescent="0.2">
      <c r="A487" s="306">
        <v>485</v>
      </c>
      <c r="B487" s="443" t="s">
        <v>518</v>
      </c>
      <c r="C487" s="454" t="s">
        <v>505</v>
      </c>
      <c r="D487" s="438" t="s">
        <v>423</v>
      </c>
      <c r="E487" s="439" t="s">
        <v>345</v>
      </c>
      <c r="F487" s="440">
        <v>0</v>
      </c>
      <c r="G487" s="441">
        <v>114.69199999999999</v>
      </c>
      <c r="H487" s="440">
        <v>114.69199999999999</v>
      </c>
      <c r="I487" s="441">
        <v>0</v>
      </c>
      <c r="J487" s="442">
        <v>1</v>
      </c>
    </row>
    <row r="488" spans="1:10" x14ac:dyDescent="0.2">
      <c r="A488" s="306">
        <v>486</v>
      </c>
      <c r="B488" s="443" t="s">
        <v>518</v>
      </c>
      <c r="C488" s="455" t="s">
        <v>506</v>
      </c>
      <c r="D488" s="455"/>
      <c r="E488" s="455"/>
      <c r="F488" s="456">
        <v>0</v>
      </c>
      <c r="G488" s="457">
        <v>2571</v>
      </c>
      <c r="H488" s="456">
        <v>2521.1884999999997</v>
      </c>
      <c r="I488" s="457">
        <v>-50</v>
      </c>
      <c r="J488" s="458">
        <v>0.98062563204978592</v>
      </c>
    </row>
    <row r="489" spans="1:10" x14ac:dyDescent="0.2">
      <c r="A489" s="306">
        <v>487</v>
      </c>
      <c r="B489" s="443" t="s">
        <v>518</v>
      </c>
      <c r="C489" s="454" t="s">
        <v>375</v>
      </c>
      <c r="D489" s="438" t="s">
        <v>305</v>
      </c>
      <c r="E489" s="439" t="s">
        <v>345</v>
      </c>
      <c r="F489" s="440">
        <v>0</v>
      </c>
      <c r="G489" s="441">
        <v>20</v>
      </c>
      <c r="H489" s="440">
        <v>18.029</v>
      </c>
      <c r="I489" s="441">
        <v>-2</v>
      </c>
      <c r="J489" s="442">
        <v>0.90144999999999997</v>
      </c>
    </row>
    <row r="490" spans="1:10" x14ac:dyDescent="0.2">
      <c r="A490" s="306">
        <v>488</v>
      </c>
      <c r="B490" s="443" t="s">
        <v>518</v>
      </c>
      <c r="C490" s="455" t="s">
        <v>377</v>
      </c>
      <c r="D490" s="455"/>
      <c r="E490" s="455"/>
      <c r="F490" s="456">
        <v>0</v>
      </c>
      <c r="G490" s="457">
        <v>20</v>
      </c>
      <c r="H490" s="456">
        <v>18.029</v>
      </c>
      <c r="I490" s="457">
        <v>-2</v>
      </c>
      <c r="J490" s="458">
        <v>0.90144999999999997</v>
      </c>
    </row>
    <row r="491" spans="1:10" x14ac:dyDescent="0.2">
      <c r="A491" s="306">
        <v>489</v>
      </c>
      <c r="B491" s="443" t="s">
        <v>518</v>
      </c>
      <c r="C491" s="454" t="s">
        <v>526</v>
      </c>
      <c r="D491" s="438" t="s">
        <v>488</v>
      </c>
      <c r="E491" s="439" t="s">
        <v>345</v>
      </c>
      <c r="F491" s="440">
        <v>0</v>
      </c>
      <c r="G491" s="441">
        <v>306</v>
      </c>
      <c r="H491" s="440">
        <v>305.37534000000005</v>
      </c>
      <c r="I491" s="441">
        <v>-1</v>
      </c>
      <c r="J491" s="442">
        <v>0.99795862745098052</v>
      </c>
    </row>
    <row r="492" spans="1:10" x14ac:dyDescent="0.2">
      <c r="A492" s="306">
        <v>490</v>
      </c>
      <c r="B492" s="443" t="s">
        <v>518</v>
      </c>
      <c r="C492" s="455" t="s">
        <v>527</v>
      </c>
      <c r="D492" s="455"/>
      <c r="E492" s="455"/>
      <c r="F492" s="456">
        <v>0</v>
      </c>
      <c r="G492" s="457">
        <v>306</v>
      </c>
      <c r="H492" s="456">
        <v>305.37534000000005</v>
      </c>
      <c r="I492" s="457">
        <v>-1</v>
      </c>
      <c r="J492" s="458">
        <v>0.99795862745098052</v>
      </c>
    </row>
    <row r="493" spans="1:10" x14ac:dyDescent="0.2">
      <c r="A493" s="306">
        <v>491</v>
      </c>
      <c r="B493" s="443" t="s">
        <v>518</v>
      </c>
      <c r="C493" s="437" t="s">
        <v>317</v>
      </c>
      <c r="D493" s="438" t="s">
        <v>322</v>
      </c>
      <c r="E493" s="439">
        <v>0</v>
      </c>
      <c r="F493" s="440">
        <v>0</v>
      </c>
      <c r="G493" s="441">
        <v>1400</v>
      </c>
      <c r="H493" s="440">
        <v>324.03800000000001</v>
      </c>
      <c r="I493" s="441">
        <v>-1076</v>
      </c>
      <c r="J493" s="442">
        <v>0.23145571428571429</v>
      </c>
    </row>
    <row r="494" spans="1:10" x14ac:dyDescent="0.2">
      <c r="A494" s="306">
        <v>492</v>
      </c>
      <c r="B494" s="443" t="s">
        <v>518</v>
      </c>
      <c r="C494" s="449" t="s">
        <v>317</v>
      </c>
      <c r="D494" s="445" t="s">
        <v>305</v>
      </c>
      <c r="E494" s="435">
        <v>0</v>
      </c>
      <c r="F494" s="446">
        <v>0</v>
      </c>
      <c r="G494" s="447">
        <v>430</v>
      </c>
      <c r="H494" s="446">
        <v>48.537999999999997</v>
      </c>
      <c r="I494" s="447">
        <v>-381</v>
      </c>
      <c r="J494" s="448">
        <v>0.11287906976744186</v>
      </c>
    </row>
    <row r="495" spans="1:10" x14ac:dyDescent="0.2">
      <c r="A495" s="306">
        <v>493</v>
      </c>
      <c r="B495" s="443" t="s">
        <v>518</v>
      </c>
      <c r="C495" s="450" t="s">
        <v>324</v>
      </c>
      <c r="D495" s="450"/>
      <c r="E495" s="450"/>
      <c r="F495" s="451">
        <v>0</v>
      </c>
      <c r="G495" s="452">
        <v>1830</v>
      </c>
      <c r="H495" s="451">
        <v>372.57600000000002</v>
      </c>
      <c r="I495" s="452">
        <v>-1457</v>
      </c>
      <c r="J495" s="453">
        <v>0.20359344262295084</v>
      </c>
    </row>
    <row r="496" spans="1:10" x14ac:dyDescent="0.2">
      <c r="A496" s="306">
        <v>494</v>
      </c>
      <c r="B496" s="443" t="s">
        <v>518</v>
      </c>
      <c r="C496" s="444" t="s">
        <v>511</v>
      </c>
      <c r="D496" s="445" t="s">
        <v>320</v>
      </c>
      <c r="E496" s="435" t="s">
        <v>345</v>
      </c>
      <c r="F496" s="446">
        <v>0</v>
      </c>
      <c r="G496" s="447">
        <v>5</v>
      </c>
      <c r="H496" s="446">
        <v>0</v>
      </c>
      <c r="I496" s="447">
        <v>-5</v>
      </c>
      <c r="J496" s="448">
        <v>0</v>
      </c>
    </row>
    <row r="497" spans="1:10" x14ac:dyDescent="0.2">
      <c r="A497" s="306">
        <v>495</v>
      </c>
      <c r="B497" s="443" t="s">
        <v>518</v>
      </c>
      <c r="C497" s="437" t="s">
        <v>511</v>
      </c>
      <c r="D497" s="438" t="s">
        <v>322</v>
      </c>
      <c r="E497" s="439" t="s">
        <v>345</v>
      </c>
      <c r="F497" s="440">
        <v>0</v>
      </c>
      <c r="G497" s="441">
        <v>1935</v>
      </c>
      <c r="H497" s="440">
        <v>12.1</v>
      </c>
      <c r="I497" s="441">
        <v>-1923</v>
      </c>
      <c r="J497" s="442">
        <v>6.2532299741602064E-3</v>
      </c>
    </row>
    <row r="498" spans="1:10" x14ac:dyDescent="0.2">
      <c r="A498" s="306">
        <v>496</v>
      </c>
      <c r="B498" s="443" t="s">
        <v>518</v>
      </c>
      <c r="C498" s="444" t="s">
        <v>511</v>
      </c>
      <c r="D498" s="445" t="s">
        <v>305</v>
      </c>
      <c r="E498" s="435" t="s">
        <v>345</v>
      </c>
      <c r="F498" s="446">
        <v>0</v>
      </c>
      <c r="G498" s="447">
        <v>14</v>
      </c>
      <c r="H498" s="446">
        <v>12.85</v>
      </c>
      <c r="I498" s="447">
        <v>-1</v>
      </c>
      <c r="J498" s="448">
        <v>0.91785714285714282</v>
      </c>
    </row>
    <row r="499" spans="1:10" x14ac:dyDescent="0.2">
      <c r="A499" s="306">
        <v>497</v>
      </c>
      <c r="B499" s="443" t="s">
        <v>518</v>
      </c>
      <c r="C499" s="454" t="s">
        <v>511</v>
      </c>
      <c r="D499" s="438" t="s">
        <v>404</v>
      </c>
      <c r="E499" s="439" t="s">
        <v>345</v>
      </c>
      <c r="F499" s="440">
        <v>0</v>
      </c>
      <c r="G499" s="441">
        <v>1500</v>
      </c>
      <c r="H499" s="440">
        <v>211.97</v>
      </c>
      <c r="I499" s="441">
        <v>-1288</v>
      </c>
      <c r="J499" s="442">
        <v>0.14131333333333335</v>
      </c>
    </row>
    <row r="500" spans="1:10" x14ac:dyDescent="0.2">
      <c r="A500" s="306">
        <v>498</v>
      </c>
      <c r="B500" s="443" t="s">
        <v>518</v>
      </c>
      <c r="C500" s="455" t="s">
        <v>512</v>
      </c>
      <c r="D500" s="455"/>
      <c r="E500" s="455"/>
      <c r="F500" s="456">
        <v>0</v>
      </c>
      <c r="G500" s="457">
        <v>3454</v>
      </c>
      <c r="H500" s="456">
        <v>236.92</v>
      </c>
      <c r="I500" s="457">
        <v>-3217</v>
      </c>
      <c r="J500" s="458">
        <v>6.8592935726693685E-2</v>
      </c>
    </row>
    <row r="501" spans="1:10" x14ac:dyDescent="0.2">
      <c r="A501" s="306">
        <v>499</v>
      </c>
      <c r="B501" s="443" t="s">
        <v>518</v>
      </c>
      <c r="C501" s="437" t="s">
        <v>459</v>
      </c>
      <c r="D501" s="438" t="s">
        <v>319</v>
      </c>
      <c r="E501" s="439" t="s">
        <v>345</v>
      </c>
      <c r="F501" s="440">
        <v>0</v>
      </c>
      <c r="G501" s="441">
        <v>12.1</v>
      </c>
      <c r="H501" s="440">
        <v>12.1</v>
      </c>
      <c r="I501" s="441">
        <v>0</v>
      </c>
      <c r="J501" s="442">
        <v>1</v>
      </c>
    </row>
    <row r="502" spans="1:10" x14ac:dyDescent="0.2">
      <c r="A502" s="306">
        <v>500</v>
      </c>
      <c r="B502" s="443" t="s">
        <v>518</v>
      </c>
      <c r="C502" s="444" t="s">
        <v>459</v>
      </c>
      <c r="D502" s="445" t="s">
        <v>305</v>
      </c>
      <c r="E502" s="435" t="s">
        <v>345</v>
      </c>
      <c r="F502" s="446">
        <v>0</v>
      </c>
      <c r="G502" s="447">
        <v>2927.9</v>
      </c>
      <c r="H502" s="446">
        <v>1632.0000999999997</v>
      </c>
      <c r="I502" s="447">
        <v>-1296</v>
      </c>
      <c r="J502" s="448">
        <v>0.55739612008606843</v>
      </c>
    </row>
    <row r="503" spans="1:10" x14ac:dyDescent="0.2">
      <c r="A503" s="306">
        <v>501</v>
      </c>
      <c r="B503" s="443" t="s">
        <v>518</v>
      </c>
      <c r="C503" s="454" t="s">
        <v>459</v>
      </c>
      <c r="D503" s="438" t="s">
        <v>488</v>
      </c>
      <c r="E503" s="439" t="s">
        <v>345</v>
      </c>
      <c r="F503" s="440">
        <v>0</v>
      </c>
      <c r="G503" s="441">
        <v>3107</v>
      </c>
      <c r="H503" s="440">
        <v>3106.4704999999999</v>
      </c>
      <c r="I503" s="441">
        <v>-1</v>
      </c>
      <c r="J503" s="442">
        <v>0.99982957837141939</v>
      </c>
    </row>
    <row r="504" spans="1:10" x14ac:dyDescent="0.2">
      <c r="A504" s="306">
        <v>502</v>
      </c>
      <c r="B504" s="443" t="s">
        <v>518</v>
      </c>
      <c r="C504" s="455" t="s">
        <v>461</v>
      </c>
      <c r="D504" s="455"/>
      <c r="E504" s="455"/>
      <c r="F504" s="456">
        <v>0</v>
      </c>
      <c r="G504" s="457">
        <v>6047</v>
      </c>
      <c r="H504" s="456">
        <v>4750.5705999999991</v>
      </c>
      <c r="I504" s="457">
        <v>-1296</v>
      </c>
      <c r="J504" s="458">
        <v>0.78560783859765171</v>
      </c>
    </row>
    <row r="505" spans="1:10" x14ac:dyDescent="0.2">
      <c r="A505" s="306">
        <v>503</v>
      </c>
      <c r="B505" s="443" t="s">
        <v>518</v>
      </c>
      <c r="C505" s="437" t="s">
        <v>330</v>
      </c>
      <c r="D505" s="438" t="s">
        <v>314</v>
      </c>
      <c r="E505" s="439" t="s">
        <v>345</v>
      </c>
      <c r="F505" s="440">
        <v>0</v>
      </c>
      <c r="G505" s="441">
        <v>62.527000000000001</v>
      </c>
      <c r="H505" s="440">
        <v>0</v>
      </c>
      <c r="I505" s="441">
        <v>-63</v>
      </c>
      <c r="J505" s="442">
        <v>0</v>
      </c>
    </row>
    <row r="506" spans="1:10" x14ac:dyDescent="0.2">
      <c r="A506" s="306">
        <v>504</v>
      </c>
      <c r="B506" s="443" t="s">
        <v>518</v>
      </c>
      <c r="C506" s="444" t="s">
        <v>330</v>
      </c>
      <c r="D506" s="445" t="s">
        <v>321</v>
      </c>
      <c r="E506" s="435" t="s">
        <v>345</v>
      </c>
      <c r="F506" s="446">
        <v>0</v>
      </c>
      <c r="G506" s="447">
        <v>20</v>
      </c>
      <c r="H506" s="446">
        <v>0</v>
      </c>
      <c r="I506" s="447">
        <v>-20</v>
      </c>
      <c r="J506" s="448">
        <v>0</v>
      </c>
    </row>
    <row r="507" spans="1:10" x14ac:dyDescent="0.2">
      <c r="A507" s="306">
        <v>505</v>
      </c>
      <c r="B507" s="443" t="s">
        <v>518</v>
      </c>
      <c r="C507" s="437" t="s">
        <v>330</v>
      </c>
      <c r="D507" s="438" t="s">
        <v>305</v>
      </c>
      <c r="E507" s="439" t="s">
        <v>345</v>
      </c>
      <c r="F507" s="440">
        <v>0</v>
      </c>
      <c r="G507" s="441">
        <v>231.47300000000001</v>
      </c>
      <c r="H507" s="440">
        <v>231.47300000000001</v>
      </c>
      <c r="I507" s="441">
        <v>0</v>
      </c>
      <c r="J507" s="442">
        <v>1</v>
      </c>
    </row>
    <row r="508" spans="1:10" x14ac:dyDescent="0.2">
      <c r="A508" s="306">
        <v>506</v>
      </c>
      <c r="B508" s="443" t="s">
        <v>518</v>
      </c>
      <c r="C508" s="444" t="s">
        <v>330</v>
      </c>
      <c r="D508" s="445" t="s">
        <v>306</v>
      </c>
      <c r="E508" s="435" t="s">
        <v>345</v>
      </c>
      <c r="F508" s="446">
        <v>0</v>
      </c>
      <c r="G508" s="447">
        <v>80</v>
      </c>
      <c r="H508" s="446">
        <v>0</v>
      </c>
      <c r="I508" s="447">
        <v>-80</v>
      </c>
      <c r="J508" s="448">
        <v>0</v>
      </c>
    </row>
    <row r="509" spans="1:10" x14ac:dyDescent="0.2">
      <c r="A509" s="306">
        <v>507</v>
      </c>
      <c r="B509" s="443" t="s">
        <v>518</v>
      </c>
      <c r="C509" s="454" t="s">
        <v>330</v>
      </c>
      <c r="D509" s="438" t="s">
        <v>488</v>
      </c>
      <c r="E509" s="439" t="s">
        <v>345</v>
      </c>
      <c r="F509" s="440">
        <v>0</v>
      </c>
      <c r="G509" s="441">
        <v>0</v>
      </c>
      <c r="H509" s="440">
        <v>1.429</v>
      </c>
      <c r="I509" s="441">
        <v>1</v>
      </c>
      <c r="J509" s="442">
        <v>0</v>
      </c>
    </row>
    <row r="510" spans="1:10" x14ac:dyDescent="0.2">
      <c r="A510" s="306">
        <v>508</v>
      </c>
      <c r="B510" s="443" t="s">
        <v>518</v>
      </c>
      <c r="C510" s="455" t="s">
        <v>331</v>
      </c>
      <c r="D510" s="455"/>
      <c r="E510" s="455"/>
      <c r="F510" s="456">
        <v>0</v>
      </c>
      <c r="G510" s="457">
        <v>394</v>
      </c>
      <c r="H510" s="456">
        <v>232.90200000000002</v>
      </c>
      <c r="I510" s="457">
        <v>-161</v>
      </c>
      <c r="J510" s="458">
        <v>0.59112182741116759</v>
      </c>
    </row>
    <row r="511" spans="1:10" x14ac:dyDescent="0.2">
      <c r="A511" s="306">
        <v>509</v>
      </c>
      <c r="B511" s="443" t="s">
        <v>518</v>
      </c>
      <c r="C511" s="454" t="s">
        <v>343</v>
      </c>
      <c r="D511" s="438" t="s">
        <v>344</v>
      </c>
      <c r="E511" s="439" t="s">
        <v>345</v>
      </c>
      <c r="F511" s="440">
        <v>0</v>
      </c>
      <c r="G511" s="441">
        <v>8000</v>
      </c>
      <c r="H511" s="440">
        <v>8000</v>
      </c>
      <c r="I511" s="441">
        <v>0</v>
      </c>
      <c r="J511" s="442">
        <v>1</v>
      </c>
    </row>
    <row r="512" spans="1:10" x14ac:dyDescent="0.2">
      <c r="A512" s="306">
        <v>510</v>
      </c>
      <c r="B512" s="459" t="s">
        <v>518</v>
      </c>
      <c r="C512" s="455" t="s">
        <v>347</v>
      </c>
      <c r="D512" s="455"/>
      <c r="E512" s="455"/>
      <c r="F512" s="456">
        <v>0</v>
      </c>
      <c r="G512" s="457">
        <v>8000</v>
      </c>
      <c r="H512" s="456">
        <v>8000</v>
      </c>
      <c r="I512" s="457">
        <v>0</v>
      </c>
      <c r="J512" s="458">
        <v>1</v>
      </c>
    </row>
    <row r="513" spans="1:10" x14ac:dyDescent="0.2">
      <c r="A513" s="306">
        <v>511</v>
      </c>
      <c r="B513" s="460" t="s">
        <v>528</v>
      </c>
      <c r="C513" s="460"/>
      <c r="D513" s="460"/>
      <c r="E513" s="460"/>
      <c r="F513" s="461">
        <v>0</v>
      </c>
      <c r="G513" s="462">
        <v>51820</v>
      </c>
      <c r="H513" s="461">
        <v>45227.962489999991</v>
      </c>
      <c r="I513" s="462">
        <v>-6592</v>
      </c>
      <c r="J513" s="463">
        <v>0.87278970455422622</v>
      </c>
    </row>
    <row r="514" spans="1:10" x14ac:dyDescent="0.2">
      <c r="A514" s="306">
        <v>512</v>
      </c>
      <c r="B514" s="464" t="s">
        <v>529</v>
      </c>
      <c r="C514" s="444" t="s">
        <v>378</v>
      </c>
      <c r="D514" s="445" t="s">
        <v>401</v>
      </c>
      <c r="E514" s="435" t="s">
        <v>346</v>
      </c>
      <c r="F514" s="446">
        <v>50</v>
      </c>
      <c r="G514" s="447">
        <v>50</v>
      </c>
      <c r="H514" s="446">
        <v>0</v>
      </c>
      <c r="I514" s="447">
        <v>-50</v>
      </c>
      <c r="J514" s="448">
        <v>0</v>
      </c>
    </row>
    <row r="515" spans="1:10" x14ac:dyDescent="0.2">
      <c r="A515" s="306">
        <v>513</v>
      </c>
      <c r="B515" s="443" t="s">
        <v>529</v>
      </c>
      <c r="C515" s="437" t="s">
        <v>378</v>
      </c>
      <c r="D515" s="438" t="s">
        <v>321</v>
      </c>
      <c r="E515" s="439" t="s">
        <v>346</v>
      </c>
      <c r="F515" s="440">
        <v>120</v>
      </c>
      <c r="G515" s="441">
        <v>120</v>
      </c>
      <c r="H515" s="440">
        <v>93.067999999999998</v>
      </c>
      <c r="I515" s="441">
        <v>-27</v>
      </c>
      <c r="J515" s="442">
        <v>0.77556666666666663</v>
      </c>
    </row>
    <row r="516" spans="1:10" x14ac:dyDescent="0.2">
      <c r="A516" s="306">
        <v>514</v>
      </c>
      <c r="B516" s="443" t="s">
        <v>529</v>
      </c>
      <c r="C516" s="444" t="s">
        <v>378</v>
      </c>
      <c r="D516" s="445" t="s">
        <v>322</v>
      </c>
      <c r="E516" s="435" t="s">
        <v>346</v>
      </c>
      <c r="F516" s="446">
        <v>3650</v>
      </c>
      <c r="G516" s="447">
        <v>3650</v>
      </c>
      <c r="H516" s="446">
        <v>1747.75406</v>
      </c>
      <c r="I516" s="447">
        <v>-1902</v>
      </c>
      <c r="J516" s="448">
        <v>0.4788367287671233</v>
      </c>
    </row>
    <row r="517" spans="1:10" x14ac:dyDescent="0.2">
      <c r="A517" s="306">
        <v>515</v>
      </c>
      <c r="B517" s="443" t="s">
        <v>529</v>
      </c>
      <c r="C517" s="437" t="s">
        <v>378</v>
      </c>
      <c r="D517" s="438" t="s">
        <v>305</v>
      </c>
      <c r="E517" s="439" t="s">
        <v>346</v>
      </c>
      <c r="F517" s="440">
        <v>4220</v>
      </c>
      <c r="G517" s="441">
        <v>4220</v>
      </c>
      <c r="H517" s="440">
        <v>214.09800000000001</v>
      </c>
      <c r="I517" s="441">
        <v>-4006</v>
      </c>
      <c r="J517" s="442">
        <v>5.0734123222748818E-2</v>
      </c>
    </row>
    <row r="518" spans="1:10" x14ac:dyDescent="0.2">
      <c r="A518" s="306">
        <v>516</v>
      </c>
      <c r="B518" s="443" t="s">
        <v>529</v>
      </c>
      <c r="C518" s="444" t="s">
        <v>378</v>
      </c>
      <c r="D518" s="445" t="s">
        <v>307</v>
      </c>
      <c r="E518" s="435" t="s">
        <v>346</v>
      </c>
      <c r="F518" s="446">
        <v>550</v>
      </c>
      <c r="G518" s="447">
        <v>550</v>
      </c>
      <c r="H518" s="446">
        <v>0</v>
      </c>
      <c r="I518" s="447">
        <v>-550</v>
      </c>
      <c r="J518" s="448">
        <v>0</v>
      </c>
    </row>
    <row r="519" spans="1:10" x14ac:dyDescent="0.2">
      <c r="A519" s="306">
        <v>517</v>
      </c>
      <c r="B519" s="443" t="s">
        <v>529</v>
      </c>
      <c r="C519" s="437" t="s">
        <v>378</v>
      </c>
      <c r="D519" s="438" t="s">
        <v>491</v>
      </c>
      <c r="E519" s="439" t="s">
        <v>346</v>
      </c>
      <c r="F519" s="440">
        <v>15000</v>
      </c>
      <c r="G519" s="441">
        <v>15000</v>
      </c>
      <c r="H519" s="440">
        <v>3128.3989999999999</v>
      </c>
      <c r="I519" s="441">
        <v>-11872</v>
      </c>
      <c r="J519" s="442">
        <v>0.20855993333333334</v>
      </c>
    </row>
    <row r="520" spans="1:10" x14ac:dyDescent="0.2">
      <c r="A520" s="306">
        <v>518</v>
      </c>
      <c r="B520" s="443" t="s">
        <v>529</v>
      </c>
      <c r="C520" s="444" t="s">
        <v>378</v>
      </c>
      <c r="D520" s="445" t="s">
        <v>326</v>
      </c>
      <c r="E520" s="435" t="s">
        <v>346</v>
      </c>
      <c r="F520" s="446">
        <v>3000</v>
      </c>
      <c r="G520" s="447">
        <v>3000</v>
      </c>
      <c r="H520" s="446">
        <v>0</v>
      </c>
      <c r="I520" s="447">
        <v>-3000</v>
      </c>
      <c r="J520" s="448">
        <v>0</v>
      </c>
    </row>
    <row r="521" spans="1:10" x14ac:dyDescent="0.2">
      <c r="A521" s="306">
        <v>519</v>
      </c>
      <c r="B521" s="443" t="s">
        <v>529</v>
      </c>
      <c r="C521" s="437" t="s">
        <v>378</v>
      </c>
      <c r="D521" s="438" t="s">
        <v>530</v>
      </c>
      <c r="E521" s="439" t="s">
        <v>346</v>
      </c>
      <c r="F521" s="440">
        <v>300000</v>
      </c>
      <c r="G521" s="441">
        <v>300000</v>
      </c>
      <c r="H521" s="440">
        <v>115540.81475000001</v>
      </c>
      <c r="I521" s="441">
        <v>-184459</v>
      </c>
      <c r="J521" s="442">
        <v>0.38513604916666666</v>
      </c>
    </row>
    <row r="522" spans="1:10" x14ac:dyDescent="0.2">
      <c r="A522" s="306">
        <v>520</v>
      </c>
      <c r="B522" s="443" t="s">
        <v>529</v>
      </c>
      <c r="C522" s="444" t="s">
        <v>378</v>
      </c>
      <c r="D522" s="445" t="s">
        <v>407</v>
      </c>
      <c r="E522" s="435" t="s">
        <v>346</v>
      </c>
      <c r="F522" s="446">
        <v>500</v>
      </c>
      <c r="G522" s="447">
        <v>500</v>
      </c>
      <c r="H522" s="446">
        <v>79.599999999999994</v>
      </c>
      <c r="I522" s="447">
        <v>-420</v>
      </c>
      <c r="J522" s="448">
        <v>0.15919999999999998</v>
      </c>
    </row>
    <row r="523" spans="1:10" x14ac:dyDescent="0.2">
      <c r="A523" s="306">
        <v>521</v>
      </c>
      <c r="B523" s="443" t="s">
        <v>529</v>
      </c>
      <c r="C523" s="437" t="s">
        <v>378</v>
      </c>
      <c r="D523" s="438" t="s">
        <v>349</v>
      </c>
      <c r="E523" s="439" t="s">
        <v>346</v>
      </c>
      <c r="F523" s="440">
        <v>30000</v>
      </c>
      <c r="G523" s="441">
        <v>30000</v>
      </c>
      <c r="H523" s="440">
        <v>17160.831999999999</v>
      </c>
      <c r="I523" s="441">
        <v>-12839</v>
      </c>
      <c r="J523" s="442">
        <v>0.57202773333333323</v>
      </c>
    </row>
    <row r="524" spans="1:10" x14ac:dyDescent="0.2">
      <c r="A524" s="306">
        <v>522</v>
      </c>
      <c r="B524" s="443" t="s">
        <v>529</v>
      </c>
      <c r="C524" s="449" t="s">
        <v>378</v>
      </c>
      <c r="D524" s="445" t="s">
        <v>411</v>
      </c>
      <c r="E524" s="435" t="s">
        <v>346</v>
      </c>
      <c r="F524" s="446">
        <v>9000</v>
      </c>
      <c r="G524" s="447">
        <v>9000</v>
      </c>
      <c r="H524" s="446">
        <v>3278.6379999999999</v>
      </c>
      <c r="I524" s="447">
        <v>-5721</v>
      </c>
      <c r="J524" s="448">
        <v>0.36429311111111112</v>
      </c>
    </row>
    <row r="525" spans="1:10" x14ac:dyDescent="0.2">
      <c r="A525" s="306">
        <v>523</v>
      </c>
      <c r="B525" s="443" t="s">
        <v>529</v>
      </c>
      <c r="C525" s="450" t="s">
        <v>379</v>
      </c>
      <c r="D525" s="450"/>
      <c r="E525" s="450"/>
      <c r="F525" s="451">
        <v>366090</v>
      </c>
      <c r="G525" s="452">
        <v>366090</v>
      </c>
      <c r="H525" s="451">
        <v>141243.20381000001</v>
      </c>
      <c r="I525" s="452">
        <v>-224847</v>
      </c>
      <c r="J525" s="453">
        <v>0.38581552025458221</v>
      </c>
    </row>
    <row r="526" spans="1:10" x14ac:dyDescent="0.2">
      <c r="A526" s="306">
        <v>524</v>
      </c>
      <c r="B526" s="443" t="s">
        <v>529</v>
      </c>
      <c r="C526" s="444" t="s">
        <v>531</v>
      </c>
      <c r="D526" s="445" t="s">
        <v>401</v>
      </c>
      <c r="E526" s="435" t="s">
        <v>532</v>
      </c>
      <c r="F526" s="446">
        <v>10</v>
      </c>
      <c r="G526" s="447">
        <v>10</v>
      </c>
      <c r="H526" s="446">
        <v>0</v>
      </c>
      <c r="I526" s="447">
        <v>-10</v>
      </c>
      <c r="J526" s="448">
        <v>0</v>
      </c>
    </row>
    <row r="527" spans="1:10" x14ac:dyDescent="0.2">
      <c r="A527" s="306">
        <v>525</v>
      </c>
      <c r="B527" s="443" t="s">
        <v>529</v>
      </c>
      <c r="C527" s="437" t="s">
        <v>531</v>
      </c>
      <c r="D527" s="438" t="s">
        <v>320</v>
      </c>
      <c r="E527" s="439" t="s">
        <v>532</v>
      </c>
      <c r="F527" s="440">
        <v>850</v>
      </c>
      <c r="G527" s="441">
        <v>850</v>
      </c>
      <c r="H527" s="440">
        <v>324.017</v>
      </c>
      <c r="I527" s="441">
        <v>-526</v>
      </c>
      <c r="J527" s="442">
        <v>0.3811964705882353</v>
      </c>
    </row>
    <row r="528" spans="1:10" x14ac:dyDescent="0.2">
      <c r="A528" s="306">
        <v>526</v>
      </c>
      <c r="B528" s="443" t="s">
        <v>529</v>
      </c>
      <c r="C528" s="444" t="s">
        <v>531</v>
      </c>
      <c r="D528" s="445" t="s">
        <v>407</v>
      </c>
      <c r="E528" s="435" t="s">
        <v>532</v>
      </c>
      <c r="F528" s="446">
        <v>90</v>
      </c>
      <c r="G528" s="447">
        <v>90</v>
      </c>
      <c r="H528" s="446">
        <v>54</v>
      </c>
      <c r="I528" s="447">
        <v>-36</v>
      </c>
      <c r="J528" s="448">
        <v>0.6</v>
      </c>
    </row>
    <row r="529" spans="1:10" x14ac:dyDescent="0.2">
      <c r="A529" s="306">
        <v>527</v>
      </c>
      <c r="B529" s="443" t="s">
        <v>529</v>
      </c>
      <c r="C529" s="437" t="s">
        <v>531</v>
      </c>
      <c r="D529" s="438" t="s">
        <v>533</v>
      </c>
      <c r="E529" s="439" t="s">
        <v>532</v>
      </c>
      <c r="F529" s="440">
        <v>26476</v>
      </c>
      <c r="G529" s="441">
        <v>24276</v>
      </c>
      <c r="H529" s="440">
        <v>700</v>
      </c>
      <c r="I529" s="441">
        <v>-23576</v>
      </c>
      <c r="J529" s="442">
        <v>2.8835063437139562E-2</v>
      </c>
    </row>
    <row r="530" spans="1:10" x14ac:dyDescent="0.2">
      <c r="A530" s="306">
        <v>528</v>
      </c>
      <c r="B530" s="443" t="s">
        <v>529</v>
      </c>
      <c r="C530" s="444" t="s">
        <v>531</v>
      </c>
      <c r="D530" s="445" t="s">
        <v>534</v>
      </c>
      <c r="E530" s="435" t="s">
        <v>532</v>
      </c>
      <c r="F530" s="446">
        <v>28250</v>
      </c>
      <c r="G530" s="447">
        <v>28150</v>
      </c>
      <c r="H530" s="446">
        <v>4940</v>
      </c>
      <c r="I530" s="447">
        <v>-23210</v>
      </c>
      <c r="J530" s="448">
        <v>0.17548845470692717</v>
      </c>
    </row>
    <row r="531" spans="1:10" x14ac:dyDescent="0.2">
      <c r="A531" s="306">
        <v>529</v>
      </c>
      <c r="B531" s="443" t="s">
        <v>529</v>
      </c>
      <c r="C531" s="454" t="s">
        <v>531</v>
      </c>
      <c r="D531" s="438" t="s">
        <v>350</v>
      </c>
      <c r="E531" s="439" t="s">
        <v>532</v>
      </c>
      <c r="F531" s="440">
        <v>0</v>
      </c>
      <c r="G531" s="441">
        <v>100</v>
      </c>
      <c r="H531" s="440">
        <v>1.4349999999999927</v>
      </c>
      <c r="I531" s="441">
        <v>-99</v>
      </c>
      <c r="J531" s="442">
        <v>1.4349999999999927E-2</v>
      </c>
    </row>
    <row r="532" spans="1:10" x14ac:dyDescent="0.2">
      <c r="A532" s="306">
        <v>530</v>
      </c>
      <c r="B532" s="443" t="s">
        <v>529</v>
      </c>
      <c r="C532" s="455" t="s">
        <v>535</v>
      </c>
      <c r="D532" s="455"/>
      <c r="E532" s="455"/>
      <c r="F532" s="456">
        <v>55676</v>
      </c>
      <c r="G532" s="457">
        <v>53476</v>
      </c>
      <c r="H532" s="456">
        <v>6019.4520000000002</v>
      </c>
      <c r="I532" s="457">
        <v>-47457</v>
      </c>
      <c r="J532" s="458">
        <v>0.11256361732365922</v>
      </c>
    </row>
    <row r="533" spans="1:10" x14ac:dyDescent="0.2">
      <c r="A533" s="306">
        <v>531</v>
      </c>
      <c r="B533" s="443" t="s">
        <v>529</v>
      </c>
      <c r="C533" s="437" t="s">
        <v>343</v>
      </c>
      <c r="D533" s="438" t="s">
        <v>536</v>
      </c>
      <c r="E533" s="439" t="s">
        <v>346</v>
      </c>
      <c r="F533" s="440">
        <v>50</v>
      </c>
      <c r="G533" s="441">
        <v>50</v>
      </c>
      <c r="H533" s="440">
        <v>0</v>
      </c>
      <c r="I533" s="441">
        <v>-50</v>
      </c>
      <c r="J533" s="442">
        <v>0</v>
      </c>
    </row>
    <row r="534" spans="1:10" x14ac:dyDescent="0.2">
      <c r="A534" s="306">
        <v>532</v>
      </c>
      <c r="B534" s="443" t="s">
        <v>529</v>
      </c>
      <c r="C534" s="449" t="s">
        <v>343</v>
      </c>
      <c r="D534" s="445" t="s">
        <v>536</v>
      </c>
      <c r="E534" s="435" t="s">
        <v>532</v>
      </c>
      <c r="F534" s="446">
        <v>40760</v>
      </c>
      <c r="G534" s="447">
        <v>40760</v>
      </c>
      <c r="H534" s="446">
        <v>0</v>
      </c>
      <c r="I534" s="447">
        <v>-40760</v>
      </c>
      <c r="J534" s="448">
        <v>0</v>
      </c>
    </row>
    <row r="535" spans="1:10" x14ac:dyDescent="0.2">
      <c r="A535" s="306">
        <v>533</v>
      </c>
      <c r="B535" s="443" t="s">
        <v>529</v>
      </c>
      <c r="C535" s="450" t="s">
        <v>347</v>
      </c>
      <c r="D535" s="450"/>
      <c r="E535" s="450"/>
      <c r="F535" s="451">
        <v>40810</v>
      </c>
      <c r="G535" s="452">
        <v>40810</v>
      </c>
      <c r="H535" s="451">
        <v>0</v>
      </c>
      <c r="I535" s="452">
        <v>-40810</v>
      </c>
      <c r="J535" s="453">
        <v>0</v>
      </c>
    </row>
    <row r="536" spans="1:10" x14ac:dyDescent="0.2">
      <c r="A536" s="306">
        <v>534</v>
      </c>
      <c r="B536" s="443" t="s">
        <v>529</v>
      </c>
      <c r="C536" s="449" t="s">
        <v>357</v>
      </c>
      <c r="D536" s="445" t="s">
        <v>350</v>
      </c>
      <c r="E536" s="435" t="s">
        <v>346</v>
      </c>
      <c r="F536" s="446">
        <v>0</v>
      </c>
      <c r="G536" s="447">
        <v>0</v>
      </c>
      <c r="H536" s="446">
        <v>-1847.10384</v>
      </c>
      <c r="I536" s="447">
        <v>-1847</v>
      </c>
      <c r="J536" s="448">
        <v>0</v>
      </c>
    </row>
    <row r="537" spans="1:10" x14ac:dyDescent="0.2">
      <c r="A537" s="306">
        <v>535</v>
      </c>
      <c r="B537" s="459" t="s">
        <v>529</v>
      </c>
      <c r="C537" s="450" t="s">
        <v>359</v>
      </c>
      <c r="D537" s="450"/>
      <c r="E537" s="450"/>
      <c r="F537" s="451">
        <v>0</v>
      </c>
      <c r="G537" s="452">
        <v>0</v>
      </c>
      <c r="H537" s="451">
        <v>-1847.10384</v>
      </c>
      <c r="I537" s="452">
        <v>-1847</v>
      </c>
      <c r="J537" s="453">
        <v>0</v>
      </c>
    </row>
    <row r="538" spans="1:10" x14ac:dyDescent="0.2">
      <c r="A538" s="306">
        <v>536</v>
      </c>
      <c r="B538" s="465" t="s">
        <v>537</v>
      </c>
      <c r="C538" s="465"/>
      <c r="D538" s="465"/>
      <c r="E538" s="465"/>
      <c r="F538" s="466">
        <v>462576</v>
      </c>
      <c r="G538" s="467">
        <v>460376</v>
      </c>
      <c r="H538" s="466">
        <v>145415.55197</v>
      </c>
      <c r="I538" s="467">
        <v>-314960</v>
      </c>
      <c r="J538" s="468">
        <v>0.31586258182442178</v>
      </c>
    </row>
    <row r="539" spans="1:10" x14ac:dyDescent="0.2">
      <c r="A539" s="306">
        <v>537</v>
      </c>
      <c r="B539" s="436" t="s">
        <v>538</v>
      </c>
      <c r="C539" s="437" t="s">
        <v>511</v>
      </c>
      <c r="D539" s="438" t="s">
        <v>321</v>
      </c>
      <c r="E539" s="439">
        <v>0</v>
      </c>
      <c r="F539" s="440">
        <v>3</v>
      </c>
      <c r="G539" s="441">
        <v>3</v>
      </c>
      <c r="H539" s="440">
        <v>3</v>
      </c>
      <c r="I539" s="441">
        <v>0</v>
      </c>
      <c r="J539" s="442">
        <v>1</v>
      </c>
    </row>
    <row r="540" spans="1:10" x14ac:dyDescent="0.2">
      <c r="A540" s="306">
        <v>538</v>
      </c>
      <c r="B540" s="443" t="s">
        <v>538</v>
      </c>
      <c r="C540" s="444" t="s">
        <v>511</v>
      </c>
      <c r="D540" s="445" t="s">
        <v>322</v>
      </c>
      <c r="E540" s="435">
        <v>0</v>
      </c>
      <c r="F540" s="446">
        <v>5000</v>
      </c>
      <c r="G540" s="447">
        <v>5000</v>
      </c>
      <c r="H540" s="446">
        <v>2188.33466</v>
      </c>
      <c r="I540" s="447">
        <v>-2812</v>
      </c>
      <c r="J540" s="448">
        <v>0.43766693200000001</v>
      </c>
    </row>
    <row r="541" spans="1:10" x14ac:dyDescent="0.2">
      <c r="A541" s="306">
        <v>539</v>
      </c>
      <c r="B541" s="443" t="s">
        <v>538</v>
      </c>
      <c r="C541" s="437" t="s">
        <v>511</v>
      </c>
      <c r="D541" s="438" t="s">
        <v>323</v>
      </c>
      <c r="E541" s="439">
        <v>0</v>
      </c>
      <c r="F541" s="440">
        <v>0</v>
      </c>
      <c r="G541" s="441">
        <v>24</v>
      </c>
      <c r="H541" s="440">
        <v>23.245000000000001</v>
      </c>
      <c r="I541" s="441">
        <v>-1</v>
      </c>
      <c r="J541" s="442">
        <v>0.96854166666666675</v>
      </c>
    </row>
    <row r="542" spans="1:10" x14ac:dyDescent="0.2">
      <c r="A542" s="306">
        <v>540</v>
      </c>
      <c r="B542" s="443" t="s">
        <v>538</v>
      </c>
      <c r="C542" s="444" t="s">
        <v>511</v>
      </c>
      <c r="D542" s="445" t="s">
        <v>305</v>
      </c>
      <c r="E542" s="435">
        <v>0</v>
      </c>
      <c r="F542" s="446">
        <v>4000</v>
      </c>
      <c r="G542" s="447">
        <v>3976</v>
      </c>
      <c r="H542" s="446">
        <v>2961.5701200000003</v>
      </c>
      <c r="I542" s="447">
        <v>-1014</v>
      </c>
      <c r="J542" s="448">
        <v>0.74486170020120734</v>
      </c>
    </row>
    <row r="543" spans="1:10" x14ac:dyDescent="0.2">
      <c r="A543" s="306">
        <v>541</v>
      </c>
      <c r="B543" s="443" t="s">
        <v>538</v>
      </c>
      <c r="C543" s="437" t="s">
        <v>511</v>
      </c>
      <c r="D543" s="438" t="s">
        <v>307</v>
      </c>
      <c r="E543" s="439">
        <v>0</v>
      </c>
      <c r="F543" s="440">
        <v>7000</v>
      </c>
      <c r="G543" s="441">
        <v>5500</v>
      </c>
      <c r="H543" s="440">
        <v>3502.0033200000003</v>
      </c>
      <c r="I543" s="441">
        <v>-1998</v>
      </c>
      <c r="J543" s="442">
        <v>0.63672787636363637</v>
      </c>
    </row>
    <row r="544" spans="1:10" x14ac:dyDescent="0.2">
      <c r="A544" s="306">
        <v>542</v>
      </c>
      <c r="B544" s="443" t="s">
        <v>538</v>
      </c>
      <c r="C544" s="444" t="s">
        <v>511</v>
      </c>
      <c r="D544" s="445" t="s">
        <v>407</v>
      </c>
      <c r="E544" s="435">
        <v>0</v>
      </c>
      <c r="F544" s="446">
        <v>220</v>
      </c>
      <c r="G544" s="447">
        <v>220</v>
      </c>
      <c r="H544" s="446">
        <v>139.1</v>
      </c>
      <c r="I544" s="447">
        <v>-81</v>
      </c>
      <c r="J544" s="448">
        <v>0.63227272727272721</v>
      </c>
    </row>
    <row r="545" spans="1:10" x14ac:dyDescent="0.2">
      <c r="A545" s="306">
        <v>543</v>
      </c>
      <c r="B545" s="443" t="s">
        <v>538</v>
      </c>
      <c r="C545" s="437" t="s">
        <v>511</v>
      </c>
      <c r="D545" s="438" t="s">
        <v>349</v>
      </c>
      <c r="E545" s="439">
        <v>0</v>
      </c>
      <c r="F545" s="440">
        <v>10521</v>
      </c>
      <c r="G545" s="441">
        <v>12021</v>
      </c>
      <c r="H545" s="440">
        <v>11826.521000000001</v>
      </c>
      <c r="I545" s="441">
        <v>-194</v>
      </c>
      <c r="J545" s="442">
        <v>0.98382172864154405</v>
      </c>
    </row>
    <row r="546" spans="1:10" x14ac:dyDescent="0.2">
      <c r="A546" s="306">
        <v>544</v>
      </c>
      <c r="B546" s="443" t="s">
        <v>538</v>
      </c>
      <c r="C546" s="444" t="s">
        <v>511</v>
      </c>
      <c r="D546" s="445" t="s">
        <v>335</v>
      </c>
      <c r="E546" s="435">
        <v>0</v>
      </c>
      <c r="F546" s="446">
        <v>197</v>
      </c>
      <c r="G546" s="447">
        <v>197</v>
      </c>
      <c r="H546" s="446">
        <v>0</v>
      </c>
      <c r="I546" s="447">
        <v>-197</v>
      </c>
      <c r="J546" s="448">
        <v>0</v>
      </c>
    </row>
    <row r="547" spans="1:10" x14ac:dyDescent="0.2">
      <c r="A547" s="306">
        <v>545</v>
      </c>
      <c r="B547" s="443" t="s">
        <v>538</v>
      </c>
      <c r="C547" s="454" t="s">
        <v>511</v>
      </c>
      <c r="D547" s="438" t="s">
        <v>350</v>
      </c>
      <c r="E547" s="439">
        <v>0</v>
      </c>
      <c r="F547" s="440">
        <v>400</v>
      </c>
      <c r="G547" s="441">
        <v>400</v>
      </c>
      <c r="H547" s="440">
        <v>9.5679999999999996</v>
      </c>
      <c r="I547" s="441">
        <v>-390</v>
      </c>
      <c r="J547" s="442">
        <v>2.392E-2</v>
      </c>
    </row>
    <row r="548" spans="1:10" x14ac:dyDescent="0.2">
      <c r="A548" s="306">
        <v>546</v>
      </c>
      <c r="B548" s="459" t="s">
        <v>538</v>
      </c>
      <c r="C548" s="455" t="s">
        <v>512</v>
      </c>
      <c r="D548" s="455"/>
      <c r="E548" s="455"/>
      <c r="F548" s="456">
        <v>27341</v>
      </c>
      <c r="G548" s="457">
        <v>27341</v>
      </c>
      <c r="H548" s="456">
        <v>20653.342100000002</v>
      </c>
      <c r="I548" s="457">
        <v>-6688</v>
      </c>
      <c r="J548" s="458">
        <v>0.75539819684722587</v>
      </c>
    </row>
    <row r="549" spans="1:10" x14ac:dyDescent="0.2">
      <c r="A549" s="306">
        <v>547</v>
      </c>
      <c r="B549" s="460" t="s">
        <v>539</v>
      </c>
      <c r="C549" s="460"/>
      <c r="D549" s="460"/>
      <c r="E549" s="460"/>
      <c r="F549" s="461">
        <v>27341</v>
      </c>
      <c r="G549" s="462">
        <v>27341</v>
      </c>
      <c r="H549" s="461">
        <v>20653.342100000002</v>
      </c>
      <c r="I549" s="462">
        <v>-6688</v>
      </c>
      <c r="J549" s="463">
        <v>0.75539819684722587</v>
      </c>
    </row>
    <row r="550" spans="1:10" x14ac:dyDescent="0.2">
      <c r="A550" s="306">
        <v>548</v>
      </c>
      <c r="B550" s="464" t="s">
        <v>540</v>
      </c>
      <c r="C550" s="449" t="s">
        <v>478</v>
      </c>
      <c r="D550" s="445" t="s">
        <v>305</v>
      </c>
      <c r="E550" s="435">
        <v>0</v>
      </c>
      <c r="F550" s="446">
        <v>500</v>
      </c>
      <c r="G550" s="447">
        <v>500</v>
      </c>
      <c r="H550" s="446">
        <v>57.720999999999997</v>
      </c>
      <c r="I550" s="447">
        <v>-442</v>
      </c>
      <c r="J550" s="448">
        <v>0.11544199999999999</v>
      </c>
    </row>
    <row r="551" spans="1:10" x14ac:dyDescent="0.2">
      <c r="A551" s="306">
        <v>549</v>
      </c>
      <c r="B551" s="443" t="s">
        <v>540</v>
      </c>
      <c r="C551" s="450" t="s">
        <v>479</v>
      </c>
      <c r="D551" s="450"/>
      <c r="E551" s="450"/>
      <c r="F551" s="451">
        <v>500</v>
      </c>
      <c r="G551" s="452">
        <v>500</v>
      </c>
      <c r="H551" s="451">
        <v>57.720999999999997</v>
      </c>
      <c r="I551" s="452">
        <v>-442</v>
      </c>
      <c r="J551" s="453">
        <v>0.11544199999999999</v>
      </c>
    </row>
    <row r="552" spans="1:10" x14ac:dyDescent="0.2">
      <c r="A552" s="306">
        <v>550</v>
      </c>
      <c r="B552" s="443" t="s">
        <v>540</v>
      </c>
      <c r="C552" s="449" t="s">
        <v>541</v>
      </c>
      <c r="D552" s="445" t="s">
        <v>404</v>
      </c>
      <c r="E552" s="435">
        <v>0</v>
      </c>
      <c r="F552" s="446">
        <v>500</v>
      </c>
      <c r="G552" s="447">
        <v>640</v>
      </c>
      <c r="H552" s="446">
        <v>466.928</v>
      </c>
      <c r="I552" s="447">
        <v>-173</v>
      </c>
      <c r="J552" s="448">
        <v>0.72957499999999997</v>
      </c>
    </row>
    <row r="553" spans="1:10" x14ac:dyDescent="0.2">
      <c r="A553" s="306">
        <v>551</v>
      </c>
      <c r="B553" s="443" t="s">
        <v>540</v>
      </c>
      <c r="C553" s="450" t="s">
        <v>542</v>
      </c>
      <c r="D553" s="450"/>
      <c r="E553" s="450"/>
      <c r="F553" s="451">
        <v>500</v>
      </c>
      <c r="G553" s="452">
        <v>640</v>
      </c>
      <c r="H553" s="451">
        <v>466.928</v>
      </c>
      <c r="I553" s="452">
        <v>-173</v>
      </c>
      <c r="J553" s="453">
        <v>0.72957499999999997</v>
      </c>
    </row>
    <row r="554" spans="1:10" x14ac:dyDescent="0.2">
      <c r="A554" s="306">
        <v>552</v>
      </c>
      <c r="B554" s="443" t="s">
        <v>540</v>
      </c>
      <c r="C554" s="444" t="s">
        <v>378</v>
      </c>
      <c r="D554" s="445" t="s">
        <v>314</v>
      </c>
      <c r="E554" s="435">
        <v>0</v>
      </c>
      <c r="F554" s="446">
        <v>10</v>
      </c>
      <c r="G554" s="447">
        <v>12</v>
      </c>
      <c r="H554" s="446">
        <v>11.458</v>
      </c>
      <c r="I554" s="447">
        <v>-1</v>
      </c>
      <c r="J554" s="448">
        <v>0.95483333333333331</v>
      </c>
    </row>
    <row r="555" spans="1:10" x14ac:dyDescent="0.2">
      <c r="A555" s="306">
        <v>553</v>
      </c>
      <c r="B555" s="443" t="s">
        <v>540</v>
      </c>
      <c r="C555" s="437" t="s">
        <v>378</v>
      </c>
      <c r="D555" s="438" t="s">
        <v>543</v>
      </c>
      <c r="E555" s="439">
        <v>0</v>
      </c>
      <c r="F555" s="440">
        <v>500</v>
      </c>
      <c r="G555" s="441">
        <v>3970</v>
      </c>
      <c r="H555" s="440">
        <v>3521.07015</v>
      </c>
      <c r="I555" s="441">
        <v>-449</v>
      </c>
      <c r="J555" s="442">
        <v>0.88691943324937028</v>
      </c>
    </row>
    <row r="556" spans="1:10" x14ac:dyDescent="0.2">
      <c r="A556" s="306">
        <v>554</v>
      </c>
      <c r="B556" s="443" t="s">
        <v>540</v>
      </c>
      <c r="C556" s="444" t="s">
        <v>378</v>
      </c>
      <c r="D556" s="445" t="s">
        <v>544</v>
      </c>
      <c r="E556" s="435">
        <v>0</v>
      </c>
      <c r="F556" s="446">
        <v>1000</v>
      </c>
      <c r="G556" s="447">
        <v>9230</v>
      </c>
      <c r="H556" s="446">
        <v>9229.6342299999997</v>
      </c>
      <c r="I556" s="447">
        <v>0</v>
      </c>
      <c r="J556" s="448">
        <v>0.99996037161430118</v>
      </c>
    </row>
    <row r="557" spans="1:10" x14ac:dyDescent="0.2">
      <c r="A557" s="306">
        <v>555</v>
      </c>
      <c r="B557" s="443" t="s">
        <v>540</v>
      </c>
      <c r="C557" s="437" t="s">
        <v>378</v>
      </c>
      <c r="D557" s="438" t="s">
        <v>398</v>
      </c>
      <c r="E557" s="439">
        <v>0</v>
      </c>
      <c r="F557" s="440">
        <v>200</v>
      </c>
      <c r="G557" s="441">
        <v>200</v>
      </c>
      <c r="H557" s="440">
        <v>129.84902999999997</v>
      </c>
      <c r="I557" s="441">
        <v>-70</v>
      </c>
      <c r="J557" s="442">
        <v>0.64924514999999983</v>
      </c>
    </row>
    <row r="558" spans="1:10" x14ac:dyDescent="0.2">
      <c r="A558" s="306">
        <v>556</v>
      </c>
      <c r="B558" s="443" t="s">
        <v>540</v>
      </c>
      <c r="C558" s="444" t="s">
        <v>378</v>
      </c>
      <c r="D558" s="445" t="s">
        <v>399</v>
      </c>
      <c r="E558" s="435">
        <v>0</v>
      </c>
      <c r="F558" s="446">
        <v>500</v>
      </c>
      <c r="G558" s="447">
        <v>1000</v>
      </c>
      <c r="H558" s="446">
        <v>879.78377</v>
      </c>
      <c r="I558" s="447">
        <v>-120</v>
      </c>
      <c r="J558" s="448">
        <v>0.87978376999999996</v>
      </c>
    </row>
    <row r="559" spans="1:10" x14ac:dyDescent="0.2">
      <c r="A559" s="306">
        <v>557</v>
      </c>
      <c r="B559" s="443" t="s">
        <v>540</v>
      </c>
      <c r="C559" s="437" t="s">
        <v>378</v>
      </c>
      <c r="D559" s="438" t="s">
        <v>402</v>
      </c>
      <c r="E559" s="439">
        <v>0</v>
      </c>
      <c r="F559" s="440">
        <v>20</v>
      </c>
      <c r="G559" s="441">
        <v>20</v>
      </c>
      <c r="H559" s="440">
        <v>19.591350000000002</v>
      </c>
      <c r="I559" s="441">
        <v>0</v>
      </c>
      <c r="J559" s="442">
        <v>0.97956750000000015</v>
      </c>
    </row>
    <row r="560" spans="1:10" x14ac:dyDescent="0.2">
      <c r="A560" s="306">
        <v>558</v>
      </c>
      <c r="B560" s="443" t="s">
        <v>540</v>
      </c>
      <c r="C560" s="444" t="s">
        <v>378</v>
      </c>
      <c r="D560" s="445" t="s">
        <v>322</v>
      </c>
      <c r="E560" s="435">
        <v>0</v>
      </c>
      <c r="F560" s="446">
        <v>40</v>
      </c>
      <c r="G560" s="447">
        <v>90</v>
      </c>
      <c r="H560" s="446">
        <v>34.207999999999998</v>
      </c>
      <c r="I560" s="447">
        <v>-56</v>
      </c>
      <c r="J560" s="448">
        <v>0.38008888888888887</v>
      </c>
    </row>
    <row r="561" spans="1:10" x14ac:dyDescent="0.2">
      <c r="A561" s="306">
        <v>559</v>
      </c>
      <c r="B561" s="443" t="s">
        <v>540</v>
      </c>
      <c r="C561" s="437" t="s">
        <v>378</v>
      </c>
      <c r="D561" s="438" t="s">
        <v>305</v>
      </c>
      <c r="E561" s="439">
        <v>0</v>
      </c>
      <c r="F561" s="440">
        <v>1340</v>
      </c>
      <c r="G561" s="441">
        <v>2590</v>
      </c>
      <c r="H561" s="440">
        <v>2052.2906499999999</v>
      </c>
      <c r="I561" s="441">
        <v>-538</v>
      </c>
      <c r="J561" s="442">
        <v>0.79239021235521234</v>
      </c>
    </row>
    <row r="562" spans="1:10" x14ac:dyDescent="0.2">
      <c r="A562" s="306">
        <v>560</v>
      </c>
      <c r="B562" s="443" t="s">
        <v>540</v>
      </c>
      <c r="C562" s="444" t="s">
        <v>378</v>
      </c>
      <c r="D562" s="445" t="s">
        <v>305</v>
      </c>
      <c r="E562" s="435" t="s">
        <v>346</v>
      </c>
      <c r="F562" s="446">
        <v>500</v>
      </c>
      <c r="G562" s="447">
        <v>500</v>
      </c>
      <c r="H562" s="446">
        <v>206.2808</v>
      </c>
      <c r="I562" s="447">
        <v>-294</v>
      </c>
      <c r="J562" s="448">
        <v>0.41256159999999997</v>
      </c>
    </row>
    <row r="563" spans="1:10" x14ac:dyDescent="0.2">
      <c r="A563" s="306">
        <v>561</v>
      </c>
      <c r="B563" s="443" t="s">
        <v>540</v>
      </c>
      <c r="C563" s="437" t="s">
        <v>378</v>
      </c>
      <c r="D563" s="438" t="s">
        <v>404</v>
      </c>
      <c r="E563" s="439">
        <v>0</v>
      </c>
      <c r="F563" s="440">
        <v>7800</v>
      </c>
      <c r="G563" s="441">
        <v>5908</v>
      </c>
      <c r="H563" s="440">
        <v>5071.9374399999997</v>
      </c>
      <c r="I563" s="441">
        <v>-836</v>
      </c>
      <c r="J563" s="442">
        <v>0.85848636425186187</v>
      </c>
    </row>
    <row r="564" spans="1:10" x14ac:dyDescent="0.2">
      <c r="A564" s="306">
        <v>562</v>
      </c>
      <c r="B564" s="443" t="s">
        <v>540</v>
      </c>
      <c r="C564" s="444" t="s">
        <v>378</v>
      </c>
      <c r="D564" s="445" t="s">
        <v>404</v>
      </c>
      <c r="E564" s="435" t="s">
        <v>346</v>
      </c>
      <c r="F564" s="446">
        <v>21300</v>
      </c>
      <c r="G564" s="447">
        <v>21300</v>
      </c>
      <c r="H564" s="446">
        <v>10427.580169999999</v>
      </c>
      <c r="I564" s="447">
        <v>-10872</v>
      </c>
      <c r="J564" s="448">
        <v>0.48955775446009386</v>
      </c>
    </row>
    <row r="565" spans="1:10" x14ac:dyDescent="0.2">
      <c r="A565" s="306">
        <v>563</v>
      </c>
      <c r="B565" s="443" t="s">
        <v>540</v>
      </c>
      <c r="C565" s="437" t="s">
        <v>378</v>
      </c>
      <c r="D565" s="438" t="s">
        <v>545</v>
      </c>
      <c r="E565" s="439">
        <v>0</v>
      </c>
      <c r="F565" s="440">
        <v>0</v>
      </c>
      <c r="G565" s="441">
        <v>380</v>
      </c>
      <c r="H565" s="440">
        <v>379.23899999999998</v>
      </c>
      <c r="I565" s="441">
        <v>-1</v>
      </c>
      <c r="J565" s="442">
        <v>0.99799736842105258</v>
      </c>
    </row>
    <row r="566" spans="1:10" x14ac:dyDescent="0.2">
      <c r="A566" s="306">
        <v>564</v>
      </c>
      <c r="B566" s="443" t="s">
        <v>540</v>
      </c>
      <c r="C566" s="449" t="s">
        <v>378</v>
      </c>
      <c r="D566" s="445" t="s">
        <v>350</v>
      </c>
      <c r="E566" s="435">
        <v>0</v>
      </c>
      <c r="F566" s="446">
        <v>1700</v>
      </c>
      <c r="G566" s="447">
        <v>3210</v>
      </c>
      <c r="H566" s="446">
        <v>3448.279</v>
      </c>
      <c r="I566" s="447">
        <v>238</v>
      </c>
      <c r="J566" s="448">
        <v>1.0742302180685359</v>
      </c>
    </row>
    <row r="567" spans="1:10" x14ac:dyDescent="0.2">
      <c r="A567" s="306">
        <v>565</v>
      </c>
      <c r="B567" s="443" t="s">
        <v>540</v>
      </c>
      <c r="C567" s="450" t="s">
        <v>379</v>
      </c>
      <c r="D567" s="450"/>
      <c r="E567" s="450"/>
      <c r="F567" s="451">
        <v>34910</v>
      </c>
      <c r="G567" s="452">
        <v>48410</v>
      </c>
      <c r="H567" s="451">
        <v>35411.201590000004</v>
      </c>
      <c r="I567" s="452">
        <v>-12999</v>
      </c>
      <c r="J567" s="453">
        <v>0.73148526316876683</v>
      </c>
    </row>
    <row r="568" spans="1:10" x14ac:dyDescent="0.2">
      <c r="A568" s="306">
        <v>566</v>
      </c>
      <c r="B568" s="443" t="s">
        <v>540</v>
      </c>
      <c r="C568" s="444" t="s">
        <v>511</v>
      </c>
      <c r="D568" s="445" t="s">
        <v>319</v>
      </c>
      <c r="E568" s="435">
        <v>0</v>
      </c>
      <c r="F568" s="446">
        <v>0</v>
      </c>
      <c r="G568" s="447">
        <v>4</v>
      </c>
      <c r="H568" s="446">
        <v>0</v>
      </c>
      <c r="I568" s="447">
        <v>-4</v>
      </c>
      <c r="J568" s="448">
        <v>0</v>
      </c>
    </row>
    <row r="569" spans="1:10" x14ac:dyDescent="0.2">
      <c r="A569" s="306">
        <v>567</v>
      </c>
      <c r="B569" s="443" t="s">
        <v>540</v>
      </c>
      <c r="C569" s="437" t="s">
        <v>511</v>
      </c>
      <c r="D569" s="438" t="s">
        <v>314</v>
      </c>
      <c r="E569" s="439">
        <v>0</v>
      </c>
      <c r="F569" s="440">
        <v>50</v>
      </c>
      <c r="G569" s="441">
        <v>50</v>
      </c>
      <c r="H569" s="440">
        <v>27.314</v>
      </c>
      <c r="I569" s="441">
        <v>-23</v>
      </c>
      <c r="J569" s="442">
        <v>0.54627999999999999</v>
      </c>
    </row>
    <row r="570" spans="1:10" x14ac:dyDescent="0.2">
      <c r="A570" s="306">
        <v>568</v>
      </c>
      <c r="B570" s="443" t="s">
        <v>540</v>
      </c>
      <c r="C570" s="444" t="s">
        <v>511</v>
      </c>
      <c r="D570" s="445" t="s">
        <v>546</v>
      </c>
      <c r="E570" s="435">
        <v>0</v>
      </c>
      <c r="F570" s="446">
        <v>0</v>
      </c>
      <c r="G570" s="447">
        <v>0</v>
      </c>
      <c r="H570" s="446">
        <v>8.4999999999999984E-4</v>
      </c>
      <c r="I570" s="447">
        <v>0</v>
      </c>
      <c r="J570" s="448">
        <v>0</v>
      </c>
    </row>
    <row r="571" spans="1:10" x14ac:dyDescent="0.2">
      <c r="A571" s="306">
        <v>569</v>
      </c>
      <c r="B571" s="443" t="s">
        <v>540</v>
      </c>
      <c r="C571" s="437" t="s">
        <v>511</v>
      </c>
      <c r="D571" s="438" t="s">
        <v>543</v>
      </c>
      <c r="E571" s="439">
        <v>0</v>
      </c>
      <c r="F571" s="440">
        <v>1550</v>
      </c>
      <c r="G571" s="441">
        <v>2090</v>
      </c>
      <c r="H571" s="440">
        <v>1954.36654</v>
      </c>
      <c r="I571" s="441">
        <v>-136</v>
      </c>
      <c r="J571" s="442">
        <v>0.93510360765550238</v>
      </c>
    </row>
    <row r="572" spans="1:10" x14ac:dyDescent="0.2">
      <c r="A572" s="306">
        <v>570</v>
      </c>
      <c r="B572" s="443" t="s">
        <v>540</v>
      </c>
      <c r="C572" s="444" t="s">
        <v>511</v>
      </c>
      <c r="D572" s="445" t="s">
        <v>544</v>
      </c>
      <c r="E572" s="435">
        <v>0</v>
      </c>
      <c r="F572" s="446">
        <v>1945</v>
      </c>
      <c r="G572" s="447">
        <v>4845</v>
      </c>
      <c r="H572" s="446">
        <v>4833.9701200000009</v>
      </c>
      <c r="I572" s="447">
        <v>-11</v>
      </c>
      <c r="J572" s="448">
        <v>0.99772345098039239</v>
      </c>
    </row>
    <row r="573" spans="1:10" x14ac:dyDescent="0.2">
      <c r="A573" s="306">
        <v>571</v>
      </c>
      <c r="B573" s="443" t="s">
        <v>540</v>
      </c>
      <c r="C573" s="437" t="s">
        <v>511</v>
      </c>
      <c r="D573" s="438" t="s">
        <v>398</v>
      </c>
      <c r="E573" s="439">
        <v>0</v>
      </c>
      <c r="F573" s="440">
        <v>1248</v>
      </c>
      <c r="G573" s="441">
        <v>2112</v>
      </c>
      <c r="H573" s="440">
        <v>2144.5092699999996</v>
      </c>
      <c r="I573" s="441">
        <v>33</v>
      </c>
      <c r="J573" s="442">
        <v>1.0153926467803027</v>
      </c>
    </row>
    <row r="574" spans="1:10" x14ac:dyDescent="0.2">
      <c r="A574" s="306">
        <v>572</v>
      </c>
      <c r="B574" s="443" t="s">
        <v>540</v>
      </c>
      <c r="C574" s="444" t="s">
        <v>511</v>
      </c>
      <c r="D574" s="445" t="s">
        <v>399</v>
      </c>
      <c r="E574" s="435">
        <v>0</v>
      </c>
      <c r="F574" s="446">
        <v>710</v>
      </c>
      <c r="G574" s="447">
        <v>2710</v>
      </c>
      <c r="H574" s="446">
        <v>2709.8145100000002</v>
      </c>
      <c r="I574" s="447">
        <v>0</v>
      </c>
      <c r="J574" s="448">
        <v>0.99993155350553509</v>
      </c>
    </row>
    <row r="575" spans="1:10" x14ac:dyDescent="0.2">
      <c r="A575" s="306">
        <v>573</v>
      </c>
      <c r="B575" s="443" t="s">
        <v>540</v>
      </c>
      <c r="C575" s="437" t="s">
        <v>511</v>
      </c>
      <c r="D575" s="438" t="s">
        <v>402</v>
      </c>
      <c r="E575" s="439">
        <v>0</v>
      </c>
      <c r="F575" s="440">
        <v>10</v>
      </c>
      <c r="G575" s="441">
        <v>10</v>
      </c>
      <c r="H575" s="440">
        <v>8.8493500000000012</v>
      </c>
      <c r="I575" s="441">
        <v>-1</v>
      </c>
      <c r="J575" s="442">
        <v>0.88493500000000014</v>
      </c>
    </row>
    <row r="576" spans="1:10" x14ac:dyDescent="0.2">
      <c r="A576" s="306">
        <v>574</v>
      </c>
      <c r="B576" s="443" t="s">
        <v>540</v>
      </c>
      <c r="C576" s="444" t="s">
        <v>511</v>
      </c>
      <c r="D576" s="445" t="s">
        <v>321</v>
      </c>
      <c r="E576" s="435">
        <v>0</v>
      </c>
      <c r="F576" s="446">
        <v>100</v>
      </c>
      <c r="G576" s="447">
        <v>100</v>
      </c>
      <c r="H576" s="446">
        <v>96.734999999999999</v>
      </c>
      <c r="I576" s="447">
        <v>-3</v>
      </c>
      <c r="J576" s="448">
        <v>0.96735000000000004</v>
      </c>
    </row>
    <row r="577" spans="1:10" x14ac:dyDescent="0.2">
      <c r="A577" s="306">
        <v>575</v>
      </c>
      <c r="B577" s="443" t="s">
        <v>540</v>
      </c>
      <c r="C577" s="437" t="s">
        <v>511</v>
      </c>
      <c r="D577" s="438" t="s">
        <v>322</v>
      </c>
      <c r="E577" s="439">
        <v>0</v>
      </c>
      <c r="F577" s="440">
        <v>200</v>
      </c>
      <c r="G577" s="441">
        <v>200</v>
      </c>
      <c r="H577" s="440">
        <v>162.71199999999999</v>
      </c>
      <c r="I577" s="441">
        <v>-37</v>
      </c>
      <c r="J577" s="442">
        <v>0.81355999999999995</v>
      </c>
    </row>
    <row r="578" spans="1:10" x14ac:dyDescent="0.2">
      <c r="A578" s="306">
        <v>576</v>
      </c>
      <c r="B578" s="443" t="s">
        <v>540</v>
      </c>
      <c r="C578" s="444" t="s">
        <v>511</v>
      </c>
      <c r="D578" s="445" t="s">
        <v>305</v>
      </c>
      <c r="E578" s="435">
        <v>0</v>
      </c>
      <c r="F578" s="446">
        <v>24966</v>
      </c>
      <c r="G578" s="447">
        <v>23666</v>
      </c>
      <c r="H578" s="446">
        <v>19428.271009999997</v>
      </c>
      <c r="I578" s="447">
        <v>-4238</v>
      </c>
      <c r="J578" s="448">
        <v>0.82093598453477545</v>
      </c>
    </row>
    <row r="579" spans="1:10" x14ac:dyDescent="0.2">
      <c r="A579" s="306">
        <v>577</v>
      </c>
      <c r="B579" s="443" t="s">
        <v>540</v>
      </c>
      <c r="C579" s="437" t="s">
        <v>511</v>
      </c>
      <c r="D579" s="438" t="s">
        <v>404</v>
      </c>
      <c r="E579" s="439">
        <v>0</v>
      </c>
      <c r="F579" s="440">
        <v>32480</v>
      </c>
      <c r="G579" s="441">
        <v>41549</v>
      </c>
      <c r="H579" s="440">
        <v>33029.131020000001</v>
      </c>
      <c r="I579" s="441">
        <v>-8520</v>
      </c>
      <c r="J579" s="442">
        <v>0.7949440665238634</v>
      </c>
    </row>
    <row r="580" spans="1:10" x14ac:dyDescent="0.2">
      <c r="A580" s="306">
        <v>578</v>
      </c>
      <c r="B580" s="443" t="s">
        <v>540</v>
      </c>
      <c r="C580" s="444" t="s">
        <v>511</v>
      </c>
      <c r="D580" s="445" t="s">
        <v>307</v>
      </c>
      <c r="E580" s="435">
        <v>0</v>
      </c>
      <c r="F580" s="446">
        <v>800</v>
      </c>
      <c r="G580" s="447">
        <v>792</v>
      </c>
      <c r="H580" s="446">
        <v>76.158000000000001</v>
      </c>
      <c r="I580" s="447">
        <v>-716</v>
      </c>
      <c r="J580" s="448">
        <v>9.6159090909090916E-2</v>
      </c>
    </row>
    <row r="581" spans="1:10" x14ac:dyDescent="0.2">
      <c r="A581" s="306">
        <v>579</v>
      </c>
      <c r="B581" s="443" t="s">
        <v>540</v>
      </c>
      <c r="C581" s="454" t="s">
        <v>511</v>
      </c>
      <c r="D581" s="438" t="s">
        <v>350</v>
      </c>
      <c r="E581" s="439">
        <v>0</v>
      </c>
      <c r="F581" s="440">
        <v>1120</v>
      </c>
      <c r="G581" s="441">
        <v>1120</v>
      </c>
      <c r="H581" s="440">
        <v>1017.9041300000001</v>
      </c>
      <c r="I581" s="441">
        <v>-102</v>
      </c>
      <c r="J581" s="442">
        <v>0.90884297321428587</v>
      </c>
    </row>
    <row r="582" spans="1:10" x14ac:dyDescent="0.2">
      <c r="A582" s="306">
        <v>580</v>
      </c>
      <c r="B582" s="443" t="s">
        <v>540</v>
      </c>
      <c r="C582" s="455" t="s">
        <v>512</v>
      </c>
      <c r="D582" s="455"/>
      <c r="E582" s="455"/>
      <c r="F582" s="456">
        <v>65179</v>
      </c>
      <c r="G582" s="457">
        <v>79248</v>
      </c>
      <c r="H582" s="456">
        <v>65489.735800000002</v>
      </c>
      <c r="I582" s="457">
        <v>-13758</v>
      </c>
      <c r="J582" s="458">
        <v>0.82638976125580454</v>
      </c>
    </row>
    <row r="583" spans="1:10" x14ac:dyDescent="0.2">
      <c r="A583" s="306">
        <v>581</v>
      </c>
      <c r="B583" s="443" t="s">
        <v>540</v>
      </c>
      <c r="C583" s="437" t="s">
        <v>547</v>
      </c>
      <c r="D583" s="438" t="s">
        <v>314</v>
      </c>
      <c r="E583" s="439">
        <v>0</v>
      </c>
      <c r="F583" s="440">
        <v>12</v>
      </c>
      <c r="G583" s="441">
        <v>12</v>
      </c>
      <c r="H583" s="440">
        <v>5.9589999999999996</v>
      </c>
      <c r="I583" s="441">
        <v>-6</v>
      </c>
      <c r="J583" s="442">
        <v>0.49658333333333332</v>
      </c>
    </row>
    <row r="584" spans="1:10" x14ac:dyDescent="0.2">
      <c r="A584" s="306">
        <v>582</v>
      </c>
      <c r="B584" s="443" t="s">
        <v>540</v>
      </c>
      <c r="C584" s="444" t="s">
        <v>547</v>
      </c>
      <c r="D584" s="445" t="s">
        <v>543</v>
      </c>
      <c r="E584" s="435">
        <v>0</v>
      </c>
      <c r="F584" s="446">
        <v>300</v>
      </c>
      <c r="G584" s="447">
        <v>300</v>
      </c>
      <c r="H584" s="446">
        <v>299.54999999999995</v>
      </c>
      <c r="I584" s="447">
        <v>0</v>
      </c>
      <c r="J584" s="448">
        <v>0.99849999999999983</v>
      </c>
    </row>
    <row r="585" spans="1:10" x14ac:dyDescent="0.2">
      <c r="A585" s="306">
        <v>583</v>
      </c>
      <c r="B585" s="443" t="s">
        <v>540</v>
      </c>
      <c r="C585" s="437" t="s">
        <v>547</v>
      </c>
      <c r="D585" s="438" t="s">
        <v>398</v>
      </c>
      <c r="E585" s="439">
        <v>0</v>
      </c>
      <c r="F585" s="440">
        <v>1140</v>
      </c>
      <c r="G585" s="441">
        <v>1060</v>
      </c>
      <c r="H585" s="440">
        <v>940.18</v>
      </c>
      <c r="I585" s="441">
        <v>-120</v>
      </c>
      <c r="J585" s="442">
        <v>0.88696226415094337</v>
      </c>
    </row>
    <row r="586" spans="1:10" x14ac:dyDescent="0.2">
      <c r="A586" s="306">
        <v>584</v>
      </c>
      <c r="B586" s="443" t="s">
        <v>540</v>
      </c>
      <c r="C586" s="444" t="s">
        <v>547</v>
      </c>
      <c r="D586" s="445" t="s">
        <v>399</v>
      </c>
      <c r="E586" s="435">
        <v>0</v>
      </c>
      <c r="F586" s="446">
        <v>397</v>
      </c>
      <c r="G586" s="447">
        <v>477</v>
      </c>
      <c r="H586" s="446">
        <v>471.916</v>
      </c>
      <c r="I586" s="447">
        <v>-5</v>
      </c>
      <c r="J586" s="448">
        <v>0.98934171907756818</v>
      </c>
    </row>
    <row r="587" spans="1:10" x14ac:dyDescent="0.2">
      <c r="A587" s="306">
        <v>585</v>
      </c>
      <c r="B587" s="443" t="s">
        <v>540</v>
      </c>
      <c r="C587" s="437" t="s">
        <v>547</v>
      </c>
      <c r="D587" s="438" t="s">
        <v>305</v>
      </c>
      <c r="E587" s="439">
        <v>0</v>
      </c>
      <c r="F587" s="440">
        <v>204</v>
      </c>
      <c r="G587" s="441">
        <v>204</v>
      </c>
      <c r="H587" s="440">
        <v>132.25476</v>
      </c>
      <c r="I587" s="441">
        <v>-72</v>
      </c>
      <c r="J587" s="442">
        <v>0.6483076470588236</v>
      </c>
    </row>
    <row r="588" spans="1:10" x14ac:dyDescent="0.2">
      <c r="A588" s="306">
        <v>586</v>
      </c>
      <c r="B588" s="443" t="s">
        <v>540</v>
      </c>
      <c r="C588" s="449" t="s">
        <v>547</v>
      </c>
      <c r="D588" s="445" t="s">
        <v>404</v>
      </c>
      <c r="E588" s="435">
        <v>0</v>
      </c>
      <c r="F588" s="446">
        <v>1220</v>
      </c>
      <c r="G588" s="447">
        <v>1220</v>
      </c>
      <c r="H588" s="446">
        <v>1173.3847800000003</v>
      </c>
      <c r="I588" s="447">
        <v>-47</v>
      </c>
      <c r="J588" s="448">
        <v>0.96179080327868882</v>
      </c>
    </row>
    <row r="589" spans="1:10" x14ac:dyDescent="0.2">
      <c r="A589" s="306">
        <v>587</v>
      </c>
      <c r="B589" s="443" t="s">
        <v>540</v>
      </c>
      <c r="C589" s="450" t="s">
        <v>548</v>
      </c>
      <c r="D589" s="450"/>
      <c r="E589" s="450"/>
      <c r="F589" s="451">
        <v>3273</v>
      </c>
      <c r="G589" s="452">
        <v>3273</v>
      </c>
      <c r="H589" s="451">
        <v>3023.2445400000001</v>
      </c>
      <c r="I589" s="452">
        <v>-250</v>
      </c>
      <c r="J589" s="453">
        <v>0.92369219065077912</v>
      </c>
    </row>
    <row r="590" spans="1:10" x14ac:dyDescent="0.2">
      <c r="A590" s="306">
        <v>588</v>
      </c>
      <c r="B590" s="443" t="s">
        <v>540</v>
      </c>
      <c r="C590" s="444" t="s">
        <v>549</v>
      </c>
      <c r="D590" s="445" t="s">
        <v>543</v>
      </c>
      <c r="E590" s="435">
        <v>0</v>
      </c>
      <c r="F590" s="446">
        <v>0</v>
      </c>
      <c r="G590" s="447">
        <v>6.9</v>
      </c>
      <c r="H590" s="446">
        <v>6.9</v>
      </c>
      <c r="I590" s="447">
        <v>0</v>
      </c>
      <c r="J590" s="448">
        <v>1</v>
      </c>
    </row>
    <row r="591" spans="1:10" x14ac:dyDescent="0.2">
      <c r="A591" s="306">
        <v>589</v>
      </c>
      <c r="B591" s="443" t="s">
        <v>540</v>
      </c>
      <c r="C591" s="437" t="s">
        <v>549</v>
      </c>
      <c r="D591" s="438" t="s">
        <v>544</v>
      </c>
      <c r="E591" s="439">
        <v>0</v>
      </c>
      <c r="F591" s="440">
        <v>0</v>
      </c>
      <c r="G591" s="441">
        <v>34</v>
      </c>
      <c r="H591" s="440">
        <v>34</v>
      </c>
      <c r="I591" s="441">
        <v>0</v>
      </c>
      <c r="J591" s="442">
        <v>1</v>
      </c>
    </row>
    <row r="592" spans="1:10" x14ac:dyDescent="0.2">
      <c r="A592" s="306">
        <v>590</v>
      </c>
      <c r="B592" s="443" t="s">
        <v>540</v>
      </c>
      <c r="C592" s="449" t="s">
        <v>549</v>
      </c>
      <c r="D592" s="445" t="s">
        <v>399</v>
      </c>
      <c r="E592" s="435">
        <v>0</v>
      </c>
      <c r="F592" s="446">
        <v>0</v>
      </c>
      <c r="G592" s="447">
        <v>33</v>
      </c>
      <c r="H592" s="446">
        <v>33</v>
      </c>
      <c r="I592" s="447">
        <v>0</v>
      </c>
      <c r="J592" s="448">
        <v>1</v>
      </c>
    </row>
    <row r="593" spans="1:10" x14ac:dyDescent="0.2">
      <c r="A593" s="306">
        <v>591</v>
      </c>
      <c r="B593" s="443" t="s">
        <v>540</v>
      </c>
      <c r="C593" s="450" t="s">
        <v>550</v>
      </c>
      <c r="D593" s="450"/>
      <c r="E593" s="450"/>
      <c r="F593" s="451">
        <v>0</v>
      </c>
      <c r="G593" s="452">
        <v>73.900000000000006</v>
      </c>
      <c r="H593" s="451">
        <v>73.900000000000006</v>
      </c>
      <c r="I593" s="452">
        <v>0</v>
      </c>
      <c r="J593" s="453">
        <v>1</v>
      </c>
    </row>
    <row r="594" spans="1:10" x14ac:dyDescent="0.2">
      <c r="A594" s="306">
        <v>592</v>
      </c>
      <c r="B594" s="443" t="s">
        <v>540</v>
      </c>
      <c r="C594" s="444" t="s">
        <v>330</v>
      </c>
      <c r="D594" s="445" t="s">
        <v>319</v>
      </c>
      <c r="E594" s="435">
        <v>0</v>
      </c>
      <c r="F594" s="446">
        <v>0</v>
      </c>
      <c r="G594" s="447">
        <v>8</v>
      </c>
      <c r="H594" s="446">
        <v>7.1509999999999998</v>
      </c>
      <c r="I594" s="447">
        <v>-1</v>
      </c>
      <c r="J594" s="448">
        <v>0.89387499999999998</v>
      </c>
    </row>
    <row r="595" spans="1:10" x14ac:dyDescent="0.2">
      <c r="A595" s="306">
        <v>593</v>
      </c>
      <c r="B595" s="443" t="s">
        <v>540</v>
      </c>
      <c r="C595" s="437" t="s">
        <v>330</v>
      </c>
      <c r="D595" s="438" t="s">
        <v>314</v>
      </c>
      <c r="E595" s="439">
        <v>0</v>
      </c>
      <c r="F595" s="440">
        <v>1046</v>
      </c>
      <c r="G595" s="441">
        <v>1036</v>
      </c>
      <c r="H595" s="440">
        <v>644.48699999999997</v>
      </c>
      <c r="I595" s="441">
        <v>-392</v>
      </c>
      <c r="J595" s="442">
        <v>0.62209169884169879</v>
      </c>
    </row>
    <row r="596" spans="1:10" x14ac:dyDescent="0.2">
      <c r="A596" s="306">
        <v>594</v>
      </c>
      <c r="B596" s="443" t="s">
        <v>540</v>
      </c>
      <c r="C596" s="444" t="s">
        <v>330</v>
      </c>
      <c r="D596" s="445" t="s">
        <v>543</v>
      </c>
      <c r="E596" s="435">
        <v>0</v>
      </c>
      <c r="F596" s="446">
        <v>1741</v>
      </c>
      <c r="G596" s="447">
        <v>2295</v>
      </c>
      <c r="H596" s="446">
        <v>2288.3758499999994</v>
      </c>
      <c r="I596" s="447">
        <v>-7</v>
      </c>
      <c r="J596" s="448">
        <v>0.99711366013071867</v>
      </c>
    </row>
    <row r="597" spans="1:10" x14ac:dyDescent="0.2">
      <c r="A597" s="306">
        <v>595</v>
      </c>
      <c r="B597" s="443" t="s">
        <v>540</v>
      </c>
      <c r="C597" s="437" t="s">
        <v>330</v>
      </c>
      <c r="D597" s="438" t="s">
        <v>544</v>
      </c>
      <c r="E597" s="439">
        <v>0</v>
      </c>
      <c r="F597" s="440">
        <v>10506</v>
      </c>
      <c r="G597" s="441">
        <v>12730</v>
      </c>
      <c r="H597" s="440">
        <v>12668.43656</v>
      </c>
      <c r="I597" s="441">
        <v>-62</v>
      </c>
      <c r="J597" s="442">
        <v>0.99516390887666928</v>
      </c>
    </row>
    <row r="598" spans="1:10" x14ac:dyDescent="0.2">
      <c r="A598" s="306">
        <v>596</v>
      </c>
      <c r="B598" s="443" t="s">
        <v>540</v>
      </c>
      <c r="C598" s="444" t="s">
        <v>330</v>
      </c>
      <c r="D598" s="445" t="s">
        <v>398</v>
      </c>
      <c r="E598" s="435">
        <v>0</v>
      </c>
      <c r="F598" s="446">
        <v>376</v>
      </c>
      <c r="G598" s="447">
        <v>576</v>
      </c>
      <c r="H598" s="446">
        <v>413.55799999999999</v>
      </c>
      <c r="I598" s="447">
        <v>-162</v>
      </c>
      <c r="J598" s="448">
        <v>0.71798263888888891</v>
      </c>
    </row>
    <row r="599" spans="1:10" x14ac:dyDescent="0.2">
      <c r="A599" s="306">
        <v>597</v>
      </c>
      <c r="B599" s="443" t="s">
        <v>540</v>
      </c>
      <c r="C599" s="437" t="s">
        <v>330</v>
      </c>
      <c r="D599" s="438" t="s">
        <v>399</v>
      </c>
      <c r="E599" s="439">
        <v>0</v>
      </c>
      <c r="F599" s="440">
        <v>9026</v>
      </c>
      <c r="G599" s="441">
        <v>10932</v>
      </c>
      <c r="H599" s="440">
        <v>9260.8200099999995</v>
      </c>
      <c r="I599" s="441">
        <v>-1671</v>
      </c>
      <c r="J599" s="442">
        <v>0.84712952890596405</v>
      </c>
    </row>
    <row r="600" spans="1:10" x14ac:dyDescent="0.2">
      <c r="A600" s="306">
        <v>598</v>
      </c>
      <c r="B600" s="443" t="s">
        <v>540</v>
      </c>
      <c r="C600" s="444" t="s">
        <v>330</v>
      </c>
      <c r="D600" s="445" t="s">
        <v>402</v>
      </c>
      <c r="E600" s="435">
        <v>0</v>
      </c>
      <c r="F600" s="446">
        <v>0</v>
      </c>
      <c r="G600" s="447">
        <v>10</v>
      </c>
      <c r="H600" s="446">
        <v>5.8670599999999995</v>
      </c>
      <c r="I600" s="447">
        <v>-4</v>
      </c>
      <c r="J600" s="448">
        <v>0.58670599999999995</v>
      </c>
    </row>
    <row r="601" spans="1:10" x14ac:dyDescent="0.2">
      <c r="A601" s="306">
        <v>599</v>
      </c>
      <c r="B601" s="443" t="s">
        <v>540</v>
      </c>
      <c r="C601" s="437" t="s">
        <v>330</v>
      </c>
      <c r="D601" s="438" t="s">
        <v>320</v>
      </c>
      <c r="E601" s="439">
        <v>0</v>
      </c>
      <c r="F601" s="440">
        <v>196</v>
      </c>
      <c r="G601" s="441">
        <v>196</v>
      </c>
      <c r="H601" s="440">
        <v>170.9</v>
      </c>
      <c r="I601" s="441">
        <v>-25</v>
      </c>
      <c r="J601" s="442">
        <v>0.87193877551020416</v>
      </c>
    </row>
    <row r="602" spans="1:10" x14ac:dyDescent="0.2">
      <c r="A602" s="306">
        <v>600</v>
      </c>
      <c r="B602" s="443" t="s">
        <v>540</v>
      </c>
      <c r="C602" s="444" t="s">
        <v>330</v>
      </c>
      <c r="D602" s="445" t="s">
        <v>321</v>
      </c>
      <c r="E602" s="435">
        <v>0</v>
      </c>
      <c r="F602" s="446">
        <v>3209</v>
      </c>
      <c r="G602" s="447">
        <v>3209</v>
      </c>
      <c r="H602" s="446">
        <v>3087.2288200000003</v>
      </c>
      <c r="I602" s="447">
        <v>-122</v>
      </c>
      <c r="J602" s="448">
        <v>0.96205323153630418</v>
      </c>
    </row>
    <row r="603" spans="1:10" x14ac:dyDescent="0.2">
      <c r="A603" s="306">
        <v>601</v>
      </c>
      <c r="B603" s="443" t="s">
        <v>540</v>
      </c>
      <c r="C603" s="437" t="s">
        <v>330</v>
      </c>
      <c r="D603" s="438" t="s">
        <v>322</v>
      </c>
      <c r="E603" s="439">
        <v>0</v>
      </c>
      <c r="F603" s="440">
        <v>150</v>
      </c>
      <c r="G603" s="441">
        <v>150</v>
      </c>
      <c r="H603" s="440">
        <v>51.667000000000002</v>
      </c>
      <c r="I603" s="441">
        <v>-98</v>
      </c>
      <c r="J603" s="442">
        <v>0.34444666666666668</v>
      </c>
    </row>
    <row r="604" spans="1:10" x14ac:dyDescent="0.2">
      <c r="A604" s="306">
        <v>602</v>
      </c>
      <c r="B604" s="443" t="s">
        <v>540</v>
      </c>
      <c r="C604" s="444" t="s">
        <v>330</v>
      </c>
      <c r="D604" s="445" t="s">
        <v>305</v>
      </c>
      <c r="E604" s="435">
        <v>0</v>
      </c>
      <c r="F604" s="446">
        <v>21828</v>
      </c>
      <c r="G604" s="447">
        <v>21730</v>
      </c>
      <c r="H604" s="446">
        <v>17421.618850000003</v>
      </c>
      <c r="I604" s="447">
        <v>-4308</v>
      </c>
      <c r="J604" s="448">
        <v>0.8017311942015648</v>
      </c>
    </row>
    <row r="605" spans="1:10" x14ac:dyDescent="0.2">
      <c r="A605" s="306">
        <v>603</v>
      </c>
      <c r="B605" s="443" t="s">
        <v>540</v>
      </c>
      <c r="C605" s="437" t="s">
        <v>330</v>
      </c>
      <c r="D605" s="438" t="s">
        <v>404</v>
      </c>
      <c r="E605" s="439">
        <v>0</v>
      </c>
      <c r="F605" s="440">
        <v>21308</v>
      </c>
      <c r="G605" s="441">
        <v>17340</v>
      </c>
      <c r="H605" s="440">
        <v>15690.371220000003</v>
      </c>
      <c r="I605" s="441">
        <v>-1650</v>
      </c>
      <c r="J605" s="442">
        <v>0.90486569896193791</v>
      </c>
    </row>
    <row r="606" spans="1:10" x14ac:dyDescent="0.2">
      <c r="A606" s="306">
        <v>604</v>
      </c>
      <c r="B606" s="443" t="s">
        <v>540</v>
      </c>
      <c r="C606" s="449" t="s">
        <v>330</v>
      </c>
      <c r="D606" s="445" t="s">
        <v>350</v>
      </c>
      <c r="E606" s="435">
        <v>0</v>
      </c>
      <c r="F606" s="446">
        <v>0</v>
      </c>
      <c r="G606" s="447">
        <v>370</v>
      </c>
      <c r="H606" s="446">
        <v>379.14040999999997</v>
      </c>
      <c r="I606" s="447">
        <v>9</v>
      </c>
      <c r="J606" s="448">
        <v>1.0247038108108106</v>
      </c>
    </row>
    <row r="607" spans="1:10" x14ac:dyDescent="0.2">
      <c r="A607" s="306">
        <v>605</v>
      </c>
      <c r="B607" s="443" t="s">
        <v>540</v>
      </c>
      <c r="C607" s="450" t="s">
        <v>331</v>
      </c>
      <c r="D607" s="450"/>
      <c r="E607" s="450"/>
      <c r="F607" s="451">
        <v>69386</v>
      </c>
      <c r="G607" s="452">
        <v>70582</v>
      </c>
      <c r="H607" s="451">
        <v>62089.621780000009</v>
      </c>
      <c r="I607" s="452">
        <v>-8492</v>
      </c>
      <c r="J607" s="453">
        <v>0.8796806803434305</v>
      </c>
    </row>
    <row r="608" spans="1:10" x14ac:dyDescent="0.2">
      <c r="A608" s="306">
        <v>606</v>
      </c>
      <c r="B608" s="443" t="s">
        <v>540</v>
      </c>
      <c r="C608" s="444" t="s">
        <v>427</v>
      </c>
      <c r="D608" s="445" t="s">
        <v>314</v>
      </c>
      <c r="E608" s="435">
        <v>0</v>
      </c>
      <c r="F608" s="446">
        <v>20</v>
      </c>
      <c r="G608" s="447">
        <v>20</v>
      </c>
      <c r="H608" s="446">
        <v>16.922000000000001</v>
      </c>
      <c r="I608" s="447">
        <v>-3</v>
      </c>
      <c r="J608" s="448">
        <v>0.84610000000000007</v>
      </c>
    </row>
    <row r="609" spans="1:10" x14ac:dyDescent="0.2">
      <c r="A609" s="306">
        <v>607</v>
      </c>
      <c r="B609" s="443" t="s">
        <v>540</v>
      </c>
      <c r="C609" s="437" t="s">
        <v>427</v>
      </c>
      <c r="D609" s="438" t="s">
        <v>543</v>
      </c>
      <c r="E609" s="439">
        <v>0</v>
      </c>
      <c r="F609" s="440">
        <v>150</v>
      </c>
      <c r="G609" s="441">
        <v>150</v>
      </c>
      <c r="H609" s="440">
        <v>136.44399999999999</v>
      </c>
      <c r="I609" s="441">
        <v>-14</v>
      </c>
      <c r="J609" s="442">
        <v>0.90962666666666658</v>
      </c>
    </row>
    <row r="610" spans="1:10" x14ac:dyDescent="0.2">
      <c r="A610" s="306">
        <v>608</v>
      </c>
      <c r="B610" s="443" t="s">
        <v>540</v>
      </c>
      <c r="C610" s="444" t="s">
        <v>427</v>
      </c>
      <c r="D610" s="445" t="s">
        <v>544</v>
      </c>
      <c r="E610" s="435">
        <v>0</v>
      </c>
      <c r="F610" s="446">
        <v>808</v>
      </c>
      <c r="G610" s="447">
        <v>868</v>
      </c>
      <c r="H610" s="446">
        <v>866.93359999999996</v>
      </c>
      <c r="I610" s="447">
        <v>-1</v>
      </c>
      <c r="J610" s="448">
        <v>0.99877142857142853</v>
      </c>
    </row>
    <row r="611" spans="1:10" x14ac:dyDescent="0.2">
      <c r="A611" s="306">
        <v>609</v>
      </c>
      <c r="B611" s="443" t="s">
        <v>540</v>
      </c>
      <c r="C611" s="437" t="s">
        <v>427</v>
      </c>
      <c r="D611" s="438" t="s">
        <v>399</v>
      </c>
      <c r="E611" s="439">
        <v>0</v>
      </c>
      <c r="F611" s="440">
        <v>1195</v>
      </c>
      <c r="G611" s="441">
        <v>1135</v>
      </c>
      <c r="H611" s="440">
        <v>686.28499999999997</v>
      </c>
      <c r="I611" s="441">
        <v>-449</v>
      </c>
      <c r="J611" s="442">
        <v>0.60465638766519825</v>
      </c>
    </row>
    <row r="612" spans="1:10" x14ac:dyDescent="0.2">
      <c r="A612" s="306">
        <v>610</v>
      </c>
      <c r="B612" s="443" t="s">
        <v>540</v>
      </c>
      <c r="C612" s="444" t="s">
        <v>427</v>
      </c>
      <c r="D612" s="445" t="s">
        <v>305</v>
      </c>
      <c r="E612" s="435">
        <v>0</v>
      </c>
      <c r="F612" s="446">
        <v>1397</v>
      </c>
      <c r="G612" s="447">
        <v>1397</v>
      </c>
      <c r="H612" s="446">
        <v>1315.4038699999999</v>
      </c>
      <c r="I612" s="447">
        <v>-82</v>
      </c>
      <c r="J612" s="448">
        <v>0.94159188976377939</v>
      </c>
    </row>
    <row r="613" spans="1:10" x14ac:dyDescent="0.2">
      <c r="A613" s="306">
        <v>611</v>
      </c>
      <c r="B613" s="443" t="s">
        <v>540</v>
      </c>
      <c r="C613" s="454" t="s">
        <v>427</v>
      </c>
      <c r="D613" s="438" t="s">
        <v>404</v>
      </c>
      <c r="E613" s="439">
        <v>0</v>
      </c>
      <c r="F613" s="440">
        <v>620</v>
      </c>
      <c r="G613" s="441">
        <v>620</v>
      </c>
      <c r="H613" s="440">
        <v>138.96697999999998</v>
      </c>
      <c r="I613" s="441">
        <v>-481</v>
      </c>
      <c r="J613" s="442">
        <v>0.22414029032258062</v>
      </c>
    </row>
    <row r="614" spans="1:10" x14ac:dyDescent="0.2">
      <c r="A614" s="306">
        <v>612</v>
      </c>
      <c r="B614" s="459" t="s">
        <v>540</v>
      </c>
      <c r="C614" s="455" t="s">
        <v>428</v>
      </c>
      <c r="D614" s="455"/>
      <c r="E614" s="455"/>
      <c r="F614" s="456">
        <v>4190</v>
      </c>
      <c r="G614" s="457">
        <v>4190</v>
      </c>
      <c r="H614" s="456">
        <v>3160.9554499999999</v>
      </c>
      <c r="I614" s="457">
        <v>-1029</v>
      </c>
      <c r="J614" s="458">
        <v>0.75440464200477331</v>
      </c>
    </row>
    <row r="615" spans="1:10" x14ac:dyDescent="0.2">
      <c r="A615" s="306">
        <v>613</v>
      </c>
      <c r="B615" s="460" t="s">
        <v>551</v>
      </c>
      <c r="C615" s="460"/>
      <c r="D615" s="460"/>
      <c r="E615" s="460"/>
      <c r="F615" s="461">
        <v>177938</v>
      </c>
      <c r="G615" s="462">
        <v>206916.9</v>
      </c>
      <c r="H615" s="461">
        <v>169773.30815999993</v>
      </c>
      <c r="I615" s="462">
        <v>-37144</v>
      </c>
      <c r="J615" s="463">
        <v>0.82049029421956321</v>
      </c>
    </row>
    <row r="616" spans="1:10" x14ac:dyDescent="0.2">
      <c r="A616" s="306">
        <v>614</v>
      </c>
      <c r="B616" s="464" t="s">
        <v>552</v>
      </c>
      <c r="C616" s="444" t="s">
        <v>519</v>
      </c>
      <c r="D616" s="445" t="s">
        <v>322</v>
      </c>
      <c r="E616" s="435">
        <v>0</v>
      </c>
      <c r="F616" s="446">
        <v>150</v>
      </c>
      <c r="G616" s="447">
        <v>105</v>
      </c>
      <c r="H616" s="446">
        <v>0</v>
      </c>
      <c r="I616" s="447">
        <v>-105</v>
      </c>
      <c r="J616" s="448">
        <v>0</v>
      </c>
    </row>
    <row r="617" spans="1:10" x14ac:dyDescent="0.2">
      <c r="A617" s="306">
        <v>615</v>
      </c>
      <c r="B617" s="443" t="s">
        <v>552</v>
      </c>
      <c r="C617" s="437" t="s">
        <v>519</v>
      </c>
      <c r="D617" s="438" t="s">
        <v>404</v>
      </c>
      <c r="E617" s="439">
        <v>0</v>
      </c>
      <c r="F617" s="440">
        <v>410</v>
      </c>
      <c r="G617" s="441">
        <v>455</v>
      </c>
      <c r="H617" s="440">
        <v>448.303</v>
      </c>
      <c r="I617" s="441">
        <v>-7</v>
      </c>
      <c r="J617" s="442">
        <v>0.98528131868131863</v>
      </c>
    </row>
    <row r="618" spans="1:10" x14ac:dyDescent="0.2">
      <c r="A618" s="306">
        <v>616</v>
      </c>
      <c r="B618" s="443" t="s">
        <v>552</v>
      </c>
      <c r="C618" s="444" t="s">
        <v>519</v>
      </c>
      <c r="D618" s="445" t="s">
        <v>309</v>
      </c>
      <c r="E618" s="435" t="s">
        <v>553</v>
      </c>
      <c r="F618" s="446">
        <v>776</v>
      </c>
      <c r="G618" s="447">
        <v>846</v>
      </c>
      <c r="H618" s="446">
        <v>846</v>
      </c>
      <c r="I618" s="447">
        <v>0</v>
      </c>
      <c r="J618" s="448">
        <v>1</v>
      </c>
    </row>
    <row r="619" spans="1:10" x14ac:dyDescent="0.2">
      <c r="A619" s="306">
        <v>617</v>
      </c>
      <c r="B619" s="443" t="s">
        <v>552</v>
      </c>
      <c r="C619" s="437" t="s">
        <v>519</v>
      </c>
      <c r="D619" s="438" t="s">
        <v>309</v>
      </c>
      <c r="E619" s="439" t="s">
        <v>554</v>
      </c>
      <c r="F619" s="440">
        <v>1034</v>
      </c>
      <c r="G619" s="441">
        <v>1034</v>
      </c>
      <c r="H619" s="440">
        <v>1034</v>
      </c>
      <c r="I619" s="441">
        <v>0</v>
      </c>
      <c r="J619" s="442">
        <v>1</v>
      </c>
    </row>
    <row r="620" spans="1:10" x14ac:dyDescent="0.2">
      <c r="A620" s="306">
        <v>618</v>
      </c>
      <c r="B620" s="443" t="s">
        <v>552</v>
      </c>
      <c r="C620" s="444" t="s">
        <v>519</v>
      </c>
      <c r="D620" s="445" t="s">
        <v>309</v>
      </c>
      <c r="E620" s="435" t="s">
        <v>555</v>
      </c>
      <c r="F620" s="446">
        <v>300</v>
      </c>
      <c r="G620" s="447">
        <v>300</v>
      </c>
      <c r="H620" s="446">
        <v>300</v>
      </c>
      <c r="I620" s="447">
        <v>0</v>
      </c>
      <c r="J620" s="448">
        <v>1</v>
      </c>
    </row>
    <row r="621" spans="1:10" x14ac:dyDescent="0.2">
      <c r="A621" s="306">
        <v>619</v>
      </c>
      <c r="B621" s="443" t="s">
        <v>552</v>
      </c>
      <c r="C621" s="454" t="s">
        <v>519</v>
      </c>
      <c r="D621" s="438" t="s">
        <v>311</v>
      </c>
      <c r="E621" s="439" t="s">
        <v>555</v>
      </c>
      <c r="F621" s="440">
        <v>0</v>
      </c>
      <c r="G621" s="441">
        <v>87.683000000000007</v>
      </c>
      <c r="H621" s="440">
        <v>87.683000000000007</v>
      </c>
      <c r="I621" s="441">
        <v>0</v>
      </c>
      <c r="J621" s="442">
        <v>1</v>
      </c>
    </row>
    <row r="622" spans="1:10" x14ac:dyDescent="0.2">
      <c r="A622" s="306">
        <v>620</v>
      </c>
      <c r="B622" s="443" t="s">
        <v>552</v>
      </c>
      <c r="C622" s="455" t="s">
        <v>520</v>
      </c>
      <c r="D622" s="455"/>
      <c r="E622" s="455"/>
      <c r="F622" s="456">
        <v>2670</v>
      </c>
      <c r="G622" s="457">
        <v>2827.683</v>
      </c>
      <c r="H622" s="456">
        <v>2715.9859999999999</v>
      </c>
      <c r="I622" s="457">
        <v>-112</v>
      </c>
      <c r="J622" s="458">
        <v>0.9604987546340944</v>
      </c>
    </row>
    <row r="623" spans="1:10" x14ac:dyDescent="0.2">
      <c r="A623" s="306">
        <v>621</v>
      </c>
      <c r="B623" s="443" t="s">
        <v>552</v>
      </c>
      <c r="C623" s="437" t="s">
        <v>370</v>
      </c>
      <c r="D623" s="438" t="s">
        <v>319</v>
      </c>
      <c r="E623" s="439">
        <v>0</v>
      </c>
      <c r="F623" s="440">
        <v>1350</v>
      </c>
      <c r="G623" s="441">
        <v>0</v>
      </c>
      <c r="H623" s="440">
        <v>0</v>
      </c>
      <c r="I623" s="441">
        <v>0</v>
      </c>
      <c r="J623" s="442">
        <v>0</v>
      </c>
    </row>
    <row r="624" spans="1:10" x14ac:dyDescent="0.2">
      <c r="A624" s="306">
        <v>622</v>
      </c>
      <c r="B624" s="443" t="s">
        <v>552</v>
      </c>
      <c r="C624" s="444" t="s">
        <v>370</v>
      </c>
      <c r="D624" s="445" t="s">
        <v>321</v>
      </c>
      <c r="E624" s="435">
        <v>0</v>
      </c>
      <c r="F624" s="446">
        <v>2039</v>
      </c>
      <c r="G624" s="447">
        <v>2039</v>
      </c>
      <c r="H624" s="446">
        <v>1478.2645</v>
      </c>
      <c r="I624" s="447">
        <v>-561</v>
      </c>
      <c r="J624" s="448">
        <v>0.72499485041687106</v>
      </c>
    </row>
    <row r="625" spans="1:10" x14ac:dyDescent="0.2">
      <c r="A625" s="306">
        <v>623</v>
      </c>
      <c r="B625" s="443" t="s">
        <v>552</v>
      </c>
      <c r="C625" s="437" t="s">
        <v>370</v>
      </c>
      <c r="D625" s="438" t="s">
        <v>322</v>
      </c>
      <c r="E625" s="439">
        <v>0</v>
      </c>
      <c r="F625" s="440">
        <v>150</v>
      </c>
      <c r="G625" s="441">
        <v>149</v>
      </c>
      <c r="H625" s="440">
        <v>14</v>
      </c>
      <c r="I625" s="441">
        <v>-135</v>
      </c>
      <c r="J625" s="442">
        <v>9.3959731543624164E-2</v>
      </c>
    </row>
    <row r="626" spans="1:10" x14ac:dyDescent="0.2">
      <c r="A626" s="306">
        <v>624</v>
      </c>
      <c r="B626" s="443" t="s">
        <v>552</v>
      </c>
      <c r="C626" s="444" t="s">
        <v>370</v>
      </c>
      <c r="D626" s="445" t="s">
        <v>305</v>
      </c>
      <c r="E626" s="435">
        <v>0</v>
      </c>
      <c r="F626" s="446">
        <v>2314</v>
      </c>
      <c r="G626" s="447">
        <v>151</v>
      </c>
      <c r="H626" s="446">
        <v>150.99939000000001</v>
      </c>
      <c r="I626" s="447">
        <v>0</v>
      </c>
      <c r="J626" s="448">
        <v>0.99999596026490067</v>
      </c>
    </row>
    <row r="627" spans="1:10" x14ac:dyDescent="0.2">
      <c r="A627" s="306">
        <v>625</v>
      </c>
      <c r="B627" s="443" t="s">
        <v>552</v>
      </c>
      <c r="C627" s="437" t="s">
        <v>370</v>
      </c>
      <c r="D627" s="438" t="s">
        <v>404</v>
      </c>
      <c r="E627" s="439">
        <v>0</v>
      </c>
      <c r="F627" s="440">
        <v>700</v>
      </c>
      <c r="G627" s="441">
        <v>700</v>
      </c>
      <c r="H627" s="440">
        <v>699.36668999999995</v>
      </c>
      <c r="I627" s="441">
        <v>-1</v>
      </c>
      <c r="J627" s="442">
        <v>0.99909527142857135</v>
      </c>
    </row>
    <row r="628" spans="1:10" x14ac:dyDescent="0.2">
      <c r="A628" s="306">
        <v>626</v>
      </c>
      <c r="B628" s="443" t="s">
        <v>552</v>
      </c>
      <c r="C628" s="444" t="s">
        <v>370</v>
      </c>
      <c r="D628" s="445" t="s">
        <v>306</v>
      </c>
      <c r="E628" s="435" t="s">
        <v>345</v>
      </c>
      <c r="F628" s="446">
        <v>0</v>
      </c>
      <c r="G628" s="447">
        <v>10</v>
      </c>
      <c r="H628" s="446">
        <v>10</v>
      </c>
      <c r="I628" s="447">
        <v>0</v>
      </c>
      <c r="J628" s="448">
        <v>1</v>
      </c>
    </row>
    <row r="629" spans="1:10" x14ac:dyDescent="0.2">
      <c r="A629" s="306">
        <v>627</v>
      </c>
      <c r="B629" s="443" t="s">
        <v>552</v>
      </c>
      <c r="C629" s="437" t="s">
        <v>370</v>
      </c>
      <c r="D629" s="438" t="s">
        <v>307</v>
      </c>
      <c r="E629" s="439">
        <v>0</v>
      </c>
      <c r="F629" s="440">
        <v>0</v>
      </c>
      <c r="G629" s="441">
        <v>1</v>
      </c>
      <c r="H629" s="440">
        <v>0.93799999999999994</v>
      </c>
      <c r="I629" s="441">
        <v>0</v>
      </c>
      <c r="J629" s="442">
        <v>0.93799999999999994</v>
      </c>
    </row>
    <row r="630" spans="1:10" x14ac:dyDescent="0.2">
      <c r="A630" s="306">
        <v>628</v>
      </c>
      <c r="B630" s="443" t="s">
        <v>552</v>
      </c>
      <c r="C630" s="444" t="s">
        <v>370</v>
      </c>
      <c r="D630" s="445" t="s">
        <v>463</v>
      </c>
      <c r="E630" s="435">
        <v>0</v>
      </c>
      <c r="F630" s="446">
        <v>84</v>
      </c>
      <c r="G630" s="447">
        <v>115</v>
      </c>
      <c r="H630" s="446">
        <v>115</v>
      </c>
      <c r="I630" s="447">
        <v>0</v>
      </c>
      <c r="J630" s="448">
        <v>1</v>
      </c>
    </row>
    <row r="631" spans="1:10" x14ac:dyDescent="0.2">
      <c r="A631" s="306">
        <v>629</v>
      </c>
      <c r="B631" s="443" t="s">
        <v>552</v>
      </c>
      <c r="C631" s="437" t="s">
        <v>370</v>
      </c>
      <c r="D631" s="438" t="s">
        <v>556</v>
      </c>
      <c r="E631" s="439">
        <v>0</v>
      </c>
      <c r="F631" s="440">
        <v>0</v>
      </c>
      <c r="G631" s="441">
        <v>57</v>
      </c>
      <c r="H631" s="440">
        <v>57</v>
      </c>
      <c r="I631" s="441">
        <v>0</v>
      </c>
      <c r="J631" s="442">
        <v>1</v>
      </c>
    </row>
    <row r="632" spans="1:10" x14ac:dyDescent="0.2">
      <c r="A632" s="306">
        <v>630</v>
      </c>
      <c r="B632" s="443" t="s">
        <v>552</v>
      </c>
      <c r="C632" s="444" t="s">
        <v>370</v>
      </c>
      <c r="D632" s="445" t="s">
        <v>309</v>
      </c>
      <c r="E632" s="435" t="s">
        <v>557</v>
      </c>
      <c r="F632" s="446">
        <v>4437</v>
      </c>
      <c r="G632" s="447">
        <v>4514</v>
      </c>
      <c r="H632" s="446">
        <v>4514.0680000000002</v>
      </c>
      <c r="I632" s="447">
        <v>0</v>
      </c>
      <c r="J632" s="448">
        <v>1.0000150642445724</v>
      </c>
    </row>
    <row r="633" spans="1:10" x14ac:dyDescent="0.2">
      <c r="A633" s="306">
        <v>631</v>
      </c>
      <c r="B633" s="443" t="s">
        <v>552</v>
      </c>
      <c r="C633" s="437" t="s">
        <v>370</v>
      </c>
      <c r="D633" s="438" t="s">
        <v>309</v>
      </c>
      <c r="E633" s="439" t="s">
        <v>558</v>
      </c>
      <c r="F633" s="440">
        <v>7843</v>
      </c>
      <c r="G633" s="441">
        <v>7939</v>
      </c>
      <c r="H633" s="440">
        <v>7938.5240000000003</v>
      </c>
      <c r="I633" s="441">
        <v>0</v>
      </c>
      <c r="J633" s="442">
        <v>0.99994004282655247</v>
      </c>
    </row>
    <row r="634" spans="1:10" x14ac:dyDescent="0.2">
      <c r="A634" s="306">
        <v>632</v>
      </c>
      <c r="B634" s="443" t="s">
        <v>552</v>
      </c>
      <c r="C634" s="444" t="s">
        <v>370</v>
      </c>
      <c r="D634" s="445" t="s">
        <v>309</v>
      </c>
      <c r="E634" s="435" t="s">
        <v>555</v>
      </c>
      <c r="F634" s="446">
        <v>6170</v>
      </c>
      <c r="G634" s="447">
        <v>15398</v>
      </c>
      <c r="H634" s="446">
        <v>15398</v>
      </c>
      <c r="I634" s="447">
        <v>0</v>
      </c>
      <c r="J634" s="448">
        <v>1</v>
      </c>
    </row>
    <row r="635" spans="1:10" x14ac:dyDescent="0.2">
      <c r="A635" s="306">
        <v>633</v>
      </c>
      <c r="B635" s="443" t="s">
        <v>552</v>
      </c>
      <c r="C635" s="437" t="s">
        <v>370</v>
      </c>
      <c r="D635" s="438" t="s">
        <v>311</v>
      </c>
      <c r="E635" s="439" t="s">
        <v>557</v>
      </c>
      <c r="F635" s="440">
        <v>0</v>
      </c>
      <c r="G635" s="441">
        <v>229.21899999999999</v>
      </c>
      <c r="H635" s="440">
        <v>229.21899999999999</v>
      </c>
      <c r="I635" s="441">
        <v>0</v>
      </c>
      <c r="J635" s="442">
        <v>1</v>
      </c>
    </row>
    <row r="636" spans="1:10" x14ac:dyDescent="0.2">
      <c r="A636" s="306">
        <v>634</v>
      </c>
      <c r="B636" s="443" t="s">
        <v>552</v>
      </c>
      <c r="C636" s="444" t="s">
        <v>370</v>
      </c>
      <c r="D636" s="445" t="s">
        <v>311</v>
      </c>
      <c r="E636" s="435" t="s">
        <v>558</v>
      </c>
      <c r="F636" s="446">
        <v>0</v>
      </c>
      <c r="G636" s="447">
        <v>1286.2078600000002</v>
      </c>
      <c r="H636" s="446">
        <v>1286.20786</v>
      </c>
      <c r="I636" s="447">
        <v>0</v>
      </c>
      <c r="J636" s="448">
        <v>0.99999999999999978</v>
      </c>
    </row>
    <row r="637" spans="1:10" x14ac:dyDescent="0.2">
      <c r="A637" s="306">
        <v>635</v>
      </c>
      <c r="B637" s="443" t="s">
        <v>552</v>
      </c>
      <c r="C637" s="437" t="s">
        <v>370</v>
      </c>
      <c r="D637" s="438" t="s">
        <v>311</v>
      </c>
      <c r="E637" s="439" t="s">
        <v>555</v>
      </c>
      <c r="F637" s="440">
        <v>0</v>
      </c>
      <c r="G637" s="441">
        <v>48242.975949999993</v>
      </c>
      <c r="H637" s="440">
        <v>48242.97595</v>
      </c>
      <c r="I637" s="441">
        <v>0</v>
      </c>
      <c r="J637" s="442">
        <v>1.0000000000000002</v>
      </c>
    </row>
    <row r="638" spans="1:10" x14ac:dyDescent="0.2">
      <c r="A638" s="306">
        <v>636</v>
      </c>
      <c r="B638" s="443" t="s">
        <v>552</v>
      </c>
      <c r="C638" s="444" t="s">
        <v>370</v>
      </c>
      <c r="D638" s="445" t="s">
        <v>353</v>
      </c>
      <c r="E638" s="435">
        <v>0</v>
      </c>
      <c r="F638" s="446">
        <v>0</v>
      </c>
      <c r="G638" s="447">
        <v>701.1338199999999</v>
      </c>
      <c r="H638" s="446">
        <v>701.1338199999999</v>
      </c>
      <c r="I638" s="447">
        <v>0</v>
      </c>
      <c r="J638" s="448">
        <v>1</v>
      </c>
    </row>
    <row r="639" spans="1:10" x14ac:dyDescent="0.2">
      <c r="A639" s="306">
        <v>637</v>
      </c>
      <c r="B639" s="443" t="s">
        <v>552</v>
      </c>
      <c r="C639" s="454" t="s">
        <v>370</v>
      </c>
      <c r="D639" s="438" t="s">
        <v>354</v>
      </c>
      <c r="E639" s="439">
        <v>0</v>
      </c>
      <c r="F639" s="440">
        <v>0</v>
      </c>
      <c r="G639" s="441">
        <v>13.296700000000001</v>
      </c>
      <c r="H639" s="440">
        <v>13.296700000000001</v>
      </c>
      <c r="I639" s="441">
        <v>0</v>
      </c>
      <c r="J639" s="442">
        <v>1</v>
      </c>
    </row>
    <row r="640" spans="1:10" x14ac:dyDescent="0.2">
      <c r="A640" s="306">
        <v>638</v>
      </c>
      <c r="B640" s="443" t="s">
        <v>552</v>
      </c>
      <c r="C640" s="455" t="s">
        <v>372</v>
      </c>
      <c r="D640" s="455"/>
      <c r="E640" s="455"/>
      <c r="F640" s="456">
        <v>25087</v>
      </c>
      <c r="G640" s="457">
        <v>81545.833330000009</v>
      </c>
      <c r="H640" s="456">
        <v>80848.993910000005</v>
      </c>
      <c r="I640" s="457">
        <v>-697</v>
      </c>
      <c r="J640" s="458">
        <v>0.99145462874626555</v>
      </c>
    </row>
    <row r="641" spans="1:10" x14ac:dyDescent="0.2">
      <c r="A641" s="306">
        <v>639</v>
      </c>
      <c r="B641" s="443" t="s">
        <v>552</v>
      </c>
      <c r="C641" s="437" t="s">
        <v>559</v>
      </c>
      <c r="D641" s="438" t="s">
        <v>309</v>
      </c>
      <c r="E641" s="439" t="s">
        <v>555</v>
      </c>
      <c r="F641" s="440">
        <v>168</v>
      </c>
      <c r="G641" s="441">
        <v>383</v>
      </c>
      <c r="H641" s="440">
        <v>383</v>
      </c>
      <c r="I641" s="441">
        <v>0</v>
      </c>
      <c r="J641" s="442">
        <v>1</v>
      </c>
    </row>
    <row r="642" spans="1:10" x14ac:dyDescent="0.2">
      <c r="A642" s="306">
        <v>640</v>
      </c>
      <c r="B642" s="443" t="s">
        <v>552</v>
      </c>
      <c r="C642" s="449" t="s">
        <v>559</v>
      </c>
      <c r="D642" s="445" t="s">
        <v>311</v>
      </c>
      <c r="E642" s="435" t="s">
        <v>555</v>
      </c>
      <c r="F642" s="446">
        <v>0</v>
      </c>
      <c r="G642" s="447">
        <v>978.952</v>
      </c>
      <c r="H642" s="446">
        <v>978.952</v>
      </c>
      <c r="I642" s="447">
        <v>0</v>
      </c>
      <c r="J642" s="448">
        <v>1</v>
      </c>
    </row>
    <row r="643" spans="1:10" x14ac:dyDescent="0.2">
      <c r="A643" s="306">
        <v>641</v>
      </c>
      <c r="B643" s="443" t="s">
        <v>552</v>
      </c>
      <c r="C643" s="450" t="s">
        <v>560</v>
      </c>
      <c r="D643" s="450"/>
      <c r="E643" s="450"/>
      <c r="F643" s="451">
        <v>168</v>
      </c>
      <c r="G643" s="452">
        <v>1361.952</v>
      </c>
      <c r="H643" s="451">
        <v>1361.952</v>
      </c>
      <c r="I643" s="452">
        <v>0</v>
      </c>
      <c r="J643" s="453">
        <v>1</v>
      </c>
    </row>
    <row r="644" spans="1:10" x14ac:dyDescent="0.2">
      <c r="A644" s="306">
        <v>642</v>
      </c>
      <c r="B644" s="443" t="s">
        <v>552</v>
      </c>
      <c r="C644" s="449" t="s">
        <v>561</v>
      </c>
      <c r="D644" s="445" t="s">
        <v>319</v>
      </c>
      <c r="E644" s="435">
        <v>0</v>
      </c>
      <c r="F644" s="446">
        <v>2000</v>
      </c>
      <c r="G644" s="447">
        <v>0</v>
      </c>
      <c r="H644" s="446">
        <v>0</v>
      </c>
      <c r="I644" s="447">
        <v>0</v>
      </c>
      <c r="J644" s="448">
        <v>0</v>
      </c>
    </row>
    <row r="645" spans="1:10" x14ac:dyDescent="0.2">
      <c r="A645" s="306">
        <v>643</v>
      </c>
      <c r="B645" s="443" t="s">
        <v>552</v>
      </c>
      <c r="C645" s="450" t="s">
        <v>562</v>
      </c>
      <c r="D645" s="450"/>
      <c r="E645" s="450"/>
      <c r="F645" s="451">
        <v>2000</v>
      </c>
      <c r="G645" s="452">
        <v>0</v>
      </c>
      <c r="H645" s="451">
        <v>0</v>
      </c>
      <c r="I645" s="452">
        <v>0</v>
      </c>
      <c r="J645" s="453">
        <v>0</v>
      </c>
    </row>
    <row r="646" spans="1:10" x14ac:dyDescent="0.2">
      <c r="A646" s="306">
        <v>644</v>
      </c>
      <c r="B646" s="443" t="s">
        <v>552</v>
      </c>
      <c r="C646" s="444" t="s">
        <v>563</v>
      </c>
      <c r="D646" s="445" t="s">
        <v>397</v>
      </c>
      <c r="E646" s="435">
        <v>0</v>
      </c>
      <c r="F646" s="446">
        <v>0</v>
      </c>
      <c r="G646" s="447">
        <v>35</v>
      </c>
      <c r="H646" s="446">
        <v>35</v>
      </c>
      <c r="I646" s="447">
        <v>0</v>
      </c>
      <c r="J646" s="448">
        <v>1</v>
      </c>
    </row>
    <row r="647" spans="1:10" x14ac:dyDescent="0.2">
      <c r="A647" s="306">
        <v>645</v>
      </c>
      <c r="B647" s="443" t="s">
        <v>552</v>
      </c>
      <c r="C647" s="437" t="s">
        <v>563</v>
      </c>
      <c r="D647" s="438" t="s">
        <v>314</v>
      </c>
      <c r="E647" s="439">
        <v>0</v>
      </c>
      <c r="F647" s="440">
        <v>0</v>
      </c>
      <c r="G647" s="441">
        <v>39</v>
      </c>
      <c r="H647" s="440">
        <v>38.917999999999999</v>
      </c>
      <c r="I647" s="441">
        <v>0</v>
      </c>
      <c r="J647" s="442">
        <v>0.99789743589743585</v>
      </c>
    </row>
    <row r="648" spans="1:10" x14ac:dyDescent="0.2">
      <c r="A648" s="306">
        <v>646</v>
      </c>
      <c r="B648" s="443" t="s">
        <v>552</v>
      </c>
      <c r="C648" s="444" t="s">
        <v>563</v>
      </c>
      <c r="D648" s="445" t="s">
        <v>321</v>
      </c>
      <c r="E648" s="435">
        <v>0</v>
      </c>
      <c r="F648" s="446">
        <v>0</v>
      </c>
      <c r="G648" s="447">
        <v>22</v>
      </c>
      <c r="H648" s="446">
        <v>21.78</v>
      </c>
      <c r="I648" s="447">
        <v>0</v>
      </c>
      <c r="J648" s="448">
        <v>0.9900000000000001</v>
      </c>
    </row>
    <row r="649" spans="1:10" x14ac:dyDescent="0.2">
      <c r="A649" s="306">
        <v>647</v>
      </c>
      <c r="B649" s="443" t="s">
        <v>552</v>
      </c>
      <c r="C649" s="437" t="s">
        <v>563</v>
      </c>
      <c r="D649" s="438" t="s">
        <v>305</v>
      </c>
      <c r="E649" s="439">
        <v>0</v>
      </c>
      <c r="F649" s="440">
        <v>930</v>
      </c>
      <c r="G649" s="441">
        <v>834</v>
      </c>
      <c r="H649" s="440">
        <v>400.41800000000001</v>
      </c>
      <c r="I649" s="441">
        <v>-434</v>
      </c>
      <c r="J649" s="442">
        <v>0.48011750599520386</v>
      </c>
    </row>
    <row r="650" spans="1:10" x14ac:dyDescent="0.2">
      <c r="A650" s="306">
        <v>648</v>
      </c>
      <c r="B650" s="443" t="s">
        <v>552</v>
      </c>
      <c r="C650" s="444" t="s">
        <v>563</v>
      </c>
      <c r="D650" s="445" t="s">
        <v>368</v>
      </c>
      <c r="E650" s="435">
        <v>0</v>
      </c>
      <c r="F650" s="446">
        <v>60</v>
      </c>
      <c r="G650" s="447">
        <v>60</v>
      </c>
      <c r="H650" s="446">
        <v>25.2</v>
      </c>
      <c r="I650" s="447">
        <v>-35</v>
      </c>
      <c r="J650" s="448">
        <v>0.42</v>
      </c>
    </row>
    <row r="651" spans="1:10" x14ac:dyDescent="0.2">
      <c r="A651" s="306">
        <v>649</v>
      </c>
      <c r="B651" s="443" t="s">
        <v>552</v>
      </c>
      <c r="C651" s="437" t="s">
        <v>563</v>
      </c>
      <c r="D651" s="438" t="s">
        <v>306</v>
      </c>
      <c r="E651" s="439">
        <v>0</v>
      </c>
      <c r="F651" s="440">
        <v>40</v>
      </c>
      <c r="G651" s="441">
        <v>40</v>
      </c>
      <c r="H651" s="440">
        <v>28.709</v>
      </c>
      <c r="I651" s="441">
        <v>-11</v>
      </c>
      <c r="J651" s="442">
        <v>0.71772499999999995</v>
      </c>
    </row>
    <row r="652" spans="1:10" x14ac:dyDescent="0.2">
      <c r="A652" s="306">
        <v>650</v>
      </c>
      <c r="B652" s="443" t="s">
        <v>552</v>
      </c>
      <c r="C652" s="444" t="s">
        <v>563</v>
      </c>
      <c r="D652" s="445" t="s">
        <v>315</v>
      </c>
      <c r="E652" s="435">
        <v>0</v>
      </c>
      <c r="F652" s="446">
        <v>40</v>
      </c>
      <c r="G652" s="447">
        <v>40</v>
      </c>
      <c r="H652" s="446">
        <v>12.622999999999999</v>
      </c>
      <c r="I652" s="447">
        <v>-27</v>
      </c>
      <c r="J652" s="448">
        <v>0.31557499999999999</v>
      </c>
    </row>
    <row r="653" spans="1:10" x14ac:dyDescent="0.2">
      <c r="A653" s="306">
        <v>651</v>
      </c>
      <c r="B653" s="443" t="s">
        <v>552</v>
      </c>
      <c r="C653" s="454" t="s">
        <v>563</v>
      </c>
      <c r="D653" s="438" t="s">
        <v>328</v>
      </c>
      <c r="E653" s="439">
        <v>0</v>
      </c>
      <c r="F653" s="440">
        <v>200</v>
      </c>
      <c r="G653" s="441">
        <v>200</v>
      </c>
      <c r="H653" s="440">
        <v>0</v>
      </c>
      <c r="I653" s="441">
        <v>-200</v>
      </c>
      <c r="J653" s="442">
        <v>0</v>
      </c>
    </row>
    <row r="654" spans="1:10" x14ac:dyDescent="0.2">
      <c r="A654" s="306">
        <v>652</v>
      </c>
      <c r="B654" s="443" t="s">
        <v>552</v>
      </c>
      <c r="C654" s="455" t="s">
        <v>564</v>
      </c>
      <c r="D654" s="455"/>
      <c r="E654" s="455"/>
      <c r="F654" s="456">
        <v>1270</v>
      </c>
      <c r="G654" s="457">
        <v>1270</v>
      </c>
      <c r="H654" s="456">
        <v>562.64800000000002</v>
      </c>
      <c r="I654" s="457">
        <v>-707</v>
      </c>
      <c r="J654" s="458">
        <v>0.44302992125984253</v>
      </c>
    </row>
    <row r="655" spans="1:10" x14ac:dyDescent="0.2">
      <c r="A655" s="306">
        <v>653</v>
      </c>
      <c r="B655" s="443" t="s">
        <v>552</v>
      </c>
      <c r="C655" s="437" t="s">
        <v>565</v>
      </c>
      <c r="D655" s="438" t="s">
        <v>319</v>
      </c>
      <c r="E655" s="439">
        <v>0</v>
      </c>
      <c r="F655" s="440">
        <v>0</v>
      </c>
      <c r="G655" s="441">
        <v>35</v>
      </c>
      <c r="H655" s="440">
        <v>34.457999999999998</v>
      </c>
      <c r="I655" s="441">
        <v>-1</v>
      </c>
      <c r="J655" s="442">
        <v>0.98451428571428568</v>
      </c>
    </row>
    <row r="656" spans="1:10" x14ac:dyDescent="0.2">
      <c r="A656" s="306">
        <v>654</v>
      </c>
      <c r="B656" s="443" t="s">
        <v>552</v>
      </c>
      <c r="C656" s="444" t="s">
        <v>565</v>
      </c>
      <c r="D656" s="445" t="s">
        <v>322</v>
      </c>
      <c r="E656" s="435">
        <v>0</v>
      </c>
      <c r="F656" s="446">
        <v>100</v>
      </c>
      <c r="G656" s="447">
        <v>100</v>
      </c>
      <c r="H656" s="446">
        <v>85.313999999999993</v>
      </c>
      <c r="I656" s="447">
        <v>-15</v>
      </c>
      <c r="J656" s="448">
        <v>0.8531399999999999</v>
      </c>
    </row>
    <row r="657" spans="1:10" x14ac:dyDescent="0.2">
      <c r="A657" s="306">
        <v>655</v>
      </c>
      <c r="B657" s="443" t="s">
        <v>552</v>
      </c>
      <c r="C657" s="437" t="s">
        <v>565</v>
      </c>
      <c r="D657" s="438" t="s">
        <v>305</v>
      </c>
      <c r="E657" s="439">
        <v>0</v>
      </c>
      <c r="F657" s="440">
        <v>10000</v>
      </c>
      <c r="G657" s="441">
        <v>10010</v>
      </c>
      <c r="H657" s="440">
        <v>10002.662</v>
      </c>
      <c r="I657" s="441">
        <v>-7</v>
      </c>
      <c r="J657" s="442">
        <v>0.99926693306693304</v>
      </c>
    </row>
    <row r="658" spans="1:10" x14ac:dyDescent="0.2">
      <c r="A658" s="306">
        <v>656</v>
      </c>
      <c r="B658" s="443" t="s">
        <v>552</v>
      </c>
      <c r="C658" s="444" t="s">
        <v>565</v>
      </c>
      <c r="D658" s="445" t="s">
        <v>404</v>
      </c>
      <c r="E658" s="435">
        <v>0</v>
      </c>
      <c r="F658" s="446">
        <v>18016</v>
      </c>
      <c r="G658" s="447">
        <v>17871</v>
      </c>
      <c r="H658" s="446">
        <v>14521.906570000001</v>
      </c>
      <c r="I658" s="447">
        <v>-3349</v>
      </c>
      <c r="J658" s="448">
        <v>0.81259619327401944</v>
      </c>
    </row>
    <row r="659" spans="1:10" x14ac:dyDescent="0.2">
      <c r="A659" s="306">
        <v>657</v>
      </c>
      <c r="B659" s="443" t="s">
        <v>552</v>
      </c>
      <c r="C659" s="437" t="s">
        <v>565</v>
      </c>
      <c r="D659" s="438" t="s">
        <v>307</v>
      </c>
      <c r="E659" s="439">
        <v>0</v>
      </c>
      <c r="F659" s="440">
        <v>1500</v>
      </c>
      <c r="G659" s="441">
        <v>1500</v>
      </c>
      <c r="H659" s="440">
        <v>24.526</v>
      </c>
      <c r="I659" s="441">
        <v>-1475</v>
      </c>
      <c r="J659" s="442">
        <v>1.6350666666666666E-2</v>
      </c>
    </row>
    <row r="660" spans="1:10" x14ac:dyDescent="0.2">
      <c r="A660" s="306">
        <v>658</v>
      </c>
      <c r="B660" s="443" t="s">
        <v>552</v>
      </c>
      <c r="C660" s="444" t="s">
        <v>565</v>
      </c>
      <c r="D660" s="445" t="s">
        <v>315</v>
      </c>
      <c r="E660" s="435">
        <v>0</v>
      </c>
      <c r="F660" s="446">
        <v>100</v>
      </c>
      <c r="G660" s="447">
        <v>100</v>
      </c>
      <c r="H660" s="446">
        <v>89.38</v>
      </c>
      <c r="I660" s="447">
        <v>-11</v>
      </c>
      <c r="J660" s="448">
        <v>0.89379999999999993</v>
      </c>
    </row>
    <row r="661" spans="1:10" x14ac:dyDescent="0.2">
      <c r="A661" s="306">
        <v>659</v>
      </c>
      <c r="B661" s="443" t="s">
        <v>552</v>
      </c>
      <c r="C661" s="437" t="s">
        <v>565</v>
      </c>
      <c r="D661" s="438" t="s">
        <v>566</v>
      </c>
      <c r="E661" s="439">
        <v>0</v>
      </c>
      <c r="F661" s="440">
        <v>0</v>
      </c>
      <c r="G661" s="441">
        <v>120</v>
      </c>
      <c r="H661" s="440">
        <v>120</v>
      </c>
      <c r="I661" s="441">
        <v>0</v>
      </c>
      <c r="J661" s="442">
        <v>1</v>
      </c>
    </row>
    <row r="662" spans="1:10" x14ac:dyDescent="0.2">
      <c r="A662" s="306">
        <v>660</v>
      </c>
      <c r="B662" s="443" t="s">
        <v>552</v>
      </c>
      <c r="C662" s="444" t="s">
        <v>565</v>
      </c>
      <c r="D662" s="445" t="s">
        <v>491</v>
      </c>
      <c r="E662" s="435">
        <v>0</v>
      </c>
      <c r="F662" s="446">
        <v>25800</v>
      </c>
      <c r="G662" s="447">
        <v>68941</v>
      </c>
      <c r="H662" s="446">
        <v>66341</v>
      </c>
      <c r="I662" s="447">
        <v>-2600</v>
      </c>
      <c r="J662" s="448">
        <v>0.96228659288377016</v>
      </c>
    </row>
    <row r="663" spans="1:10" x14ac:dyDescent="0.2">
      <c r="A663" s="306">
        <v>661</v>
      </c>
      <c r="B663" s="443" t="s">
        <v>552</v>
      </c>
      <c r="C663" s="437" t="s">
        <v>565</v>
      </c>
      <c r="D663" s="438" t="s">
        <v>463</v>
      </c>
      <c r="E663" s="439">
        <v>0</v>
      </c>
      <c r="F663" s="440">
        <v>0</v>
      </c>
      <c r="G663" s="441">
        <v>50</v>
      </c>
      <c r="H663" s="440">
        <v>50</v>
      </c>
      <c r="I663" s="441">
        <v>0</v>
      </c>
      <c r="J663" s="442">
        <v>1</v>
      </c>
    </row>
    <row r="664" spans="1:10" x14ac:dyDescent="0.2">
      <c r="A664" s="306">
        <v>662</v>
      </c>
      <c r="B664" s="443" t="s">
        <v>552</v>
      </c>
      <c r="C664" s="444" t="s">
        <v>565</v>
      </c>
      <c r="D664" s="445" t="s">
        <v>326</v>
      </c>
      <c r="E664" s="435">
        <v>0</v>
      </c>
      <c r="F664" s="446">
        <v>179095</v>
      </c>
      <c r="G664" s="447">
        <v>147855</v>
      </c>
      <c r="H664" s="446">
        <v>145703.81200000001</v>
      </c>
      <c r="I664" s="447">
        <v>-2151</v>
      </c>
      <c r="J664" s="448">
        <v>0.98545069155591636</v>
      </c>
    </row>
    <row r="665" spans="1:10" x14ac:dyDescent="0.2">
      <c r="A665" s="306">
        <v>663</v>
      </c>
      <c r="B665" s="443" t="s">
        <v>552</v>
      </c>
      <c r="C665" s="437" t="s">
        <v>565</v>
      </c>
      <c r="D665" s="438" t="s">
        <v>556</v>
      </c>
      <c r="E665" s="439">
        <v>0</v>
      </c>
      <c r="F665" s="440">
        <v>0</v>
      </c>
      <c r="G665" s="441">
        <v>40</v>
      </c>
      <c r="H665" s="440">
        <v>40</v>
      </c>
      <c r="I665" s="441">
        <v>0</v>
      </c>
      <c r="J665" s="442">
        <v>1</v>
      </c>
    </row>
    <row r="666" spans="1:10" x14ac:dyDescent="0.2">
      <c r="A666" s="306">
        <v>664</v>
      </c>
      <c r="B666" s="443" t="s">
        <v>552</v>
      </c>
      <c r="C666" s="444" t="s">
        <v>565</v>
      </c>
      <c r="D666" s="445" t="s">
        <v>308</v>
      </c>
      <c r="E666" s="435">
        <v>0</v>
      </c>
      <c r="F666" s="446">
        <v>0</v>
      </c>
      <c r="G666" s="447">
        <v>184</v>
      </c>
      <c r="H666" s="446">
        <v>184</v>
      </c>
      <c r="I666" s="447">
        <v>0</v>
      </c>
      <c r="J666" s="448">
        <v>1</v>
      </c>
    </row>
    <row r="667" spans="1:10" x14ac:dyDescent="0.2">
      <c r="A667" s="306">
        <v>665</v>
      </c>
      <c r="B667" s="443" t="s">
        <v>552</v>
      </c>
      <c r="C667" s="437" t="s">
        <v>565</v>
      </c>
      <c r="D667" s="438" t="s">
        <v>309</v>
      </c>
      <c r="E667" s="439" t="s">
        <v>555</v>
      </c>
      <c r="F667" s="440">
        <v>1200</v>
      </c>
      <c r="G667" s="441">
        <v>1200</v>
      </c>
      <c r="H667" s="440">
        <v>1200</v>
      </c>
      <c r="I667" s="441">
        <v>0</v>
      </c>
      <c r="J667" s="442">
        <v>1</v>
      </c>
    </row>
    <row r="668" spans="1:10" x14ac:dyDescent="0.2">
      <c r="A668" s="306">
        <v>666</v>
      </c>
      <c r="B668" s="443" t="s">
        <v>552</v>
      </c>
      <c r="C668" s="444" t="s">
        <v>565</v>
      </c>
      <c r="D668" s="445" t="s">
        <v>328</v>
      </c>
      <c r="E668" s="435">
        <v>0</v>
      </c>
      <c r="F668" s="446">
        <v>0</v>
      </c>
      <c r="G668" s="447">
        <v>700</v>
      </c>
      <c r="H668" s="446">
        <v>700</v>
      </c>
      <c r="I668" s="447">
        <v>0</v>
      </c>
      <c r="J668" s="448">
        <v>1</v>
      </c>
    </row>
    <row r="669" spans="1:10" x14ac:dyDescent="0.2">
      <c r="A669" s="306">
        <v>667</v>
      </c>
      <c r="B669" s="443" t="s">
        <v>552</v>
      </c>
      <c r="C669" s="454" t="s">
        <v>565</v>
      </c>
      <c r="D669" s="438" t="s">
        <v>464</v>
      </c>
      <c r="E669" s="439">
        <v>0</v>
      </c>
      <c r="F669" s="440">
        <v>0</v>
      </c>
      <c r="G669" s="441">
        <v>145</v>
      </c>
      <c r="H669" s="440">
        <v>145</v>
      </c>
      <c r="I669" s="441">
        <v>0</v>
      </c>
      <c r="J669" s="442">
        <v>1</v>
      </c>
    </row>
    <row r="670" spans="1:10" x14ac:dyDescent="0.2">
      <c r="A670" s="306">
        <v>668</v>
      </c>
      <c r="B670" s="443" t="s">
        <v>552</v>
      </c>
      <c r="C670" s="455" t="s">
        <v>567</v>
      </c>
      <c r="D670" s="455"/>
      <c r="E670" s="455"/>
      <c r="F670" s="456">
        <v>235811</v>
      </c>
      <c r="G670" s="457">
        <v>248851</v>
      </c>
      <c r="H670" s="456">
        <v>239242.05856999999</v>
      </c>
      <c r="I670" s="457">
        <v>-9609</v>
      </c>
      <c r="J670" s="458">
        <v>0.96138676786510802</v>
      </c>
    </row>
    <row r="671" spans="1:10" x14ac:dyDescent="0.2">
      <c r="A671" s="306">
        <v>669</v>
      </c>
      <c r="B671" s="443" t="s">
        <v>552</v>
      </c>
      <c r="C671" s="437" t="s">
        <v>505</v>
      </c>
      <c r="D671" s="438" t="s">
        <v>566</v>
      </c>
      <c r="E671" s="439">
        <v>0</v>
      </c>
      <c r="F671" s="440">
        <v>0</v>
      </c>
      <c r="G671" s="441">
        <v>160</v>
      </c>
      <c r="H671" s="440">
        <v>160</v>
      </c>
      <c r="I671" s="441">
        <v>0</v>
      </c>
      <c r="J671" s="442">
        <v>1</v>
      </c>
    </row>
    <row r="672" spans="1:10" x14ac:dyDescent="0.2">
      <c r="A672" s="306">
        <v>670</v>
      </c>
      <c r="B672" s="443" t="s">
        <v>552</v>
      </c>
      <c r="C672" s="444" t="s">
        <v>505</v>
      </c>
      <c r="D672" s="445" t="s">
        <v>491</v>
      </c>
      <c r="E672" s="435">
        <v>0</v>
      </c>
      <c r="F672" s="446">
        <v>0</v>
      </c>
      <c r="G672" s="447">
        <v>80</v>
      </c>
      <c r="H672" s="446">
        <v>80</v>
      </c>
      <c r="I672" s="447">
        <v>0</v>
      </c>
      <c r="J672" s="448">
        <v>1</v>
      </c>
    </row>
    <row r="673" spans="1:10" x14ac:dyDescent="0.2">
      <c r="A673" s="306">
        <v>671</v>
      </c>
      <c r="B673" s="443" t="s">
        <v>552</v>
      </c>
      <c r="C673" s="437" t="s">
        <v>505</v>
      </c>
      <c r="D673" s="438" t="s">
        <v>463</v>
      </c>
      <c r="E673" s="439">
        <v>0</v>
      </c>
      <c r="F673" s="440">
        <v>0</v>
      </c>
      <c r="G673" s="441">
        <v>140</v>
      </c>
      <c r="H673" s="440">
        <v>140</v>
      </c>
      <c r="I673" s="441">
        <v>0</v>
      </c>
      <c r="J673" s="442">
        <v>1</v>
      </c>
    </row>
    <row r="674" spans="1:10" x14ac:dyDescent="0.2">
      <c r="A674" s="306">
        <v>672</v>
      </c>
      <c r="B674" s="443" t="s">
        <v>552</v>
      </c>
      <c r="C674" s="444" t="s">
        <v>505</v>
      </c>
      <c r="D674" s="445" t="s">
        <v>326</v>
      </c>
      <c r="E674" s="435">
        <v>0</v>
      </c>
      <c r="F674" s="446">
        <v>9400</v>
      </c>
      <c r="G674" s="447">
        <v>8031</v>
      </c>
      <c r="H674" s="446">
        <v>8028</v>
      </c>
      <c r="I674" s="447">
        <v>-3</v>
      </c>
      <c r="J674" s="448">
        <v>0.99962644751587593</v>
      </c>
    </row>
    <row r="675" spans="1:10" x14ac:dyDescent="0.2">
      <c r="A675" s="306">
        <v>673</v>
      </c>
      <c r="B675" s="443" t="s">
        <v>552</v>
      </c>
      <c r="C675" s="437" t="s">
        <v>505</v>
      </c>
      <c r="D675" s="438" t="s">
        <v>556</v>
      </c>
      <c r="E675" s="439">
        <v>0</v>
      </c>
      <c r="F675" s="440">
        <v>0</v>
      </c>
      <c r="G675" s="441">
        <v>220</v>
      </c>
      <c r="H675" s="440">
        <v>220</v>
      </c>
      <c r="I675" s="441">
        <v>0</v>
      </c>
      <c r="J675" s="442">
        <v>1</v>
      </c>
    </row>
    <row r="676" spans="1:10" x14ac:dyDescent="0.2">
      <c r="A676" s="306">
        <v>674</v>
      </c>
      <c r="B676" s="443" t="s">
        <v>552</v>
      </c>
      <c r="C676" s="444" t="s">
        <v>505</v>
      </c>
      <c r="D676" s="445" t="s">
        <v>308</v>
      </c>
      <c r="E676" s="435">
        <v>0</v>
      </c>
      <c r="F676" s="446">
        <v>0</v>
      </c>
      <c r="G676" s="447">
        <v>85</v>
      </c>
      <c r="H676" s="446">
        <v>85</v>
      </c>
      <c r="I676" s="447">
        <v>0</v>
      </c>
      <c r="J676" s="448">
        <v>1</v>
      </c>
    </row>
    <row r="677" spans="1:10" x14ac:dyDescent="0.2">
      <c r="A677" s="306">
        <v>675</v>
      </c>
      <c r="B677" s="443" t="s">
        <v>552</v>
      </c>
      <c r="C677" s="437" t="s">
        <v>505</v>
      </c>
      <c r="D677" s="438" t="s">
        <v>464</v>
      </c>
      <c r="E677" s="439">
        <v>0</v>
      </c>
      <c r="F677" s="440">
        <v>3500</v>
      </c>
      <c r="G677" s="441">
        <v>2835</v>
      </c>
      <c r="H677" s="440">
        <v>2610.4810000000002</v>
      </c>
      <c r="I677" s="441">
        <v>-225</v>
      </c>
      <c r="J677" s="442">
        <v>0.920804585537919</v>
      </c>
    </row>
    <row r="678" spans="1:10" x14ac:dyDescent="0.2">
      <c r="A678" s="306">
        <v>676</v>
      </c>
      <c r="B678" s="443" t="s">
        <v>552</v>
      </c>
      <c r="C678" s="449" t="s">
        <v>505</v>
      </c>
      <c r="D678" s="445" t="s">
        <v>465</v>
      </c>
      <c r="E678" s="435">
        <v>0</v>
      </c>
      <c r="F678" s="446">
        <v>0</v>
      </c>
      <c r="G678" s="447">
        <v>16</v>
      </c>
      <c r="H678" s="446">
        <v>16</v>
      </c>
      <c r="I678" s="447">
        <v>0</v>
      </c>
      <c r="J678" s="448">
        <v>1</v>
      </c>
    </row>
    <row r="679" spans="1:10" x14ac:dyDescent="0.2">
      <c r="A679" s="306">
        <v>677</v>
      </c>
      <c r="B679" s="443" t="s">
        <v>552</v>
      </c>
      <c r="C679" s="450" t="s">
        <v>506</v>
      </c>
      <c r="D679" s="450"/>
      <c r="E679" s="450"/>
      <c r="F679" s="451">
        <v>12900</v>
      </c>
      <c r="G679" s="452">
        <v>11567</v>
      </c>
      <c r="H679" s="451">
        <v>11339.481</v>
      </c>
      <c r="I679" s="452">
        <v>-228</v>
      </c>
      <c r="J679" s="453">
        <v>0.98033033630154753</v>
      </c>
    </row>
    <row r="680" spans="1:10" x14ac:dyDescent="0.2">
      <c r="A680" s="306">
        <v>678</v>
      </c>
      <c r="B680" s="443" t="s">
        <v>552</v>
      </c>
      <c r="C680" s="449" t="s">
        <v>343</v>
      </c>
      <c r="D680" s="445" t="s">
        <v>344</v>
      </c>
      <c r="E680" s="435">
        <v>0</v>
      </c>
      <c r="F680" s="446">
        <v>0</v>
      </c>
      <c r="G680" s="447">
        <v>161107</v>
      </c>
      <c r="H680" s="446">
        <v>161107</v>
      </c>
      <c r="I680" s="447">
        <v>0</v>
      </c>
      <c r="J680" s="448">
        <v>1</v>
      </c>
    </row>
    <row r="681" spans="1:10" x14ac:dyDescent="0.2">
      <c r="A681" s="306">
        <v>679</v>
      </c>
      <c r="B681" s="459" t="s">
        <v>552</v>
      </c>
      <c r="C681" s="450" t="s">
        <v>347</v>
      </c>
      <c r="D681" s="450"/>
      <c r="E681" s="450"/>
      <c r="F681" s="451">
        <v>0</v>
      </c>
      <c r="G681" s="452">
        <v>161107</v>
      </c>
      <c r="H681" s="451">
        <v>161107</v>
      </c>
      <c r="I681" s="452">
        <v>0</v>
      </c>
      <c r="J681" s="453">
        <v>1</v>
      </c>
    </row>
    <row r="682" spans="1:10" x14ac:dyDescent="0.2">
      <c r="A682" s="306">
        <v>680</v>
      </c>
      <c r="B682" s="465" t="s">
        <v>568</v>
      </c>
      <c r="C682" s="465"/>
      <c r="D682" s="465"/>
      <c r="E682" s="465"/>
      <c r="F682" s="466">
        <v>279906</v>
      </c>
      <c r="G682" s="467">
        <v>508530.46833</v>
      </c>
      <c r="H682" s="466">
        <v>497178.11948000011</v>
      </c>
      <c r="I682" s="467">
        <v>-11352</v>
      </c>
      <c r="J682" s="468">
        <v>0.97767616778738808</v>
      </c>
    </row>
    <row r="683" spans="1:10" x14ac:dyDescent="0.2">
      <c r="A683" s="306">
        <v>681</v>
      </c>
      <c r="B683" s="436" t="s">
        <v>569</v>
      </c>
      <c r="C683" s="437" t="s">
        <v>334</v>
      </c>
      <c r="D683" s="438" t="s">
        <v>309</v>
      </c>
      <c r="E683" s="439" t="s">
        <v>570</v>
      </c>
      <c r="F683" s="440">
        <v>12338</v>
      </c>
      <c r="G683" s="441">
        <v>12707</v>
      </c>
      <c r="H683" s="440">
        <v>12706.538</v>
      </c>
      <c r="I683" s="441">
        <v>0</v>
      </c>
      <c r="J683" s="442">
        <v>0.9999636420870387</v>
      </c>
    </row>
    <row r="684" spans="1:10" x14ac:dyDescent="0.2">
      <c r="A684" s="306">
        <v>682</v>
      </c>
      <c r="B684" s="443" t="s">
        <v>569</v>
      </c>
      <c r="C684" s="449" t="s">
        <v>334</v>
      </c>
      <c r="D684" s="445" t="s">
        <v>311</v>
      </c>
      <c r="E684" s="435" t="s">
        <v>570</v>
      </c>
      <c r="F684" s="446">
        <v>0</v>
      </c>
      <c r="G684" s="447">
        <v>2654</v>
      </c>
      <c r="H684" s="446">
        <v>2654</v>
      </c>
      <c r="I684" s="447">
        <v>0</v>
      </c>
      <c r="J684" s="448">
        <v>1</v>
      </c>
    </row>
    <row r="685" spans="1:10" x14ac:dyDescent="0.2">
      <c r="A685" s="306">
        <v>683</v>
      </c>
      <c r="B685" s="443" t="s">
        <v>569</v>
      </c>
      <c r="C685" s="450" t="s">
        <v>336</v>
      </c>
      <c r="D685" s="450"/>
      <c r="E685" s="450"/>
      <c r="F685" s="451">
        <v>12338</v>
      </c>
      <c r="G685" s="452">
        <v>15361</v>
      </c>
      <c r="H685" s="451">
        <v>15360.538</v>
      </c>
      <c r="I685" s="452">
        <v>0</v>
      </c>
      <c r="J685" s="453">
        <v>0.99996992383308381</v>
      </c>
    </row>
    <row r="686" spans="1:10" x14ac:dyDescent="0.2">
      <c r="A686" s="306">
        <v>684</v>
      </c>
      <c r="B686" s="443" t="s">
        <v>569</v>
      </c>
      <c r="C686" s="444" t="s">
        <v>526</v>
      </c>
      <c r="D686" s="445" t="s">
        <v>322</v>
      </c>
      <c r="E686" s="435">
        <v>0</v>
      </c>
      <c r="F686" s="446">
        <v>0</v>
      </c>
      <c r="G686" s="447">
        <v>700</v>
      </c>
      <c r="H686" s="446">
        <v>72.599999999999994</v>
      </c>
      <c r="I686" s="447">
        <v>-627</v>
      </c>
      <c r="J686" s="448">
        <v>0.1037142857142857</v>
      </c>
    </row>
    <row r="687" spans="1:10" x14ac:dyDescent="0.2">
      <c r="A687" s="306">
        <v>685</v>
      </c>
      <c r="B687" s="443" t="s">
        <v>569</v>
      </c>
      <c r="C687" s="437" t="s">
        <v>526</v>
      </c>
      <c r="D687" s="438" t="s">
        <v>309</v>
      </c>
      <c r="E687" s="439" t="s">
        <v>571</v>
      </c>
      <c r="F687" s="440">
        <v>21512</v>
      </c>
      <c r="G687" s="441">
        <v>11012</v>
      </c>
      <c r="H687" s="440">
        <v>11012</v>
      </c>
      <c r="I687" s="441">
        <v>0</v>
      </c>
      <c r="J687" s="442">
        <v>1</v>
      </c>
    </row>
    <row r="688" spans="1:10" x14ac:dyDescent="0.2">
      <c r="A688" s="306">
        <v>686</v>
      </c>
      <c r="B688" s="443" t="s">
        <v>569</v>
      </c>
      <c r="C688" s="444" t="s">
        <v>526</v>
      </c>
      <c r="D688" s="445" t="s">
        <v>309</v>
      </c>
      <c r="E688" s="435" t="s">
        <v>572</v>
      </c>
      <c r="F688" s="446">
        <v>0</v>
      </c>
      <c r="G688" s="447">
        <v>36677</v>
      </c>
      <c r="H688" s="446">
        <v>36676.684000000001</v>
      </c>
      <c r="I688" s="447">
        <v>0</v>
      </c>
      <c r="J688" s="448">
        <v>0.99999138424625789</v>
      </c>
    </row>
    <row r="689" spans="1:10" x14ac:dyDescent="0.2">
      <c r="A689" s="306">
        <v>687</v>
      </c>
      <c r="B689" s="443" t="s">
        <v>569</v>
      </c>
      <c r="C689" s="437" t="s">
        <v>526</v>
      </c>
      <c r="D689" s="438" t="s">
        <v>311</v>
      </c>
      <c r="E689" s="439" t="s">
        <v>572</v>
      </c>
      <c r="F689" s="440">
        <v>0</v>
      </c>
      <c r="G689" s="441">
        <v>935.77300000000002</v>
      </c>
      <c r="H689" s="440">
        <v>935.77300000000002</v>
      </c>
      <c r="I689" s="441">
        <v>0</v>
      </c>
      <c r="J689" s="442">
        <v>1</v>
      </c>
    </row>
    <row r="690" spans="1:10" x14ac:dyDescent="0.2">
      <c r="A690" s="306">
        <v>688</v>
      </c>
      <c r="B690" s="443" t="s">
        <v>569</v>
      </c>
      <c r="C690" s="449" t="s">
        <v>526</v>
      </c>
      <c r="D690" s="445" t="s">
        <v>522</v>
      </c>
      <c r="E690" s="435" t="s">
        <v>572</v>
      </c>
      <c r="F690" s="446">
        <v>20000</v>
      </c>
      <c r="G690" s="447">
        <v>20000</v>
      </c>
      <c r="H690" s="446">
        <v>20000</v>
      </c>
      <c r="I690" s="447">
        <v>0</v>
      </c>
      <c r="J690" s="448">
        <v>1</v>
      </c>
    </row>
    <row r="691" spans="1:10" x14ac:dyDescent="0.2">
      <c r="A691" s="306">
        <v>689</v>
      </c>
      <c r="B691" s="443" t="s">
        <v>569</v>
      </c>
      <c r="C691" s="450" t="s">
        <v>527</v>
      </c>
      <c r="D691" s="450"/>
      <c r="E691" s="450"/>
      <c r="F691" s="451">
        <v>41512</v>
      </c>
      <c r="G691" s="452">
        <v>69324.773000000001</v>
      </c>
      <c r="H691" s="451">
        <v>68697.057000000001</v>
      </c>
      <c r="I691" s="452">
        <v>-628</v>
      </c>
      <c r="J691" s="453">
        <v>0.99094528589368769</v>
      </c>
    </row>
    <row r="692" spans="1:10" x14ac:dyDescent="0.2">
      <c r="A692" s="306">
        <v>690</v>
      </c>
      <c r="B692" s="443" t="s">
        <v>569</v>
      </c>
      <c r="C692" s="449" t="s">
        <v>573</v>
      </c>
      <c r="D692" s="445" t="s">
        <v>309</v>
      </c>
      <c r="E692" s="435" t="s">
        <v>570</v>
      </c>
      <c r="F692" s="446">
        <v>11138</v>
      </c>
      <c r="G692" s="447">
        <v>11138</v>
      </c>
      <c r="H692" s="446">
        <v>11138</v>
      </c>
      <c r="I692" s="447">
        <v>0</v>
      </c>
      <c r="J692" s="448">
        <v>1</v>
      </c>
    </row>
    <row r="693" spans="1:10" x14ac:dyDescent="0.2">
      <c r="A693" s="306">
        <v>691</v>
      </c>
      <c r="B693" s="443" t="s">
        <v>569</v>
      </c>
      <c r="C693" s="450" t="s">
        <v>574</v>
      </c>
      <c r="D693" s="450"/>
      <c r="E693" s="450"/>
      <c r="F693" s="451">
        <v>11138</v>
      </c>
      <c r="G693" s="452">
        <v>11138</v>
      </c>
      <c r="H693" s="451">
        <v>11138</v>
      </c>
      <c r="I693" s="452">
        <v>0</v>
      </c>
      <c r="J693" s="453">
        <v>1</v>
      </c>
    </row>
    <row r="694" spans="1:10" x14ac:dyDescent="0.2">
      <c r="A694" s="306">
        <v>692</v>
      </c>
      <c r="B694" s="443" t="s">
        <v>569</v>
      </c>
      <c r="C694" s="449" t="s">
        <v>575</v>
      </c>
      <c r="D694" s="445" t="s">
        <v>309</v>
      </c>
      <c r="E694" s="435" t="s">
        <v>576</v>
      </c>
      <c r="F694" s="446">
        <v>40597</v>
      </c>
      <c r="G694" s="447">
        <v>40603</v>
      </c>
      <c r="H694" s="446">
        <v>40603</v>
      </c>
      <c r="I694" s="447">
        <v>0</v>
      </c>
      <c r="J694" s="448">
        <v>1</v>
      </c>
    </row>
    <row r="695" spans="1:10" x14ac:dyDescent="0.2">
      <c r="A695" s="306">
        <v>693</v>
      </c>
      <c r="B695" s="443" t="s">
        <v>569</v>
      </c>
      <c r="C695" s="450" t="s">
        <v>577</v>
      </c>
      <c r="D695" s="450"/>
      <c r="E695" s="450"/>
      <c r="F695" s="451">
        <v>40597</v>
      </c>
      <c r="G695" s="452">
        <v>40603</v>
      </c>
      <c r="H695" s="451">
        <v>40603</v>
      </c>
      <c r="I695" s="452">
        <v>0</v>
      </c>
      <c r="J695" s="453">
        <v>1</v>
      </c>
    </row>
    <row r="696" spans="1:10" x14ac:dyDescent="0.2">
      <c r="A696" s="306">
        <v>694</v>
      </c>
      <c r="B696" s="443" t="s">
        <v>569</v>
      </c>
      <c r="C696" s="444" t="s">
        <v>437</v>
      </c>
      <c r="D696" s="445" t="s">
        <v>314</v>
      </c>
      <c r="E696" s="435">
        <v>0</v>
      </c>
      <c r="F696" s="446">
        <v>20</v>
      </c>
      <c r="G696" s="447">
        <v>20</v>
      </c>
      <c r="H696" s="446">
        <v>0</v>
      </c>
      <c r="I696" s="447">
        <v>-20</v>
      </c>
      <c r="J696" s="448">
        <v>0</v>
      </c>
    </row>
    <row r="697" spans="1:10" x14ac:dyDescent="0.2">
      <c r="A697" s="306">
        <v>695</v>
      </c>
      <c r="B697" s="443" t="s">
        <v>569</v>
      </c>
      <c r="C697" s="437" t="s">
        <v>437</v>
      </c>
      <c r="D697" s="438" t="s">
        <v>399</v>
      </c>
      <c r="E697" s="439">
        <v>0</v>
      </c>
      <c r="F697" s="440">
        <v>7</v>
      </c>
      <c r="G697" s="441">
        <v>7</v>
      </c>
      <c r="H697" s="440">
        <v>6.3890000000000002</v>
      </c>
      <c r="I697" s="441">
        <v>-1</v>
      </c>
      <c r="J697" s="442">
        <v>0.9127142857142857</v>
      </c>
    </row>
    <row r="698" spans="1:10" x14ac:dyDescent="0.2">
      <c r="A698" s="306">
        <v>696</v>
      </c>
      <c r="B698" s="443" t="s">
        <v>569</v>
      </c>
      <c r="C698" s="444" t="s">
        <v>437</v>
      </c>
      <c r="D698" s="445" t="s">
        <v>320</v>
      </c>
      <c r="E698" s="435">
        <v>0</v>
      </c>
      <c r="F698" s="446">
        <v>9</v>
      </c>
      <c r="G698" s="447">
        <v>11</v>
      </c>
      <c r="H698" s="446">
        <v>10.013999999999999</v>
      </c>
      <c r="I698" s="447">
        <v>-1</v>
      </c>
      <c r="J698" s="448">
        <v>0.91036363636363626</v>
      </c>
    </row>
    <row r="699" spans="1:10" x14ac:dyDescent="0.2">
      <c r="A699" s="306">
        <v>697</v>
      </c>
      <c r="B699" s="443" t="s">
        <v>569</v>
      </c>
      <c r="C699" s="437" t="s">
        <v>437</v>
      </c>
      <c r="D699" s="438" t="s">
        <v>321</v>
      </c>
      <c r="E699" s="439">
        <v>0</v>
      </c>
      <c r="F699" s="440">
        <v>5</v>
      </c>
      <c r="G699" s="441">
        <v>15</v>
      </c>
      <c r="H699" s="440">
        <v>10.92</v>
      </c>
      <c r="I699" s="441">
        <v>-4</v>
      </c>
      <c r="J699" s="442">
        <v>0.72799999999999998</v>
      </c>
    </row>
    <row r="700" spans="1:10" x14ac:dyDescent="0.2">
      <c r="A700" s="306">
        <v>698</v>
      </c>
      <c r="B700" s="443" t="s">
        <v>569</v>
      </c>
      <c r="C700" s="444" t="s">
        <v>437</v>
      </c>
      <c r="D700" s="445" t="s">
        <v>322</v>
      </c>
      <c r="E700" s="435">
        <v>0</v>
      </c>
      <c r="F700" s="446">
        <v>134</v>
      </c>
      <c r="G700" s="447">
        <v>134</v>
      </c>
      <c r="H700" s="446">
        <v>46.7</v>
      </c>
      <c r="I700" s="447">
        <v>-87</v>
      </c>
      <c r="J700" s="448">
        <v>0.34850746268656718</v>
      </c>
    </row>
    <row r="701" spans="1:10" x14ac:dyDescent="0.2">
      <c r="A701" s="306">
        <v>699</v>
      </c>
      <c r="B701" s="443" t="s">
        <v>569</v>
      </c>
      <c r="C701" s="437" t="s">
        <v>437</v>
      </c>
      <c r="D701" s="438" t="s">
        <v>305</v>
      </c>
      <c r="E701" s="439">
        <v>0</v>
      </c>
      <c r="F701" s="440">
        <v>480</v>
      </c>
      <c r="G701" s="441">
        <v>683</v>
      </c>
      <c r="H701" s="440">
        <v>615.93507999999997</v>
      </c>
      <c r="I701" s="441">
        <v>-67</v>
      </c>
      <c r="J701" s="442">
        <v>0.90180831625183011</v>
      </c>
    </row>
    <row r="702" spans="1:10" x14ac:dyDescent="0.2">
      <c r="A702" s="306">
        <v>700</v>
      </c>
      <c r="B702" s="443" t="s">
        <v>569</v>
      </c>
      <c r="C702" s="444" t="s">
        <v>437</v>
      </c>
      <c r="D702" s="445" t="s">
        <v>404</v>
      </c>
      <c r="E702" s="435">
        <v>0</v>
      </c>
      <c r="F702" s="446">
        <v>20</v>
      </c>
      <c r="G702" s="447">
        <v>0</v>
      </c>
      <c r="H702" s="446">
        <v>0</v>
      </c>
      <c r="I702" s="447">
        <v>0</v>
      </c>
      <c r="J702" s="448">
        <v>0</v>
      </c>
    </row>
    <row r="703" spans="1:10" x14ac:dyDescent="0.2">
      <c r="A703" s="306">
        <v>701</v>
      </c>
      <c r="B703" s="443" t="s">
        <v>569</v>
      </c>
      <c r="C703" s="437" t="s">
        <v>437</v>
      </c>
      <c r="D703" s="438" t="s">
        <v>315</v>
      </c>
      <c r="E703" s="439">
        <v>0</v>
      </c>
      <c r="F703" s="440">
        <v>0</v>
      </c>
      <c r="G703" s="441">
        <v>5</v>
      </c>
      <c r="H703" s="440">
        <v>4.5369999999999999</v>
      </c>
      <c r="I703" s="441">
        <v>0</v>
      </c>
      <c r="J703" s="442">
        <v>0.90739999999999998</v>
      </c>
    </row>
    <row r="704" spans="1:10" x14ac:dyDescent="0.2">
      <c r="A704" s="306">
        <v>702</v>
      </c>
      <c r="B704" s="443" t="s">
        <v>569</v>
      </c>
      <c r="C704" s="444" t="s">
        <v>437</v>
      </c>
      <c r="D704" s="445" t="s">
        <v>463</v>
      </c>
      <c r="E704" s="435">
        <v>0</v>
      </c>
      <c r="F704" s="446">
        <v>498</v>
      </c>
      <c r="G704" s="447">
        <v>1098</v>
      </c>
      <c r="H704" s="446">
        <v>1098</v>
      </c>
      <c r="I704" s="447">
        <v>0</v>
      </c>
      <c r="J704" s="448">
        <v>1</v>
      </c>
    </row>
    <row r="705" spans="1:10" x14ac:dyDescent="0.2">
      <c r="A705" s="306">
        <v>703</v>
      </c>
      <c r="B705" s="443" t="s">
        <v>569</v>
      </c>
      <c r="C705" s="437" t="s">
        <v>437</v>
      </c>
      <c r="D705" s="438" t="s">
        <v>326</v>
      </c>
      <c r="E705" s="439">
        <v>0</v>
      </c>
      <c r="F705" s="440">
        <v>880</v>
      </c>
      <c r="G705" s="441">
        <v>1380</v>
      </c>
      <c r="H705" s="440">
        <v>1380</v>
      </c>
      <c r="I705" s="441">
        <v>0</v>
      </c>
      <c r="J705" s="442">
        <v>1</v>
      </c>
    </row>
    <row r="706" spans="1:10" x14ac:dyDescent="0.2">
      <c r="A706" s="306">
        <v>704</v>
      </c>
      <c r="B706" s="443" t="s">
        <v>569</v>
      </c>
      <c r="C706" s="444" t="s">
        <v>437</v>
      </c>
      <c r="D706" s="445" t="s">
        <v>556</v>
      </c>
      <c r="E706" s="435">
        <v>0</v>
      </c>
      <c r="F706" s="446">
        <v>2565</v>
      </c>
      <c r="G706" s="447">
        <v>2760</v>
      </c>
      <c r="H706" s="446">
        <v>2760</v>
      </c>
      <c r="I706" s="447">
        <v>0</v>
      </c>
      <c r="J706" s="448">
        <v>1</v>
      </c>
    </row>
    <row r="707" spans="1:10" x14ac:dyDescent="0.2">
      <c r="A707" s="306">
        <v>705</v>
      </c>
      <c r="B707" s="443" t="s">
        <v>569</v>
      </c>
      <c r="C707" s="437" t="s">
        <v>437</v>
      </c>
      <c r="D707" s="438" t="s">
        <v>308</v>
      </c>
      <c r="E707" s="439">
        <v>0</v>
      </c>
      <c r="F707" s="440">
        <v>2000</v>
      </c>
      <c r="G707" s="441">
        <v>500</v>
      </c>
      <c r="H707" s="440">
        <v>500</v>
      </c>
      <c r="I707" s="441">
        <v>0</v>
      </c>
      <c r="J707" s="442">
        <v>1</v>
      </c>
    </row>
    <row r="708" spans="1:10" x14ac:dyDescent="0.2">
      <c r="A708" s="306">
        <v>706</v>
      </c>
      <c r="B708" s="443" t="s">
        <v>569</v>
      </c>
      <c r="C708" s="449" t="s">
        <v>437</v>
      </c>
      <c r="D708" s="445" t="s">
        <v>464</v>
      </c>
      <c r="E708" s="435">
        <v>0</v>
      </c>
      <c r="F708" s="446">
        <v>0</v>
      </c>
      <c r="G708" s="447">
        <v>220</v>
      </c>
      <c r="H708" s="446">
        <v>220</v>
      </c>
      <c r="I708" s="447">
        <v>0</v>
      </c>
      <c r="J708" s="448">
        <v>1</v>
      </c>
    </row>
    <row r="709" spans="1:10" x14ac:dyDescent="0.2">
      <c r="A709" s="306">
        <v>707</v>
      </c>
      <c r="B709" s="443" t="s">
        <v>569</v>
      </c>
      <c r="C709" s="450" t="s">
        <v>438</v>
      </c>
      <c r="D709" s="450"/>
      <c r="E709" s="450"/>
      <c r="F709" s="451">
        <v>6618</v>
      </c>
      <c r="G709" s="452">
        <v>6833</v>
      </c>
      <c r="H709" s="451">
        <v>6652.4950800000006</v>
      </c>
      <c r="I709" s="452">
        <v>-181</v>
      </c>
      <c r="J709" s="453">
        <v>0.97358335723693845</v>
      </c>
    </row>
    <row r="710" spans="1:10" x14ac:dyDescent="0.2">
      <c r="A710" s="306">
        <v>708</v>
      </c>
      <c r="B710" s="443" t="s">
        <v>569</v>
      </c>
      <c r="C710" s="449" t="s">
        <v>578</v>
      </c>
      <c r="D710" s="445" t="s">
        <v>309</v>
      </c>
      <c r="E710" s="435" t="s">
        <v>570</v>
      </c>
      <c r="F710" s="446">
        <v>8573</v>
      </c>
      <c r="G710" s="447">
        <v>8573</v>
      </c>
      <c r="H710" s="446">
        <v>8573</v>
      </c>
      <c r="I710" s="447">
        <v>0</v>
      </c>
      <c r="J710" s="448">
        <v>1</v>
      </c>
    </row>
    <row r="711" spans="1:10" x14ac:dyDescent="0.2">
      <c r="A711" s="306">
        <v>709</v>
      </c>
      <c r="B711" s="459" t="s">
        <v>569</v>
      </c>
      <c r="C711" s="450" t="s">
        <v>579</v>
      </c>
      <c r="D711" s="450"/>
      <c r="E711" s="450"/>
      <c r="F711" s="451">
        <v>8573</v>
      </c>
      <c r="G711" s="452">
        <v>8573</v>
      </c>
      <c r="H711" s="451">
        <v>8573</v>
      </c>
      <c r="I711" s="452">
        <v>0</v>
      </c>
      <c r="J711" s="453">
        <v>1</v>
      </c>
    </row>
    <row r="712" spans="1:10" x14ac:dyDescent="0.2">
      <c r="A712" s="306">
        <v>710</v>
      </c>
      <c r="B712" s="465" t="s">
        <v>580</v>
      </c>
      <c r="C712" s="465"/>
      <c r="D712" s="465"/>
      <c r="E712" s="465"/>
      <c r="F712" s="466">
        <v>120776</v>
      </c>
      <c r="G712" s="467">
        <v>151832.77299999999</v>
      </c>
      <c r="H712" s="466">
        <v>151024.09008000002</v>
      </c>
      <c r="I712" s="467">
        <v>-809</v>
      </c>
      <c r="J712" s="468">
        <v>0.99467385792921026</v>
      </c>
    </row>
    <row r="713" spans="1:10" x14ac:dyDescent="0.2">
      <c r="A713" s="306">
        <v>711</v>
      </c>
      <c r="B713" s="436" t="s">
        <v>581</v>
      </c>
      <c r="C713" s="437" t="s">
        <v>582</v>
      </c>
      <c r="D713" s="438" t="s">
        <v>463</v>
      </c>
      <c r="E713" s="439">
        <v>0</v>
      </c>
      <c r="F713" s="440">
        <v>891</v>
      </c>
      <c r="G713" s="441">
        <v>3886</v>
      </c>
      <c r="H713" s="440">
        <v>3886</v>
      </c>
      <c r="I713" s="441">
        <v>0</v>
      </c>
      <c r="J713" s="442">
        <v>1</v>
      </c>
    </row>
    <row r="714" spans="1:10" x14ac:dyDescent="0.2">
      <c r="A714" s="306">
        <v>712</v>
      </c>
      <c r="B714" s="443" t="s">
        <v>581</v>
      </c>
      <c r="C714" s="444" t="s">
        <v>582</v>
      </c>
      <c r="D714" s="445" t="s">
        <v>326</v>
      </c>
      <c r="E714" s="435">
        <v>0</v>
      </c>
      <c r="F714" s="446">
        <v>3082</v>
      </c>
      <c r="G714" s="447">
        <v>37</v>
      </c>
      <c r="H714" s="446">
        <v>37</v>
      </c>
      <c r="I714" s="447">
        <v>0</v>
      </c>
      <c r="J714" s="448">
        <v>1</v>
      </c>
    </row>
    <row r="715" spans="1:10" x14ac:dyDescent="0.2">
      <c r="A715" s="306">
        <v>713</v>
      </c>
      <c r="B715" s="443" t="s">
        <v>581</v>
      </c>
      <c r="C715" s="437" t="s">
        <v>582</v>
      </c>
      <c r="D715" s="438" t="s">
        <v>556</v>
      </c>
      <c r="E715" s="439">
        <v>0</v>
      </c>
      <c r="F715" s="440">
        <v>0</v>
      </c>
      <c r="G715" s="441">
        <v>50</v>
      </c>
      <c r="H715" s="440">
        <v>50</v>
      </c>
      <c r="I715" s="441">
        <v>0</v>
      </c>
      <c r="J715" s="442">
        <v>1</v>
      </c>
    </row>
    <row r="716" spans="1:10" x14ac:dyDescent="0.2">
      <c r="A716" s="306">
        <v>714</v>
      </c>
      <c r="B716" s="443" t="s">
        <v>581</v>
      </c>
      <c r="C716" s="449" t="s">
        <v>582</v>
      </c>
      <c r="D716" s="445" t="s">
        <v>464</v>
      </c>
      <c r="E716" s="435">
        <v>0</v>
      </c>
      <c r="F716" s="446">
        <v>1882</v>
      </c>
      <c r="G716" s="447">
        <v>1882</v>
      </c>
      <c r="H716" s="446">
        <v>1882</v>
      </c>
      <c r="I716" s="447">
        <v>0</v>
      </c>
      <c r="J716" s="448">
        <v>1</v>
      </c>
    </row>
    <row r="717" spans="1:10" x14ac:dyDescent="0.2">
      <c r="A717" s="306">
        <v>715</v>
      </c>
      <c r="B717" s="443" t="s">
        <v>581</v>
      </c>
      <c r="C717" s="450" t="s">
        <v>583</v>
      </c>
      <c r="D717" s="450"/>
      <c r="E717" s="450"/>
      <c r="F717" s="451">
        <v>5855</v>
      </c>
      <c r="G717" s="452">
        <v>5855</v>
      </c>
      <c r="H717" s="451">
        <v>5855</v>
      </c>
      <c r="I717" s="452">
        <v>0</v>
      </c>
      <c r="J717" s="453">
        <v>1</v>
      </c>
    </row>
    <row r="718" spans="1:10" x14ac:dyDescent="0.2">
      <c r="A718" s="306">
        <v>716</v>
      </c>
      <c r="B718" s="443" t="s">
        <v>581</v>
      </c>
      <c r="C718" s="444" t="s">
        <v>584</v>
      </c>
      <c r="D718" s="445" t="s">
        <v>463</v>
      </c>
      <c r="E718" s="435">
        <v>0</v>
      </c>
      <c r="F718" s="446">
        <v>0</v>
      </c>
      <c r="G718" s="447">
        <v>240</v>
      </c>
      <c r="H718" s="446">
        <v>240</v>
      </c>
      <c r="I718" s="447">
        <v>0</v>
      </c>
      <c r="J718" s="448">
        <v>1</v>
      </c>
    </row>
    <row r="719" spans="1:10" x14ac:dyDescent="0.2">
      <c r="A719" s="306">
        <v>717</v>
      </c>
      <c r="B719" s="443" t="s">
        <v>581</v>
      </c>
      <c r="C719" s="437" t="s">
        <v>584</v>
      </c>
      <c r="D719" s="438" t="s">
        <v>326</v>
      </c>
      <c r="E719" s="439">
        <v>0</v>
      </c>
      <c r="F719" s="440">
        <v>0</v>
      </c>
      <c r="G719" s="441">
        <v>1705</v>
      </c>
      <c r="H719" s="440">
        <v>1705</v>
      </c>
      <c r="I719" s="441">
        <v>0</v>
      </c>
      <c r="J719" s="442">
        <v>1</v>
      </c>
    </row>
    <row r="720" spans="1:10" x14ac:dyDescent="0.2">
      <c r="A720" s="306">
        <v>718</v>
      </c>
      <c r="B720" s="443" t="s">
        <v>581</v>
      </c>
      <c r="C720" s="444" t="s">
        <v>584</v>
      </c>
      <c r="D720" s="445" t="s">
        <v>556</v>
      </c>
      <c r="E720" s="435">
        <v>0</v>
      </c>
      <c r="F720" s="446">
        <v>0</v>
      </c>
      <c r="G720" s="447">
        <v>180</v>
      </c>
      <c r="H720" s="446">
        <v>180</v>
      </c>
      <c r="I720" s="447">
        <v>0</v>
      </c>
      <c r="J720" s="448">
        <v>1</v>
      </c>
    </row>
    <row r="721" spans="1:10" x14ac:dyDescent="0.2">
      <c r="A721" s="306">
        <v>719</v>
      </c>
      <c r="B721" s="443" t="s">
        <v>581</v>
      </c>
      <c r="C721" s="454" t="s">
        <v>584</v>
      </c>
      <c r="D721" s="438" t="s">
        <v>311</v>
      </c>
      <c r="E721" s="439" t="s">
        <v>585</v>
      </c>
      <c r="F721" s="440">
        <v>0</v>
      </c>
      <c r="G721" s="441">
        <v>1702.1</v>
      </c>
      <c r="H721" s="440">
        <v>1702.1</v>
      </c>
      <c r="I721" s="441">
        <v>0</v>
      </c>
      <c r="J721" s="442">
        <v>1</v>
      </c>
    </row>
    <row r="722" spans="1:10" x14ac:dyDescent="0.2">
      <c r="A722" s="306">
        <v>720</v>
      </c>
      <c r="B722" s="443" t="s">
        <v>581</v>
      </c>
      <c r="C722" s="455" t="s">
        <v>586</v>
      </c>
      <c r="D722" s="455"/>
      <c r="E722" s="455"/>
      <c r="F722" s="456">
        <v>0</v>
      </c>
      <c r="G722" s="457">
        <v>3827.1</v>
      </c>
      <c r="H722" s="456">
        <v>3827.1</v>
      </c>
      <c r="I722" s="457">
        <v>0</v>
      </c>
      <c r="J722" s="458">
        <v>1</v>
      </c>
    </row>
    <row r="723" spans="1:10" x14ac:dyDescent="0.2">
      <c r="A723" s="306">
        <v>721</v>
      </c>
      <c r="B723" s="443" t="s">
        <v>581</v>
      </c>
      <c r="C723" s="437" t="s">
        <v>587</v>
      </c>
      <c r="D723" s="438" t="s">
        <v>397</v>
      </c>
      <c r="E723" s="439">
        <v>0</v>
      </c>
      <c r="F723" s="440">
        <v>0</v>
      </c>
      <c r="G723" s="441">
        <v>10</v>
      </c>
      <c r="H723" s="440">
        <v>9.0009999999999994</v>
      </c>
      <c r="I723" s="441">
        <v>-1</v>
      </c>
      <c r="J723" s="442">
        <v>0.9000999999999999</v>
      </c>
    </row>
    <row r="724" spans="1:10" x14ac:dyDescent="0.2">
      <c r="A724" s="306">
        <v>722</v>
      </c>
      <c r="B724" s="443" t="s">
        <v>581</v>
      </c>
      <c r="C724" s="444" t="s">
        <v>587</v>
      </c>
      <c r="D724" s="445" t="s">
        <v>319</v>
      </c>
      <c r="E724" s="435">
        <v>0</v>
      </c>
      <c r="F724" s="446">
        <v>0</v>
      </c>
      <c r="G724" s="447">
        <v>3</v>
      </c>
      <c r="H724" s="446">
        <v>2.2919999999999998</v>
      </c>
      <c r="I724" s="447">
        <v>-1</v>
      </c>
      <c r="J724" s="448">
        <v>0.7639999999999999</v>
      </c>
    </row>
    <row r="725" spans="1:10" x14ac:dyDescent="0.2">
      <c r="A725" s="306">
        <v>723</v>
      </c>
      <c r="B725" s="443" t="s">
        <v>581</v>
      </c>
      <c r="C725" s="437" t="s">
        <v>587</v>
      </c>
      <c r="D725" s="438" t="s">
        <v>314</v>
      </c>
      <c r="E725" s="439">
        <v>0</v>
      </c>
      <c r="F725" s="440">
        <v>0</v>
      </c>
      <c r="G725" s="441">
        <v>16</v>
      </c>
      <c r="H725" s="440">
        <v>15.994</v>
      </c>
      <c r="I725" s="441">
        <v>0</v>
      </c>
      <c r="J725" s="442">
        <v>0.99962499999999999</v>
      </c>
    </row>
    <row r="726" spans="1:10" x14ac:dyDescent="0.2">
      <c r="A726" s="306">
        <v>724</v>
      </c>
      <c r="B726" s="443" t="s">
        <v>581</v>
      </c>
      <c r="C726" s="444" t="s">
        <v>587</v>
      </c>
      <c r="D726" s="445" t="s">
        <v>403</v>
      </c>
      <c r="E726" s="435">
        <v>0</v>
      </c>
      <c r="F726" s="446">
        <v>0</v>
      </c>
      <c r="G726" s="447">
        <v>30</v>
      </c>
      <c r="H726" s="446">
        <v>28.42</v>
      </c>
      <c r="I726" s="447">
        <v>-2</v>
      </c>
      <c r="J726" s="448">
        <v>0.94733333333333336</v>
      </c>
    </row>
    <row r="727" spans="1:10" x14ac:dyDescent="0.2">
      <c r="A727" s="306">
        <v>725</v>
      </c>
      <c r="B727" s="443" t="s">
        <v>581</v>
      </c>
      <c r="C727" s="437" t="s">
        <v>587</v>
      </c>
      <c r="D727" s="438" t="s">
        <v>305</v>
      </c>
      <c r="E727" s="439">
        <v>0</v>
      </c>
      <c r="F727" s="440">
        <v>0</v>
      </c>
      <c r="G727" s="441">
        <v>40</v>
      </c>
      <c r="H727" s="440">
        <v>38.155099999999997</v>
      </c>
      <c r="I727" s="441">
        <v>-2</v>
      </c>
      <c r="J727" s="442">
        <v>0.95387749999999993</v>
      </c>
    </row>
    <row r="728" spans="1:10" x14ac:dyDescent="0.2">
      <c r="A728" s="306">
        <v>726</v>
      </c>
      <c r="B728" s="443" t="s">
        <v>581</v>
      </c>
      <c r="C728" s="444" t="s">
        <v>587</v>
      </c>
      <c r="D728" s="445" t="s">
        <v>404</v>
      </c>
      <c r="E728" s="435">
        <v>0</v>
      </c>
      <c r="F728" s="446">
        <v>0</v>
      </c>
      <c r="G728" s="447">
        <v>5</v>
      </c>
      <c r="H728" s="446">
        <v>1.21</v>
      </c>
      <c r="I728" s="447">
        <v>-4</v>
      </c>
      <c r="J728" s="448">
        <v>0.24199999999999999</v>
      </c>
    </row>
    <row r="729" spans="1:10" x14ac:dyDescent="0.2">
      <c r="A729" s="306">
        <v>727</v>
      </c>
      <c r="B729" s="443" t="s">
        <v>581</v>
      </c>
      <c r="C729" s="454" t="s">
        <v>587</v>
      </c>
      <c r="D729" s="438" t="s">
        <v>315</v>
      </c>
      <c r="E729" s="439">
        <v>0</v>
      </c>
      <c r="F729" s="440">
        <v>0</v>
      </c>
      <c r="G729" s="441">
        <v>65</v>
      </c>
      <c r="H729" s="440">
        <v>63.317599999999999</v>
      </c>
      <c r="I729" s="441">
        <v>-2</v>
      </c>
      <c r="J729" s="442">
        <v>0.9741169230769231</v>
      </c>
    </row>
    <row r="730" spans="1:10" x14ac:dyDescent="0.2">
      <c r="A730" s="306">
        <v>728</v>
      </c>
      <c r="B730" s="443" t="s">
        <v>581</v>
      </c>
      <c r="C730" s="455" t="s">
        <v>588</v>
      </c>
      <c r="D730" s="455"/>
      <c r="E730" s="455"/>
      <c r="F730" s="456">
        <v>0</v>
      </c>
      <c r="G730" s="457">
        <v>169</v>
      </c>
      <c r="H730" s="456">
        <v>158.3897</v>
      </c>
      <c r="I730" s="457">
        <v>-11</v>
      </c>
      <c r="J730" s="458">
        <v>0.93721715976331366</v>
      </c>
    </row>
    <row r="731" spans="1:10" x14ac:dyDescent="0.2">
      <c r="A731" s="306">
        <v>729</v>
      </c>
      <c r="B731" s="443" t="s">
        <v>581</v>
      </c>
      <c r="C731" s="437" t="s">
        <v>547</v>
      </c>
      <c r="D731" s="438" t="s">
        <v>395</v>
      </c>
      <c r="E731" s="439">
        <v>0</v>
      </c>
      <c r="F731" s="440">
        <v>6</v>
      </c>
      <c r="G731" s="441">
        <v>6</v>
      </c>
      <c r="H731" s="440">
        <v>4.798</v>
      </c>
      <c r="I731" s="441">
        <v>-1</v>
      </c>
      <c r="J731" s="442">
        <v>0.79966666666666664</v>
      </c>
    </row>
    <row r="732" spans="1:10" x14ac:dyDescent="0.2">
      <c r="A732" s="306">
        <v>730</v>
      </c>
      <c r="B732" s="443" t="s">
        <v>581</v>
      </c>
      <c r="C732" s="444" t="s">
        <v>547</v>
      </c>
      <c r="D732" s="445" t="s">
        <v>396</v>
      </c>
      <c r="E732" s="435">
        <v>0</v>
      </c>
      <c r="F732" s="446">
        <v>20</v>
      </c>
      <c r="G732" s="447">
        <v>20</v>
      </c>
      <c r="H732" s="446">
        <v>11.634</v>
      </c>
      <c r="I732" s="447">
        <v>-8</v>
      </c>
      <c r="J732" s="448">
        <v>0.58169999999999999</v>
      </c>
    </row>
    <row r="733" spans="1:10" x14ac:dyDescent="0.2">
      <c r="A733" s="306">
        <v>731</v>
      </c>
      <c r="B733" s="443" t="s">
        <v>581</v>
      </c>
      <c r="C733" s="437" t="s">
        <v>547</v>
      </c>
      <c r="D733" s="438" t="s">
        <v>397</v>
      </c>
      <c r="E733" s="439">
        <v>0</v>
      </c>
      <c r="F733" s="440">
        <v>25</v>
      </c>
      <c r="G733" s="441">
        <v>25</v>
      </c>
      <c r="H733" s="440">
        <v>14.747999999999999</v>
      </c>
      <c r="I733" s="441">
        <v>-10</v>
      </c>
      <c r="J733" s="442">
        <v>0.58992</v>
      </c>
    </row>
    <row r="734" spans="1:10" x14ac:dyDescent="0.2">
      <c r="A734" s="306">
        <v>732</v>
      </c>
      <c r="B734" s="443" t="s">
        <v>581</v>
      </c>
      <c r="C734" s="444" t="s">
        <v>547</v>
      </c>
      <c r="D734" s="445" t="s">
        <v>319</v>
      </c>
      <c r="E734" s="435">
        <v>0</v>
      </c>
      <c r="F734" s="446">
        <v>595</v>
      </c>
      <c r="G734" s="447">
        <v>345</v>
      </c>
      <c r="H734" s="446">
        <v>270.85849000000002</v>
      </c>
      <c r="I734" s="447">
        <v>-74</v>
      </c>
      <c r="J734" s="448">
        <v>0.78509707246376814</v>
      </c>
    </row>
    <row r="735" spans="1:10" x14ac:dyDescent="0.2">
      <c r="A735" s="306">
        <v>733</v>
      </c>
      <c r="B735" s="443" t="s">
        <v>581</v>
      </c>
      <c r="C735" s="437" t="s">
        <v>547</v>
      </c>
      <c r="D735" s="438" t="s">
        <v>314</v>
      </c>
      <c r="E735" s="439">
        <v>0</v>
      </c>
      <c r="F735" s="440">
        <v>454</v>
      </c>
      <c r="G735" s="441">
        <v>454</v>
      </c>
      <c r="H735" s="440">
        <v>333.98340999999999</v>
      </c>
      <c r="I735" s="441">
        <v>-120</v>
      </c>
      <c r="J735" s="442">
        <v>0.73564627753303968</v>
      </c>
    </row>
    <row r="736" spans="1:10" x14ac:dyDescent="0.2">
      <c r="A736" s="306">
        <v>734</v>
      </c>
      <c r="B736" s="443" t="s">
        <v>581</v>
      </c>
      <c r="C736" s="444" t="s">
        <v>547</v>
      </c>
      <c r="D736" s="445" t="s">
        <v>543</v>
      </c>
      <c r="E736" s="435">
        <v>0</v>
      </c>
      <c r="F736" s="446">
        <v>10</v>
      </c>
      <c r="G736" s="447">
        <v>10</v>
      </c>
      <c r="H736" s="446">
        <v>6</v>
      </c>
      <c r="I736" s="447">
        <v>-4</v>
      </c>
      <c r="J736" s="448">
        <v>0.6</v>
      </c>
    </row>
    <row r="737" spans="1:10" x14ac:dyDescent="0.2">
      <c r="A737" s="306">
        <v>735</v>
      </c>
      <c r="B737" s="443" t="s">
        <v>581</v>
      </c>
      <c r="C737" s="437" t="s">
        <v>547</v>
      </c>
      <c r="D737" s="438" t="s">
        <v>544</v>
      </c>
      <c r="E737" s="439">
        <v>0</v>
      </c>
      <c r="F737" s="440">
        <v>20</v>
      </c>
      <c r="G737" s="441">
        <v>20</v>
      </c>
      <c r="H737" s="440">
        <v>14.628</v>
      </c>
      <c r="I737" s="441">
        <v>-5</v>
      </c>
      <c r="J737" s="442">
        <v>0.73140000000000005</v>
      </c>
    </row>
    <row r="738" spans="1:10" x14ac:dyDescent="0.2">
      <c r="A738" s="306">
        <v>736</v>
      </c>
      <c r="B738" s="443" t="s">
        <v>581</v>
      </c>
      <c r="C738" s="444" t="s">
        <v>547</v>
      </c>
      <c r="D738" s="445" t="s">
        <v>399</v>
      </c>
      <c r="E738" s="435">
        <v>0</v>
      </c>
      <c r="F738" s="446">
        <v>30</v>
      </c>
      <c r="G738" s="447">
        <v>30</v>
      </c>
      <c r="H738" s="446">
        <v>8.5679999999999996</v>
      </c>
      <c r="I738" s="447">
        <v>-21</v>
      </c>
      <c r="J738" s="448">
        <v>0.28559999999999997</v>
      </c>
    </row>
    <row r="739" spans="1:10" x14ac:dyDescent="0.2">
      <c r="A739" s="306">
        <v>737</v>
      </c>
      <c r="B739" s="443" t="s">
        <v>581</v>
      </c>
      <c r="C739" s="437" t="s">
        <v>547</v>
      </c>
      <c r="D739" s="438" t="s">
        <v>400</v>
      </c>
      <c r="E739" s="439">
        <v>0</v>
      </c>
      <c r="F739" s="440">
        <v>178</v>
      </c>
      <c r="G739" s="441">
        <v>178</v>
      </c>
      <c r="H739" s="440">
        <v>73.220420000000004</v>
      </c>
      <c r="I739" s="441">
        <v>-105</v>
      </c>
      <c r="J739" s="442">
        <v>0.41135067415730342</v>
      </c>
    </row>
    <row r="740" spans="1:10" x14ac:dyDescent="0.2">
      <c r="A740" s="306">
        <v>738</v>
      </c>
      <c r="B740" s="443" t="s">
        <v>581</v>
      </c>
      <c r="C740" s="444" t="s">
        <v>547</v>
      </c>
      <c r="D740" s="445" t="s">
        <v>589</v>
      </c>
      <c r="E740" s="435">
        <v>0</v>
      </c>
      <c r="F740" s="446">
        <v>10</v>
      </c>
      <c r="G740" s="447">
        <v>10</v>
      </c>
      <c r="H740" s="446">
        <v>8.4</v>
      </c>
      <c r="I740" s="447">
        <v>-2</v>
      </c>
      <c r="J740" s="448">
        <v>0.84000000000000008</v>
      </c>
    </row>
    <row r="741" spans="1:10" x14ac:dyDescent="0.2">
      <c r="A741" s="306">
        <v>739</v>
      </c>
      <c r="B741" s="443" t="s">
        <v>581</v>
      </c>
      <c r="C741" s="437" t="s">
        <v>547</v>
      </c>
      <c r="D741" s="438" t="s">
        <v>402</v>
      </c>
      <c r="E741" s="439">
        <v>0</v>
      </c>
      <c r="F741" s="440">
        <v>337</v>
      </c>
      <c r="G741" s="441">
        <v>322</v>
      </c>
      <c r="H741" s="440">
        <v>155.82730000000001</v>
      </c>
      <c r="I741" s="441">
        <v>-166</v>
      </c>
      <c r="J741" s="442">
        <v>0.4839357142857143</v>
      </c>
    </row>
    <row r="742" spans="1:10" x14ac:dyDescent="0.2">
      <c r="A742" s="306">
        <v>740</v>
      </c>
      <c r="B742" s="443" t="s">
        <v>581</v>
      </c>
      <c r="C742" s="444" t="s">
        <v>547</v>
      </c>
      <c r="D742" s="445" t="s">
        <v>320</v>
      </c>
      <c r="E742" s="435">
        <v>0</v>
      </c>
      <c r="F742" s="446">
        <v>149</v>
      </c>
      <c r="G742" s="447">
        <v>149</v>
      </c>
      <c r="H742" s="446">
        <v>109.831</v>
      </c>
      <c r="I742" s="447">
        <v>-39</v>
      </c>
      <c r="J742" s="448">
        <v>0.7371208053691275</v>
      </c>
    </row>
    <row r="743" spans="1:10" x14ac:dyDescent="0.2">
      <c r="A743" s="306">
        <v>741</v>
      </c>
      <c r="B743" s="443" t="s">
        <v>581</v>
      </c>
      <c r="C743" s="437" t="s">
        <v>547</v>
      </c>
      <c r="D743" s="438" t="s">
        <v>321</v>
      </c>
      <c r="E743" s="439">
        <v>0</v>
      </c>
      <c r="F743" s="440">
        <v>59</v>
      </c>
      <c r="G743" s="441">
        <v>59</v>
      </c>
      <c r="H743" s="440">
        <v>50.302999999999997</v>
      </c>
      <c r="I743" s="441">
        <v>-9</v>
      </c>
      <c r="J743" s="442">
        <v>0.85259322033898299</v>
      </c>
    </row>
    <row r="744" spans="1:10" x14ac:dyDescent="0.2">
      <c r="A744" s="306">
        <v>742</v>
      </c>
      <c r="B744" s="443" t="s">
        <v>581</v>
      </c>
      <c r="C744" s="444" t="s">
        <v>547</v>
      </c>
      <c r="D744" s="445" t="s">
        <v>403</v>
      </c>
      <c r="E744" s="435">
        <v>0</v>
      </c>
      <c r="F744" s="446">
        <v>40</v>
      </c>
      <c r="G744" s="447">
        <v>40</v>
      </c>
      <c r="H744" s="446">
        <v>6.6</v>
      </c>
      <c r="I744" s="447">
        <v>-33</v>
      </c>
      <c r="J744" s="448">
        <v>0.16499999999999998</v>
      </c>
    </row>
    <row r="745" spans="1:10" x14ac:dyDescent="0.2">
      <c r="A745" s="306">
        <v>743</v>
      </c>
      <c r="B745" s="443" t="s">
        <v>581</v>
      </c>
      <c r="C745" s="437" t="s">
        <v>547</v>
      </c>
      <c r="D745" s="438" t="s">
        <v>323</v>
      </c>
      <c r="E745" s="439">
        <v>0</v>
      </c>
      <c r="F745" s="440">
        <v>0</v>
      </c>
      <c r="G745" s="441">
        <v>5</v>
      </c>
      <c r="H745" s="440">
        <v>0.85299999999999998</v>
      </c>
      <c r="I745" s="441">
        <v>-4</v>
      </c>
      <c r="J745" s="442">
        <v>0.1706</v>
      </c>
    </row>
    <row r="746" spans="1:10" x14ac:dyDescent="0.2">
      <c r="A746" s="306">
        <v>744</v>
      </c>
      <c r="B746" s="443" t="s">
        <v>581</v>
      </c>
      <c r="C746" s="444" t="s">
        <v>547</v>
      </c>
      <c r="D746" s="445" t="s">
        <v>305</v>
      </c>
      <c r="E746" s="435">
        <v>0</v>
      </c>
      <c r="F746" s="446">
        <v>633</v>
      </c>
      <c r="G746" s="447">
        <v>631</v>
      </c>
      <c r="H746" s="446">
        <v>453.17465000000004</v>
      </c>
      <c r="I746" s="447">
        <v>-178</v>
      </c>
      <c r="J746" s="448">
        <v>0.71818486529318548</v>
      </c>
    </row>
    <row r="747" spans="1:10" x14ac:dyDescent="0.2">
      <c r="A747" s="306">
        <v>745</v>
      </c>
      <c r="B747" s="443" t="s">
        <v>581</v>
      </c>
      <c r="C747" s="437" t="s">
        <v>547</v>
      </c>
      <c r="D747" s="438" t="s">
        <v>404</v>
      </c>
      <c r="E747" s="439">
        <v>0</v>
      </c>
      <c r="F747" s="440">
        <v>378</v>
      </c>
      <c r="G747" s="441">
        <v>378</v>
      </c>
      <c r="H747" s="440">
        <v>85.537390000000016</v>
      </c>
      <c r="I747" s="441">
        <v>-292</v>
      </c>
      <c r="J747" s="442">
        <v>0.22628939153439157</v>
      </c>
    </row>
    <row r="748" spans="1:10" x14ac:dyDescent="0.2">
      <c r="A748" s="306">
        <v>746</v>
      </c>
      <c r="B748" s="443" t="s">
        <v>581</v>
      </c>
      <c r="C748" s="444" t="s">
        <v>547</v>
      </c>
      <c r="D748" s="445" t="s">
        <v>423</v>
      </c>
      <c r="E748" s="435">
        <v>0</v>
      </c>
      <c r="F748" s="446">
        <v>50</v>
      </c>
      <c r="G748" s="447">
        <v>45</v>
      </c>
      <c r="H748" s="446">
        <v>19.603999999999999</v>
      </c>
      <c r="I748" s="447">
        <v>-25</v>
      </c>
      <c r="J748" s="448">
        <v>0.43564444444444445</v>
      </c>
    </row>
    <row r="749" spans="1:10" x14ac:dyDescent="0.2">
      <c r="A749" s="306">
        <v>747</v>
      </c>
      <c r="B749" s="443" t="s">
        <v>581</v>
      </c>
      <c r="C749" s="437" t="s">
        <v>547</v>
      </c>
      <c r="D749" s="438" t="s">
        <v>368</v>
      </c>
      <c r="E749" s="439">
        <v>0</v>
      </c>
      <c r="F749" s="440">
        <v>100</v>
      </c>
      <c r="G749" s="441">
        <v>120</v>
      </c>
      <c r="H749" s="440">
        <v>105.03400000000001</v>
      </c>
      <c r="I749" s="441">
        <v>-15</v>
      </c>
      <c r="J749" s="442">
        <v>0.87528333333333341</v>
      </c>
    </row>
    <row r="750" spans="1:10" x14ac:dyDescent="0.2">
      <c r="A750" s="306">
        <v>748</v>
      </c>
      <c r="B750" s="443" t="s">
        <v>581</v>
      </c>
      <c r="C750" s="444" t="s">
        <v>547</v>
      </c>
      <c r="D750" s="445" t="s">
        <v>306</v>
      </c>
      <c r="E750" s="435">
        <v>0</v>
      </c>
      <c r="F750" s="446">
        <v>10</v>
      </c>
      <c r="G750" s="447">
        <v>10</v>
      </c>
      <c r="H750" s="446">
        <v>8.4087499999999995</v>
      </c>
      <c r="I750" s="447">
        <v>-2</v>
      </c>
      <c r="J750" s="448">
        <v>0.84087499999999993</v>
      </c>
    </row>
    <row r="751" spans="1:10" x14ac:dyDescent="0.2">
      <c r="A751" s="306">
        <v>749</v>
      </c>
      <c r="B751" s="443" t="s">
        <v>581</v>
      </c>
      <c r="C751" s="437" t="s">
        <v>547</v>
      </c>
      <c r="D751" s="438" t="s">
        <v>315</v>
      </c>
      <c r="E751" s="439">
        <v>0</v>
      </c>
      <c r="F751" s="440">
        <v>10</v>
      </c>
      <c r="G751" s="441">
        <v>10</v>
      </c>
      <c r="H751" s="440">
        <v>9.4499999999999993</v>
      </c>
      <c r="I751" s="441">
        <v>-1</v>
      </c>
      <c r="J751" s="442">
        <v>0.94499999999999995</v>
      </c>
    </row>
    <row r="752" spans="1:10" x14ac:dyDescent="0.2">
      <c r="A752" s="306">
        <v>750</v>
      </c>
      <c r="B752" s="443" t="s">
        <v>581</v>
      </c>
      <c r="C752" s="444" t="s">
        <v>547</v>
      </c>
      <c r="D752" s="445" t="s">
        <v>349</v>
      </c>
      <c r="E752" s="435">
        <v>0</v>
      </c>
      <c r="F752" s="446">
        <v>5</v>
      </c>
      <c r="G752" s="447">
        <v>5</v>
      </c>
      <c r="H752" s="446">
        <v>4.5</v>
      </c>
      <c r="I752" s="447">
        <v>-1</v>
      </c>
      <c r="J752" s="448">
        <v>0.9</v>
      </c>
    </row>
    <row r="753" spans="1:10" x14ac:dyDescent="0.2">
      <c r="A753" s="306">
        <v>751</v>
      </c>
      <c r="B753" s="443" t="s">
        <v>581</v>
      </c>
      <c r="C753" s="437" t="s">
        <v>547</v>
      </c>
      <c r="D753" s="438" t="s">
        <v>488</v>
      </c>
      <c r="E753" s="439">
        <v>0</v>
      </c>
      <c r="F753" s="440">
        <v>0</v>
      </c>
      <c r="G753" s="441">
        <v>2</v>
      </c>
      <c r="H753" s="440">
        <v>2</v>
      </c>
      <c r="I753" s="441">
        <v>0</v>
      </c>
      <c r="J753" s="442">
        <v>1</v>
      </c>
    </row>
    <row r="754" spans="1:10" x14ac:dyDescent="0.2">
      <c r="A754" s="306">
        <v>752</v>
      </c>
      <c r="B754" s="443" t="s">
        <v>581</v>
      </c>
      <c r="C754" s="449" t="s">
        <v>547</v>
      </c>
      <c r="D754" s="445" t="s">
        <v>350</v>
      </c>
      <c r="E754" s="435">
        <v>0</v>
      </c>
      <c r="F754" s="446">
        <v>0</v>
      </c>
      <c r="G754" s="447">
        <v>15</v>
      </c>
      <c r="H754" s="446">
        <v>5.5430000000000001</v>
      </c>
      <c r="I754" s="447">
        <v>-9</v>
      </c>
      <c r="J754" s="448">
        <v>0.36953333333333332</v>
      </c>
    </row>
    <row r="755" spans="1:10" x14ac:dyDescent="0.2">
      <c r="A755" s="306">
        <v>753</v>
      </c>
      <c r="B755" s="443" t="s">
        <v>581</v>
      </c>
      <c r="C755" s="450" t="s">
        <v>548</v>
      </c>
      <c r="D755" s="450"/>
      <c r="E755" s="450"/>
      <c r="F755" s="451">
        <v>3119</v>
      </c>
      <c r="G755" s="452">
        <v>2889</v>
      </c>
      <c r="H755" s="451">
        <v>1763.5044100000002</v>
      </c>
      <c r="I755" s="452">
        <v>-1125</v>
      </c>
      <c r="J755" s="453">
        <v>0.61042035652474913</v>
      </c>
    </row>
    <row r="756" spans="1:10" x14ac:dyDescent="0.2">
      <c r="A756" s="306">
        <v>754</v>
      </c>
      <c r="B756" s="443" t="s">
        <v>581</v>
      </c>
      <c r="C756" s="444" t="s">
        <v>590</v>
      </c>
      <c r="D756" s="445" t="s">
        <v>321</v>
      </c>
      <c r="E756" s="435">
        <v>0</v>
      </c>
      <c r="F756" s="446">
        <v>0</v>
      </c>
      <c r="G756" s="447">
        <v>192</v>
      </c>
      <c r="H756" s="446">
        <v>192</v>
      </c>
      <c r="I756" s="447">
        <v>0</v>
      </c>
      <c r="J756" s="448">
        <v>1</v>
      </c>
    </row>
    <row r="757" spans="1:10" x14ac:dyDescent="0.2">
      <c r="A757" s="306">
        <v>755</v>
      </c>
      <c r="B757" s="443" t="s">
        <v>581</v>
      </c>
      <c r="C757" s="437" t="s">
        <v>590</v>
      </c>
      <c r="D757" s="438" t="s">
        <v>326</v>
      </c>
      <c r="E757" s="439">
        <v>0</v>
      </c>
      <c r="F757" s="440">
        <v>1100</v>
      </c>
      <c r="G757" s="441">
        <v>1086</v>
      </c>
      <c r="H757" s="440">
        <v>1086</v>
      </c>
      <c r="I757" s="441">
        <v>0</v>
      </c>
      <c r="J757" s="442">
        <v>1</v>
      </c>
    </row>
    <row r="758" spans="1:10" x14ac:dyDescent="0.2">
      <c r="A758" s="306">
        <v>756</v>
      </c>
      <c r="B758" s="443" t="s">
        <v>581</v>
      </c>
      <c r="C758" s="449" t="s">
        <v>590</v>
      </c>
      <c r="D758" s="445" t="s">
        <v>464</v>
      </c>
      <c r="E758" s="435">
        <v>0</v>
      </c>
      <c r="F758" s="446">
        <v>0</v>
      </c>
      <c r="G758" s="447">
        <v>14</v>
      </c>
      <c r="H758" s="446">
        <v>14</v>
      </c>
      <c r="I758" s="447">
        <v>0</v>
      </c>
      <c r="J758" s="448">
        <v>1</v>
      </c>
    </row>
    <row r="759" spans="1:10" x14ac:dyDescent="0.2">
      <c r="A759" s="306">
        <v>757</v>
      </c>
      <c r="B759" s="443" t="s">
        <v>581</v>
      </c>
      <c r="C759" s="450" t="s">
        <v>591</v>
      </c>
      <c r="D759" s="450"/>
      <c r="E759" s="450"/>
      <c r="F759" s="451">
        <v>1100</v>
      </c>
      <c r="G759" s="452">
        <v>1292</v>
      </c>
      <c r="H759" s="451">
        <v>1292</v>
      </c>
      <c r="I759" s="452">
        <v>0</v>
      </c>
      <c r="J759" s="453">
        <v>1</v>
      </c>
    </row>
    <row r="760" spans="1:10" x14ac:dyDescent="0.2">
      <c r="A760" s="306">
        <v>758</v>
      </c>
      <c r="B760" s="443" t="s">
        <v>581</v>
      </c>
      <c r="C760" s="444" t="s">
        <v>592</v>
      </c>
      <c r="D760" s="445" t="s">
        <v>463</v>
      </c>
      <c r="E760" s="435">
        <v>0</v>
      </c>
      <c r="F760" s="446">
        <v>0</v>
      </c>
      <c r="G760" s="447">
        <v>1682</v>
      </c>
      <c r="H760" s="446">
        <v>1682</v>
      </c>
      <c r="I760" s="447">
        <v>0</v>
      </c>
      <c r="J760" s="448">
        <v>1</v>
      </c>
    </row>
    <row r="761" spans="1:10" x14ac:dyDescent="0.2">
      <c r="A761" s="306">
        <v>759</v>
      </c>
      <c r="B761" s="443" t="s">
        <v>581</v>
      </c>
      <c r="C761" s="437" t="s">
        <v>592</v>
      </c>
      <c r="D761" s="438" t="s">
        <v>326</v>
      </c>
      <c r="E761" s="439">
        <v>0</v>
      </c>
      <c r="F761" s="440">
        <v>0</v>
      </c>
      <c r="G761" s="441">
        <v>1875</v>
      </c>
      <c r="H761" s="440">
        <v>1875</v>
      </c>
      <c r="I761" s="441">
        <v>0</v>
      </c>
      <c r="J761" s="442">
        <v>1</v>
      </c>
    </row>
    <row r="762" spans="1:10" x14ac:dyDescent="0.2">
      <c r="A762" s="306">
        <v>760</v>
      </c>
      <c r="B762" s="443" t="s">
        <v>581</v>
      </c>
      <c r="C762" s="444" t="s">
        <v>592</v>
      </c>
      <c r="D762" s="445" t="s">
        <v>556</v>
      </c>
      <c r="E762" s="435">
        <v>0</v>
      </c>
      <c r="F762" s="446">
        <v>0</v>
      </c>
      <c r="G762" s="447">
        <v>746</v>
      </c>
      <c r="H762" s="446">
        <v>746</v>
      </c>
      <c r="I762" s="447">
        <v>0</v>
      </c>
      <c r="J762" s="448">
        <v>1</v>
      </c>
    </row>
    <row r="763" spans="1:10" x14ac:dyDescent="0.2">
      <c r="A763" s="306">
        <v>761</v>
      </c>
      <c r="B763" s="443" t="s">
        <v>581</v>
      </c>
      <c r="C763" s="454" t="s">
        <v>592</v>
      </c>
      <c r="D763" s="438" t="s">
        <v>308</v>
      </c>
      <c r="E763" s="439">
        <v>0</v>
      </c>
      <c r="F763" s="440">
        <v>0</v>
      </c>
      <c r="G763" s="441">
        <v>246</v>
      </c>
      <c r="H763" s="440">
        <v>246</v>
      </c>
      <c r="I763" s="441">
        <v>0</v>
      </c>
      <c r="J763" s="442">
        <v>1</v>
      </c>
    </row>
    <row r="764" spans="1:10" x14ac:dyDescent="0.2">
      <c r="A764" s="306">
        <v>762</v>
      </c>
      <c r="B764" s="443" t="s">
        <v>581</v>
      </c>
      <c r="C764" s="455" t="s">
        <v>593</v>
      </c>
      <c r="D764" s="455"/>
      <c r="E764" s="455"/>
      <c r="F764" s="456">
        <v>0</v>
      </c>
      <c r="G764" s="457">
        <v>4549</v>
      </c>
      <c r="H764" s="456">
        <v>4549</v>
      </c>
      <c r="I764" s="457">
        <v>0</v>
      </c>
      <c r="J764" s="458">
        <v>1</v>
      </c>
    </row>
    <row r="765" spans="1:10" x14ac:dyDescent="0.2">
      <c r="A765" s="306">
        <v>763</v>
      </c>
      <c r="B765" s="443" t="s">
        <v>581</v>
      </c>
      <c r="C765" s="437" t="s">
        <v>594</v>
      </c>
      <c r="D765" s="438" t="s">
        <v>307</v>
      </c>
      <c r="E765" s="439">
        <v>0</v>
      </c>
      <c r="F765" s="440">
        <v>0</v>
      </c>
      <c r="G765" s="441">
        <v>25</v>
      </c>
      <c r="H765" s="440">
        <v>24.558</v>
      </c>
      <c r="I765" s="441">
        <v>0</v>
      </c>
      <c r="J765" s="442">
        <v>0.98231999999999997</v>
      </c>
    </row>
    <row r="766" spans="1:10" x14ac:dyDescent="0.2">
      <c r="A766" s="306">
        <v>764</v>
      </c>
      <c r="B766" s="443" t="s">
        <v>581</v>
      </c>
      <c r="C766" s="444" t="s">
        <v>594</v>
      </c>
      <c r="D766" s="445" t="s">
        <v>463</v>
      </c>
      <c r="E766" s="435">
        <v>0</v>
      </c>
      <c r="F766" s="446">
        <v>0</v>
      </c>
      <c r="G766" s="447">
        <v>2900</v>
      </c>
      <c r="H766" s="446">
        <v>2900</v>
      </c>
      <c r="I766" s="447">
        <v>0</v>
      </c>
      <c r="J766" s="448">
        <v>1</v>
      </c>
    </row>
    <row r="767" spans="1:10" x14ac:dyDescent="0.2">
      <c r="A767" s="306">
        <v>765</v>
      </c>
      <c r="B767" s="443" t="s">
        <v>581</v>
      </c>
      <c r="C767" s="437" t="s">
        <v>594</v>
      </c>
      <c r="D767" s="438" t="s">
        <v>326</v>
      </c>
      <c r="E767" s="439">
        <v>0</v>
      </c>
      <c r="F767" s="440">
        <v>0</v>
      </c>
      <c r="G767" s="441">
        <v>7150</v>
      </c>
      <c r="H767" s="440">
        <v>7150</v>
      </c>
      <c r="I767" s="441">
        <v>0</v>
      </c>
      <c r="J767" s="442">
        <v>1</v>
      </c>
    </row>
    <row r="768" spans="1:10" x14ac:dyDescent="0.2">
      <c r="A768" s="306">
        <v>766</v>
      </c>
      <c r="B768" s="443" t="s">
        <v>581</v>
      </c>
      <c r="C768" s="444" t="s">
        <v>594</v>
      </c>
      <c r="D768" s="445" t="s">
        <v>556</v>
      </c>
      <c r="E768" s="435">
        <v>0</v>
      </c>
      <c r="F768" s="446">
        <v>0</v>
      </c>
      <c r="G768" s="447">
        <v>2760</v>
      </c>
      <c r="H768" s="446">
        <v>2760</v>
      </c>
      <c r="I768" s="447">
        <v>0</v>
      </c>
      <c r="J768" s="448">
        <v>1</v>
      </c>
    </row>
    <row r="769" spans="1:10" x14ac:dyDescent="0.2">
      <c r="A769" s="306">
        <v>767</v>
      </c>
      <c r="B769" s="443" t="s">
        <v>581</v>
      </c>
      <c r="C769" s="437" t="s">
        <v>594</v>
      </c>
      <c r="D769" s="438" t="s">
        <v>308</v>
      </c>
      <c r="E769" s="439">
        <v>0</v>
      </c>
      <c r="F769" s="440">
        <v>0</v>
      </c>
      <c r="G769" s="441">
        <v>3450</v>
      </c>
      <c r="H769" s="440">
        <v>3450</v>
      </c>
      <c r="I769" s="441">
        <v>0</v>
      </c>
      <c r="J769" s="442">
        <v>1</v>
      </c>
    </row>
    <row r="770" spans="1:10" x14ac:dyDescent="0.2">
      <c r="A770" s="306">
        <v>768</v>
      </c>
      <c r="B770" s="443" t="s">
        <v>581</v>
      </c>
      <c r="C770" s="444" t="s">
        <v>594</v>
      </c>
      <c r="D770" s="445" t="s">
        <v>309</v>
      </c>
      <c r="E770" s="435" t="s">
        <v>595</v>
      </c>
      <c r="F770" s="446">
        <v>19401</v>
      </c>
      <c r="G770" s="447">
        <v>21605</v>
      </c>
      <c r="H770" s="446">
        <v>21605</v>
      </c>
      <c r="I770" s="447">
        <v>0</v>
      </c>
      <c r="J770" s="448">
        <v>1</v>
      </c>
    </row>
    <row r="771" spans="1:10" x14ac:dyDescent="0.2">
      <c r="A771" s="306">
        <v>769</v>
      </c>
      <c r="B771" s="443" t="s">
        <v>581</v>
      </c>
      <c r="C771" s="437" t="s">
        <v>594</v>
      </c>
      <c r="D771" s="438" t="s">
        <v>309</v>
      </c>
      <c r="E771" s="439" t="s">
        <v>596</v>
      </c>
      <c r="F771" s="440">
        <v>16525</v>
      </c>
      <c r="G771" s="441">
        <v>16596</v>
      </c>
      <c r="H771" s="440">
        <v>16596</v>
      </c>
      <c r="I771" s="441">
        <v>0</v>
      </c>
      <c r="J771" s="442">
        <v>1</v>
      </c>
    </row>
    <row r="772" spans="1:10" x14ac:dyDescent="0.2">
      <c r="A772" s="306">
        <v>770</v>
      </c>
      <c r="B772" s="443" t="s">
        <v>581</v>
      </c>
      <c r="C772" s="444" t="s">
        <v>594</v>
      </c>
      <c r="D772" s="445" t="s">
        <v>309</v>
      </c>
      <c r="E772" s="435" t="s">
        <v>597</v>
      </c>
      <c r="F772" s="446">
        <v>28906</v>
      </c>
      <c r="G772" s="447">
        <v>29095</v>
      </c>
      <c r="H772" s="446">
        <v>29095</v>
      </c>
      <c r="I772" s="447">
        <v>0</v>
      </c>
      <c r="J772" s="448">
        <v>1</v>
      </c>
    </row>
    <row r="773" spans="1:10" x14ac:dyDescent="0.2">
      <c r="A773" s="306">
        <v>771</v>
      </c>
      <c r="B773" s="443" t="s">
        <v>581</v>
      </c>
      <c r="C773" s="437" t="s">
        <v>594</v>
      </c>
      <c r="D773" s="438" t="s">
        <v>309</v>
      </c>
      <c r="E773" s="439" t="s">
        <v>598</v>
      </c>
      <c r="F773" s="440">
        <v>8498</v>
      </c>
      <c r="G773" s="441">
        <v>8538</v>
      </c>
      <c r="H773" s="440">
        <v>8538</v>
      </c>
      <c r="I773" s="441">
        <v>0</v>
      </c>
      <c r="J773" s="442">
        <v>1</v>
      </c>
    </row>
    <row r="774" spans="1:10" x14ac:dyDescent="0.2">
      <c r="A774" s="306">
        <v>772</v>
      </c>
      <c r="B774" s="443" t="s">
        <v>581</v>
      </c>
      <c r="C774" s="444" t="s">
        <v>594</v>
      </c>
      <c r="D774" s="445" t="s">
        <v>309</v>
      </c>
      <c r="E774" s="435" t="s">
        <v>599</v>
      </c>
      <c r="F774" s="446">
        <v>16338</v>
      </c>
      <c r="G774" s="447">
        <v>15514</v>
      </c>
      <c r="H774" s="446">
        <v>15514</v>
      </c>
      <c r="I774" s="447">
        <v>0</v>
      </c>
      <c r="J774" s="448">
        <v>1</v>
      </c>
    </row>
    <row r="775" spans="1:10" x14ac:dyDescent="0.2">
      <c r="A775" s="306">
        <v>773</v>
      </c>
      <c r="B775" s="443" t="s">
        <v>581</v>
      </c>
      <c r="C775" s="437" t="s">
        <v>594</v>
      </c>
      <c r="D775" s="438" t="s">
        <v>309</v>
      </c>
      <c r="E775" s="439" t="s">
        <v>600</v>
      </c>
      <c r="F775" s="440">
        <v>8624</v>
      </c>
      <c r="G775" s="441">
        <v>8662</v>
      </c>
      <c r="H775" s="440">
        <v>8662</v>
      </c>
      <c r="I775" s="441">
        <v>0</v>
      </c>
      <c r="J775" s="442">
        <v>1</v>
      </c>
    </row>
    <row r="776" spans="1:10" x14ac:dyDescent="0.2">
      <c r="A776" s="306">
        <v>774</v>
      </c>
      <c r="B776" s="443" t="s">
        <v>581</v>
      </c>
      <c r="C776" s="444" t="s">
        <v>594</v>
      </c>
      <c r="D776" s="445" t="s">
        <v>309</v>
      </c>
      <c r="E776" s="435" t="s">
        <v>601</v>
      </c>
      <c r="F776" s="446">
        <v>8089</v>
      </c>
      <c r="G776" s="447">
        <v>7732</v>
      </c>
      <c r="H776" s="446">
        <v>7732</v>
      </c>
      <c r="I776" s="447">
        <v>0</v>
      </c>
      <c r="J776" s="448">
        <v>1</v>
      </c>
    </row>
    <row r="777" spans="1:10" x14ac:dyDescent="0.2">
      <c r="A777" s="306">
        <v>775</v>
      </c>
      <c r="B777" s="443" t="s">
        <v>581</v>
      </c>
      <c r="C777" s="437" t="s">
        <v>594</v>
      </c>
      <c r="D777" s="438" t="s">
        <v>309</v>
      </c>
      <c r="E777" s="439" t="s">
        <v>602</v>
      </c>
      <c r="F777" s="440">
        <v>33543</v>
      </c>
      <c r="G777" s="441">
        <v>34581</v>
      </c>
      <c r="H777" s="440">
        <v>34581</v>
      </c>
      <c r="I777" s="441">
        <v>0</v>
      </c>
      <c r="J777" s="442">
        <v>1</v>
      </c>
    </row>
    <row r="778" spans="1:10" x14ac:dyDescent="0.2">
      <c r="A778" s="306">
        <v>776</v>
      </c>
      <c r="B778" s="443" t="s">
        <v>581</v>
      </c>
      <c r="C778" s="444" t="s">
        <v>594</v>
      </c>
      <c r="D778" s="445" t="s">
        <v>309</v>
      </c>
      <c r="E778" s="435" t="s">
        <v>603</v>
      </c>
      <c r="F778" s="446">
        <v>22988</v>
      </c>
      <c r="G778" s="447">
        <v>23061</v>
      </c>
      <c r="H778" s="446">
        <v>20611</v>
      </c>
      <c r="I778" s="447">
        <v>-2450</v>
      </c>
      <c r="J778" s="448">
        <v>0.89376002775248253</v>
      </c>
    </row>
    <row r="779" spans="1:10" x14ac:dyDescent="0.2">
      <c r="A779" s="306">
        <v>777</v>
      </c>
      <c r="B779" s="443" t="s">
        <v>581</v>
      </c>
      <c r="C779" s="437" t="s">
        <v>594</v>
      </c>
      <c r="D779" s="438" t="s">
        <v>311</v>
      </c>
      <c r="E779" s="439" t="s">
        <v>595</v>
      </c>
      <c r="F779" s="440">
        <v>0</v>
      </c>
      <c r="G779" s="441">
        <v>11754.2</v>
      </c>
      <c r="H779" s="440">
        <v>11754.2</v>
      </c>
      <c r="I779" s="441">
        <v>0</v>
      </c>
      <c r="J779" s="442">
        <v>1</v>
      </c>
    </row>
    <row r="780" spans="1:10" x14ac:dyDescent="0.2">
      <c r="A780" s="306">
        <v>778</v>
      </c>
      <c r="B780" s="443" t="s">
        <v>581</v>
      </c>
      <c r="C780" s="444" t="s">
        <v>594</v>
      </c>
      <c r="D780" s="445" t="s">
        <v>311</v>
      </c>
      <c r="E780" s="435" t="s">
        <v>596</v>
      </c>
      <c r="F780" s="446">
        <v>0</v>
      </c>
      <c r="G780" s="447">
        <v>4540.1000000000004</v>
      </c>
      <c r="H780" s="446">
        <v>4540.1000000000004</v>
      </c>
      <c r="I780" s="447">
        <v>0</v>
      </c>
      <c r="J780" s="448">
        <v>1</v>
      </c>
    </row>
    <row r="781" spans="1:10" x14ac:dyDescent="0.2">
      <c r="A781" s="306">
        <v>779</v>
      </c>
      <c r="B781" s="443" t="s">
        <v>581</v>
      </c>
      <c r="C781" s="437" t="s">
        <v>594</v>
      </c>
      <c r="D781" s="438" t="s">
        <v>311</v>
      </c>
      <c r="E781" s="439" t="s">
        <v>597</v>
      </c>
      <c r="F781" s="440">
        <v>0</v>
      </c>
      <c r="G781" s="441">
        <v>12481.6</v>
      </c>
      <c r="H781" s="440">
        <v>12481.6</v>
      </c>
      <c r="I781" s="441">
        <v>0</v>
      </c>
      <c r="J781" s="442">
        <v>1</v>
      </c>
    </row>
    <row r="782" spans="1:10" x14ac:dyDescent="0.2">
      <c r="A782" s="306">
        <v>780</v>
      </c>
      <c r="B782" s="443" t="s">
        <v>581</v>
      </c>
      <c r="C782" s="444" t="s">
        <v>594</v>
      </c>
      <c r="D782" s="445" t="s">
        <v>311</v>
      </c>
      <c r="E782" s="435" t="s">
        <v>598</v>
      </c>
      <c r="F782" s="446">
        <v>0</v>
      </c>
      <c r="G782" s="447">
        <v>3771.8</v>
      </c>
      <c r="H782" s="446">
        <v>3771.8</v>
      </c>
      <c r="I782" s="447">
        <v>0</v>
      </c>
      <c r="J782" s="448">
        <v>1</v>
      </c>
    </row>
    <row r="783" spans="1:10" x14ac:dyDescent="0.2">
      <c r="A783" s="306">
        <v>781</v>
      </c>
      <c r="B783" s="443" t="s">
        <v>581</v>
      </c>
      <c r="C783" s="437" t="s">
        <v>594</v>
      </c>
      <c r="D783" s="438" t="s">
        <v>311</v>
      </c>
      <c r="E783" s="439" t="s">
        <v>599</v>
      </c>
      <c r="F783" s="440">
        <v>0</v>
      </c>
      <c r="G783" s="441">
        <v>2454.6</v>
      </c>
      <c r="H783" s="440">
        <v>2454.6</v>
      </c>
      <c r="I783" s="441">
        <v>0</v>
      </c>
      <c r="J783" s="442">
        <v>1</v>
      </c>
    </row>
    <row r="784" spans="1:10" x14ac:dyDescent="0.2">
      <c r="A784" s="306">
        <v>782</v>
      </c>
      <c r="B784" s="443" t="s">
        <v>581</v>
      </c>
      <c r="C784" s="444" t="s">
        <v>594</v>
      </c>
      <c r="D784" s="445" t="s">
        <v>311</v>
      </c>
      <c r="E784" s="435" t="s">
        <v>600</v>
      </c>
      <c r="F784" s="446">
        <v>0</v>
      </c>
      <c r="G784" s="447">
        <v>3223</v>
      </c>
      <c r="H784" s="446">
        <v>3223</v>
      </c>
      <c r="I784" s="447">
        <v>0</v>
      </c>
      <c r="J784" s="448">
        <v>1</v>
      </c>
    </row>
    <row r="785" spans="1:10" x14ac:dyDescent="0.2">
      <c r="A785" s="306">
        <v>783</v>
      </c>
      <c r="B785" s="443" t="s">
        <v>581</v>
      </c>
      <c r="C785" s="437" t="s">
        <v>594</v>
      </c>
      <c r="D785" s="438" t="s">
        <v>311</v>
      </c>
      <c r="E785" s="439" t="s">
        <v>601</v>
      </c>
      <c r="F785" s="440">
        <v>0</v>
      </c>
      <c r="G785" s="441">
        <v>3573.7</v>
      </c>
      <c r="H785" s="440">
        <v>3573.7</v>
      </c>
      <c r="I785" s="441">
        <v>0</v>
      </c>
      <c r="J785" s="442">
        <v>1</v>
      </c>
    </row>
    <row r="786" spans="1:10" x14ac:dyDescent="0.2">
      <c r="A786" s="306">
        <v>784</v>
      </c>
      <c r="B786" s="443" t="s">
        <v>581</v>
      </c>
      <c r="C786" s="444" t="s">
        <v>594</v>
      </c>
      <c r="D786" s="445" t="s">
        <v>311</v>
      </c>
      <c r="E786" s="435" t="s">
        <v>602</v>
      </c>
      <c r="F786" s="446">
        <v>0</v>
      </c>
      <c r="G786" s="447">
        <v>5657.6</v>
      </c>
      <c r="H786" s="446">
        <v>5657.6</v>
      </c>
      <c r="I786" s="447">
        <v>0</v>
      </c>
      <c r="J786" s="448">
        <v>1</v>
      </c>
    </row>
    <row r="787" spans="1:10" x14ac:dyDescent="0.2">
      <c r="A787" s="306">
        <v>785</v>
      </c>
      <c r="B787" s="443" t="s">
        <v>581</v>
      </c>
      <c r="C787" s="437" t="s">
        <v>594</v>
      </c>
      <c r="D787" s="438" t="s">
        <v>311</v>
      </c>
      <c r="E787" s="439" t="s">
        <v>603</v>
      </c>
      <c r="F787" s="440">
        <v>0</v>
      </c>
      <c r="G787" s="441">
        <v>6573.1</v>
      </c>
      <c r="H787" s="440">
        <v>6573.1</v>
      </c>
      <c r="I787" s="441">
        <v>0</v>
      </c>
      <c r="J787" s="442">
        <v>1</v>
      </c>
    </row>
    <row r="788" spans="1:10" x14ac:dyDescent="0.2">
      <c r="A788" s="306">
        <v>786</v>
      </c>
      <c r="B788" s="443" t="s">
        <v>581</v>
      </c>
      <c r="C788" s="444" t="s">
        <v>594</v>
      </c>
      <c r="D788" s="445" t="s">
        <v>358</v>
      </c>
      <c r="E788" s="435">
        <v>0</v>
      </c>
      <c r="F788" s="446">
        <v>4200</v>
      </c>
      <c r="G788" s="447">
        <v>2070</v>
      </c>
      <c r="H788" s="446">
        <v>0</v>
      </c>
      <c r="I788" s="447">
        <v>-2070</v>
      </c>
      <c r="J788" s="448">
        <v>0</v>
      </c>
    </row>
    <row r="789" spans="1:10" x14ac:dyDescent="0.2">
      <c r="A789" s="306">
        <v>787</v>
      </c>
      <c r="B789" s="443" t="s">
        <v>581</v>
      </c>
      <c r="C789" s="454" t="s">
        <v>594</v>
      </c>
      <c r="D789" s="438" t="s">
        <v>350</v>
      </c>
      <c r="E789" s="439">
        <v>0</v>
      </c>
      <c r="F789" s="440">
        <v>0</v>
      </c>
      <c r="G789" s="441">
        <v>5</v>
      </c>
      <c r="H789" s="440">
        <v>4.8</v>
      </c>
      <c r="I789" s="441">
        <v>0</v>
      </c>
      <c r="J789" s="442">
        <v>0.96</v>
      </c>
    </row>
    <row r="790" spans="1:10" x14ac:dyDescent="0.2">
      <c r="A790" s="306">
        <v>788</v>
      </c>
      <c r="B790" s="443" t="s">
        <v>581</v>
      </c>
      <c r="C790" s="455" t="s">
        <v>604</v>
      </c>
      <c r="D790" s="455"/>
      <c r="E790" s="455"/>
      <c r="F790" s="456">
        <v>167112</v>
      </c>
      <c r="G790" s="457">
        <v>237773.70000000004</v>
      </c>
      <c r="H790" s="456">
        <v>233253.05800000005</v>
      </c>
      <c r="I790" s="457">
        <v>-4521</v>
      </c>
      <c r="J790" s="458">
        <v>0.98098762815231466</v>
      </c>
    </row>
    <row r="791" spans="1:10" x14ac:dyDescent="0.2">
      <c r="A791" s="306">
        <v>789</v>
      </c>
      <c r="B791" s="443" t="s">
        <v>581</v>
      </c>
      <c r="C791" s="437" t="s">
        <v>605</v>
      </c>
      <c r="D791" s="438" t="s">
        <v>491</v>
      </c>
      <c r="E791" s="439">
        <v>0</v>
      </c>
      <c r="F791" s="440">
        <v>0</v>
      </c>
      <c r="G791" s="441">
        <v>200</v>
      </c>
      <c r="H791" s="440">
        <v>200</v>
      </c>
      <c r="I791" s="441">
        <v>0</v>
      </c>
      <c r="J791" s="442">
        <v>1</v>
      </c>
    </row>
    <row r="792" spans="1:10" x14ac:dyDescent="0.2">
      <c r="A792" s="306">
        <v>790</v>
      </c>
      <c r="B792" s="443" t="s">
        <v>581</v>
      </c>
      <c r="C792" s="444" t="s">
        <v>605</v>
      </c>
      <c r="D792" s="445" t="s">
        <v>463</v>
      </c>
      <c r="E792" s="435">
        <v>0</v>
      </c>
      <c r="F792" s="446">
        <v>0</v>
      </c>
      <c r="G792" s="447">
        <v>480</v>
      </c>
      <c r="H792" s="446">
        <v>480</v>
      </c>
      <c r="I792" s="447">
        <v>0</v>
      </c>
      <c r="J792" s="448">
        <v>1</v>
      </c>
    </row>
    <row r="793" spans="1:10" x14ac:dyDescent="0.2">
      <c r="A793" s="306">
        <v>791</v>
      </c>
      <c r="B793" s="443" t="s">
        <v>581</v>
      </c>
      <c r="C793" s="437" t="s">
        <v>605</v>
      </c>
      <c r="D793" s="438" t="s">
        <v>326</v>
      </c>
      <c r="E793" s="439">
        <v>0</v>
      </c>
      <c r="F793" s="440">
        <v>0</v>
      </c>
      <c r="G793" s="441">
        <v>5708</v>
      </c>
      <c r="H793" s="440">
        <v>5708</v>
      </c>
      <c r="I793" s="441">
        <v>0</v>
      </c>
      <c r="J793" s="442">
        <v>1</v>
      </c>
    </row>
    <row r="794" spans="1:10" x14ac:dyDescent="0.2">
      <c r="A794" s="306">
        <v>792</v>
      </c>
      <c r="B794" s="443" t="s">
        <v>581</v>
      </c>
      <c r="C794" s="444" t="s">
        <v>605</v>
      </c>
      <c r="D794" s="445" t="s">
        <v>556</v>
      </c>
      <c r="E794" s="435">
        <v>0</v>
      </c>
      <c r="F794" s="446">
        <v>0</v>
      </c>
      <c r="G794" s="447">
        <v>3685</v>
      </c>
      <c r="H794" s="446">
        <v>3685</v>
      </c>
      <c r="I794" s="447">
        <v>0</v>
      </c>
      <c r="J794" s="448">
        <v>1</v>
      </c>
    </row>
    <row r="795" spans="1:10" x14ac:dyDescent="0.2">
      <c r="A795" s="306">
        <v>793</v>
      </c>
      <c r="B795" s="443" t="s">
        <v>581</v>
      </c>
      <c r="C795" s="454" t="s">
        <v>605</v>
      </c>
      <c r="D795" s="438" t="s">
        <v>308</v>
      </c>
      <c r="E795" s="439">
        <v>0</v>
      </c>
      <c r="F795" s="440">
        <v>0</v>
      </c>
      <c r="G795" s="441">
        <v>900</v>
      </c>
      <c r="H795" s="440">
        <v>900</v>
      </c>
      <c r="I795" s="441">
        <v>0</v>
      </c>
      <c r="J795" s="442">
        <v>1</v>
      </c>
    </row>
    <row r="796" spans="1:10" x14ac:dyDescent="0.2">
      <c r="A796" s="306">
        <v>794</v>
      </c>
      <c r="B796" s="443" t="s">
        <v>581</v>
      </c>
      <c r="C796" s="455" t="s">
        <v>606</v>
      </c>
      <c r="D796" s="455"/>
      <c r="E796" s="455"/>
      <c r="F796" s="456">
        <v>0</v>
      </c>
      <c r="G796" s="457">
        <v>10973</v>
      </c>
      <c r="H796" s="456">
        <v>10973</v>
      </c>
      <c r="I796" s="457">
        <v>0</v>
      </c>
      <c r="J796" s="458">
        <v>1</v>
      </c>
    </row>
    <row r="797" spans="1:10" x14ac:dyDescent="0.2">
      <c r="A797" s="306">
        <v>795</v>
      </c>
      <c r="B797" s="443" t="s">
        <v>581</v>
      </c>
      <c r="C797" s="454" t="s">
        <v>607</v>
      </c>
      <c r="D797" s="438" t="s">
        <v>463</v>
      </c>
      <c r="E797" s="439">
        <v>0</v>
      </c>
      <c r="F797" s="440">
        <v>0</v>
      </c>
      <c r="G797" s="441">
        <v>100</v>
      </c>
      <c r="H797" s="440">
        <v>100</v>
      </c>
      <c r="I797" s="441">
        <v>0</v>
      </c>
      <c r="J797" s="442">
        <v>1</v>
      </c>
    </row>
    <row r="798" spans="1:10" x14ac:dyDescent="0.2">
      <c r="A798" s="306">
        <v>796</v>
      </c>
      <c r="B798" s="443" t="s">
        <v>581</v>
      </c>
      <c r="C798" s="455" t="s">
        <v>608</v>
      </c>
      <c r="D798" s="455"/>
      <c r="E798" s="455"/>
      <c r="F798" s="456">
        <v>0</v>
      </c>
      <c r="G798" s="457">
        <v>100</v>
      </c>
      <c r="H798" s="456">
        <v>100</v>
      </c>
      <c r="I798" s="457">
        <v>0</v>
      </c>
      <c r="J798" s="458">
        <v>1</v>
      </c>
    </row>
    <row r="799" spans="1:10" x14ac:dyDescent="0.2">
      <c r="A799" s="306">
        <v>797</v>
      </c>
      <c r="B799" s="443" t="s">
        <v>581</v>
      </c>
      <c r="C799" s="437" t="s">
        <v>609</v>
      </c>
      <c r="D799" s="438" t="s">
        <v>463</v>
      </c>
      <c r="E799" s="439">
        <v>0</v>
      </c>
      <c r="F799" s="440">
        <v>550</v>
      </c>
      <c r="G799" s="441">
        <v>300</v>
      </c>
      <c r="H799" s="440">
        <v>300</v>
      </c>
      <c r="I799" s="441">
        <v>0</v>
      </c>
      <c r="J799" s="442">
        <v>1</v>
      </c>
    </row>
    <row r="800" spans="1:10" x14ac:dyDescent="0.2">
      <c r="A800" s="306">
        <v>798</v>
      </c>
      <c r="B800" s="443" t="s">
        <v>581</v>
      </c>
      <c r="C800" s="444" t="s">
        <v>609</v>
      </c>
      <c r="D800" s="445" t="s">
        <v>326</v>
      </c>
      <c r="E800" s="435">
        <v>0</v>
      </c>
      <c r="F800" s="446">
        <v>0</v>
      </c>
      <c r="G800" s="447">
        <v>630</v>
      </c>
      <c r="H800" s="446">
        <v>630</v>
      </c>
      <c r="I800" s="447">
        <v>0</v>
      </c>
      <c r="J800" s="448">
        <v>1</v>
      </c>
    </row>
    <row r="801" spans="1:10" x14ac:dyDescent="0.2">
      <c r="A801" s="306">
        <v>799</v>
      </c>
      <c r="B801" s="443" t="s">
        <v>581</v>
      </c>
      <c r="C801" s="454" t="s">
        <v>609</v>
      </c>
      <c r="D801" s="438" t="s">
        <v>556</v>
      </c>
      <c r="E801" s="439">
        <v>0</v>
      </c>
      <c r="F801" s="440">
        <v>0</v>
      </c>
      <c r="G801" s="441">
        <v>3160</v>
      </c>
      <c r="H801" s="440">
        <v>3160</v>
      </c>
      <c r="I801" s="441">
        <v>0</v>
      </c>
      <c r="J801" s="442">
        <v>1</v>
      </c>
    </row>
    <row r="802" spans="1:10" x14ac:dyDescent="0.2">
      <c r="A802" s="306">
        <v>800</v>
      </c>
      <c r="B802" s="443" t="s">
        <v>581</v>
      </c>
      <c r="C802" s="455" t="s">
        <v>610</v>
      </c>
      <c r="D802" s="455"/>
      <c r="E802" s="455"/>
      <c r="F802" s="456">
        <v>550</v>
      </c>
      <c r="G802" s="457">
        <v>4090</v>
      </c>
      <c r="H802" s="456">
        <v>4090</v>
      </c>
      <c r="I802" s="457">
        <v>0</v>
      </c>
      <c r="J802" s="458">
        <v>1</v>
      </c>
    </row>
    <row r="803" spans="1:10" x14ac:dyDescent="0.2">
      <c r="A803" s="306">
        <v>801</v>
      </c>
      <c r="B803" s="443" t="s">
        <v>581</v>
      </c>
      <c r="C803" s="454" t="s">
        <v>611</v>
      </c>
      <c r="D803" s="438" t="s">
        <v>311</v>
      </c>
      <c r="E803" s="439" t="s">
        <v>585</v>
      </c>
      <c r="F803" s="440">
        <v>0</v>
      </c>
      <c r="G803" s="441">
        <v>696.9</v>
      </c>
      <c r="H803" s="440">
        <v>696.9</v>
      </c>
      <c r="I803" s="441">
        <v>0</v>
      </c>
      <c r="J803" s="442">
        <v>1</v>
      </c>
    </row>
    <row r="804" spans="1:10" x14ac:dyDescent="0.2">
      <c r="A804" s="306">
        <v>802</v>
      </c>
      <c r="B804" s="443" t="s">
        <v>581</v>
      </c>
      <c r="C804" s="455" t="s">
        <v>612</v>
      </c>
      <c r="D804" s="455"/>
      <c r="E804" s="455"/>
      <c r="F804" s="456">
        <v>0</v>
      </c>
      <c r="G804" s="457">
        <v>696.9</v>
      </c>
      <c r="H804" s="456">
        <v>696.9</v>
      </c>
      <c r="I804" s="457">
        <v>0</v>
      </c>
      <c r="J804" s="458">
        <v>1</v>
      </c>
    </row>
    <row r="805" spans="1:10" x14ac:dyDescent="0.2">
      <c r="A805" s="306">
        <v>803</v>
      </c>
      <c r="B805" s="443" t="s">
        <v>581</v>
      </c>
      <c r="C805" s="437" t="s">
        <v>613</v>
      </c>
      <c r="D805" s="438" t="s">
        <v>463</v>
      </c>
      <c r="E805" s="439">
        <v>0</v>
      </c>
      <c r="F805" s="440">
        <v>0</v>
      </c>
      <c r="G805" s="441">
        <v>550</v>
      </c>
      <c r="H805" s="440">
        <v>550</v>
      </c>
      <c r="I805" s="441">
        <v>0</v>
      </c>
      <c r="J805" s="442">
        <v>1</v>
      </c>
    </row>
    <row r="806" spans="1:10" x14ac:dyDescent="0.2">
      <c r="A806" s="306">
        <v>804</v>
      </c>
      <c r="B806" s="443" t="s">
        <v>581</v>
      </c>
      <c r="C806" s="444" t="s">
        <v>613</v>
      </c>
      <c r="D806" s="445" t="s">
        <v>326</v>
      </c>
      <c r="E806" s="435">
        <v>0</v>
      </c>
      <c r="F806" s="446">
        <v>0</v>
      </c>
      <c r="G806" s="447">
        <v>1555</v>
      </c>
      <c r="H806" s="446">
        <v>1555</v>
      </c>
      <c r="I806" s="447">
        <v>0</v>
      </c>
      <c r="J806" s="448">
        <v>1</v>
      </c>
    </row>
    <row r="807" spans="1:10" x14ac:dyDescent="0.2">
      <c r="A807" s="306">
        <v>805</v>
      </c>
      <c r="B807" s="443" t="s">
        <v>581</v>
      </c>
      <c r="C807" s="437" t="s">
        <v>613</v>
      </c>
      <c r="D807" s="438" t="s">
        <v>556</v>
      </c>
      <c r="E807" s="439">
        <v>0</v>
      </c>
      <c r="F807" s="440">
        <v>0</v>
      </c>
      <c r="G807" s="441">
        <v>2880</v>
      </c>
      <c r="H807" s="440">
        <v>2880</v>
      </c>
      <c r="I807" s="441">
        <v>0</v>
      </c>
      <c r="J807" s="442">
        <v>1</v>
      </c>
    </row>
    <row r="808" spans="1:10" x14ac:dyDescent="0.2">
      <c r="A808" s="306">
        <v>806</v>
      </c>
      <c r="B808" s="443" t="s">
        <v>581</v>
      </c>
      <c r="C808" s="444" t="s">
        <v>613</v>
      </c>
      <c r="D808" s="445" t="s">
        <v>311</v>
      </c>
      <c r="E808" s="435" t="s">
        <v>585</v>
      </c>
      <c r="F808" s="446">
        <v>0</v>
      </c>
      <c r="G808" s="447">
        <v>1755.7</v>
      </c>
      <c r="H808" s="446">
        <v>1755.7</v>
      </c>
      <c r="I808" s="447">
        <v>0</v>
      </c>
      <c r="J808" s="448">
        <v>1</v>
      </c>
    </row>
    <row r="809" spans="1:10" x14ac:dyDescent="0.2">
      <c r="A809" s="306">
        <v>807</v>
      </c>
      <c r="B809" s="443" t="s">
        <v>581</v>
      </c>
      <c r="C809" s="437" t="s">
        <v>613</v>
      </c>
      <c r="D809" s="438" t="s">
        <v>311</v>
      </c>
      <c r="E809" s="439" t="s">
        <v>600</v>
      </c>
      <c r="F809" s="440">
        <v>0</v>
      </c>
      <c r="G809" s="441">
        <v>349.3</v>
      </c>
      <c r="H809" s="440">
        <v>349.3</v>
      </c>
      <c r="I809" s="441">
        <v>0</v>
      </c>
      <c r="J809" s="442">
        <v>1</v>
      </c>
    </row>
    <row r="810" spans="1:10" x14ac:dyDescent="0.2">
      <c r="A810" s="306">
        <v>808</v>
      </c>
      <c r="B810" s="443" t="s">
        <v>581</v>
      </c>
      <c r="C810" s="444" t="s">
        <v>613</v>
      </c>
      <c r="D810" s="445" t="s">
        <v>311</v>
      </c>
      <c r="E810" s="435" t="s">
        <v>601</v>
      </c>
      <c r="F810" s="446">
        <v>0</v>
      </c>
      <c r="G810" s="447">
        <v>224.5</v>
      </c>
      <c r="H810" s="446">
        <v>224.5</v>
      </c>
      <c r="I810" s="447">
        <v>0</v>
      </c>
      <c r="J810" s="448">
        <v>1</v>
      </c>
    </row>
    <row r="811" spans="1:10" x14ac:dyDescent="0.2">
      <c r="A811" s="306">
        <v>809</v>
      </c>
      <c r="B811" s="443" t="s">
        <v>581</v>
      </c>
      <c r="C811" s="454" t="s">
        <v>613</v>
      </c>
      <c r="D811" s="438" t="s">
        <v>311</v>
      </c>
      <c r="E811" s="439" t="s">
        <v>603</v>
      </c>
      <c r="F811" s="440">
        <v>0</v>
      </c>
      <c r="G811" s="441">
        <v>1047.8</v>
      </c>
      <c r="H811" s="440">
        <v>1047.8</v>
      </c>
      <c r="I811" s="441">
        <v>0</v>
      </c>
      <c r="J811" s="442">
        <v>1</v>
      </c>
    </row>
    <row r="812" spans="1:10" x14ac:dyDescent="0.2">
      <c r="A812" s="306">
        <v>810</v>
      </c>
      <c r="B812" s="443" t="s">
        <v>581</v>
      </c>
      <c r="C812" s="455" t="s">
        <v>614</v>
      </c>
      <c r="D812" s="455"/>
      <c r="E812" s="455"/>
      <c r="F812" s="456">
        <v>0</v>
      </c>
      <c r="G812" s="457">
        <v>8362.2999999999993</v>
      </c>
      <c r="H812" s="456">
        <v>8362.2999999999993</v>
      </c>
      <c r="I812" s="457">
        <v>0</v>
      </c>
      <c r="J812" s="458">
        <v>1</v>
      </c>
    </row>
    <row r="813" spans="1:10" x14ac:dyDescent="0.2">
      <c r="A813" s="306">
        <v>811</v>
      </c>
      <c r="B813" s="443" t="s">
        <v>581</v>
      </c>
      <c r="C813" s="437" t="s">
        <v>515</v>
      </c>
      <c r="D813" s="438" t="s">
        <v>326</v>
      </c>
      <c r="E813" s="439">
        <v>0</v>
      </c>
      <c r="F813" s="440">
        <v>0</v>
      </c>
      <c r="G813" s="441">
        <v>4000</v>
      </c>
      <c r="H813" s="440">
        <v>4000</v>
      </c>
      <c r="I813" s="441">
        <v>0</v>
      </c>
      <c r="J813" s="442">
        <v>1</v>
      </c>
    </row>
    <row r="814" spans="1:10" x14ac:dyDescent="0.2">
      <c r="A814" s="306">
        <v>812</v>
      </c>
      <c r="B814" s="443" t="s">
        <v>581</v>
      </c>
      <c r="C814" s="444" t="s">
        <v>515</v>
      </c>
      <c r="D814" s="445" t="s">
        <v>308</v>
      </c>
      <c r="E814" s="435">
        <v>0</v>
      </c>
      <c r="F814" s="446">
        <v>0</v>
      </c>
      <c r="G814" s="447">
        <v>380</v>
      </c>
      <c r="H814" s="446">
        <v>380</v>
      </c>
      <c r="I814" s="447">
        <v>0</v>
      </c>
      <c r="J814" s="448">
        <v>1</v>
      </c>
    </row>
    <row r="815" spans="1:10" x14ac:dyDescent="0.2">
      <c r="A815" s="306">
        <v>813</v>
      </c>
      <c r="B815" s="443" t="s">
        <v>581</v>
      </c>
      <c r="C815" s="437" t="s">
        <v>515</v>
      </c>
      <c r="D815" s="438" t="s">
        <v>309</v>
      </c>
      <c r="E815" s="439" t="s">
        <v>615</v>
      </c>
      <c r="F815" s="440">
        <v>10855</v>
      </c>
      <c r="G815" s="441">
        <v>10316</v>
      </c>
      <c r="H815" s="440">
        <v>10316</v>
      </c>
      <c r="I815" s="441">
        <v>0</v>
      </c>
      <c r="J815" s="442">
        <v>1</v>
      </c>
    </row>
    <row r="816" spans="1:10" x14ac:dyDescent="0.2">
      <c r="A816" s="306">
        <v>814</v>
      </c>
      <c r="B816" s="443" t="s">
        <v>581</v>
      </c>
      <c r="C816" s="444" t="s">
        <v>515</v>
      </c>
      <c r="D816" s="445" t="s">
        <v>309</v>
      </c>
      <c r="E816" s="435" t="s">
        <v>616</v>
      </c>
      <c r="F816" s="446">
        <v>20086</v>
      </c>
      <c r="G816" s="447">
        <v>22792</v>
      </c>
      <c r="H816" s="446">
        <v>22792</v>
      </c>
      <c r="I816" s="447">
        <v>0</v>
      </c>
      <c r="J816" s="448">
        <v>1</v>
      </c>
    </row>
    <row r="817" spans="1:10" x14ac:dyDescent="0.2">
      <c r="A817" s="306">
        <v>815</v>
      </c>
      <c r="B817" s="443" t="s">
        <v>581</v>
      </c>
      <c r="C817" s="437" t="s">
        <v>515</v>
      </c>
      <c r="D817" s="438" t="s">
        <v>311</v>
      </c>
      <c r="E817" s="439" t="s">
        <v>585</v>
      </c>
      <c r="F817" s="440">
        <v>0</v>
      </c>
      <c r="G817" s="441">
        <v>2479.6999999999998</v>
      </c>
      <c r="H817" s="440">
        <v>2479.6999999999998</v>
      </c>
      <c r="I817" s="441">
        <v>0</v>
      </c>
      <c r="J817" s="442">
        <v>1</v>
      </c>
    </row>
    <row r="818" spans="1:10" x14ac:dyDescent="0.2">
      <c r="A818" s="306">
        <v>816</v>
      </c>
      <c r="B818" s="443" t="s">
        <v>581</v>
      </c>
      <c r="C818" s="444" t="s">
        <v>515</v>
      </c>
      <c r="D818" s="445" t="s">
        <v>311</v>
      </c>
      <c r="E818" s="435" t="s">
        <v>595</v>
      </c>
      <c r="F818" s="446">
        <v>0</v>
      </c>
      <c r="G818" s="447">
        <v>3791.7</v>
      </c>
      <c r="H818" s="446">
        <v>3791.7</v>
      </c>
      <c r="I818" s="447">
        <v>0</v>
      </c>
      <c r="J818" s="448">
        <v>1</v>
      </c>
    </row>
    <row r="819" spans="1:10" x14ac:dyDescent="0.2">
      <c r="A819" s="306">
        <v>817</v>
      </c>
      <c r="B819" s="443" t="s">
        <v>581</v>
      </c>
      <c r="C819" s="437" t="s">
        <v>515</v>
      </c>
      <c r="D819" s="438" t="s">
        <v>311</v>
      </c>
      <c r="E819" s="439" t="s">
        <v>597</v>
      </c>
      <c r="F819" s="440">
        <v>0</v>
      </c>
      <c r="G819" s="441">
        <v>3077.6</v>
      </c>
      <c r="H819" s="440">
        <v>3077.6</v>
      </c>
      <c r="I819" s="441">
        <v>0</v>
      </c>
      <c r="J819" s="442">
        <v>1</v>
      </c>
    </row>
    <row r="820" spans="1:10" x14ac:dyDescent="0.2">
      <c r="A820" s="306">
        <v>818</v>
      </c>
      <c r="B820" s="443" t="s">
        <v>581</v>
      </c>
      <c r="C820" s="444" t="s">
        <v>515</v>
      </c>
      <c r="D820" s="445" t="s">
        <v>311</v>
      </c>
      <c r="E820" s="435" t="s">
        <v>615</v>
      </c>
      <c r="F820" s="446">
        <v>0</v>
      </c>
      <c r="G820" s="447">
        <v>3816.7</v>
      </c>
      <c r="H820" s="446">
        <v>3816.7</v>
      </c>
      <c r="I820" s="447">
        <v>0</v>
      </c>
      <c r="J820" s="448">
        <v>1</v>
      </c>
    </row>
    <row r="821" spans="1:10" x14ac:dyDescent="0.2">
      <c r="A821" s="306">
        <v>819</v>
      </c>
      <c r="B821" s="443" t="s">
        <v>581</v>
      </c>
      <c r="C821" s="437" t="s">
        <v>515</v>
      </c>
      <c r="D821" s="438" t="s">
        <v>311</v>
      </c>
      <c r="E821" s="439" t="s">
        <v>599</v>
      </c>
      <c r="F821" s="440">
        <v>0</v>
      </c>
      <c r="G821" s="441">
        <v>1145.5</v>
      </c>
      <c r="H821" s="440">
        <v>1145.5</v>
      </c>
      <c r="I821" s="441">
        <v>0</v>
      </c>
      <c r="J821" s="442">
        <v>1</v>
      </c>
    </row>
    <row r="822" spans="1:10" x14ac:dyDescent="0.2">
      <c r="A822" s="306">
        <v>820</v>
      </c>
      <c r="B822" s="443" t="s">
        <v>581</v>
      </c>
      <c r="C822" s="444" t="s">
        <v>515</v>
      </c>
      <c r="D822" s="445" t="s">
        <v>311</v>
      </c>
      <c r="E822" s="435" t="s">
        <v>616</v>
      </c>
      <c r="F822" s="446">
        <v>0</v>
      </c>
      <c r="G822" s="447">
        <v>4540.1000000000004</v>
      </c>
      <c r="H822" s="446">
        <v>4540.1000000000004</v>
      </c>
      <c r="I822" s="447">
        <v>0</v>
      </c>
      <c r="J822" s="448">
        <v>1</v>
      </c>
    </row>
    <row r="823" spans="1:10" x14ac:dyDescent="0.2">
      <c r="A823" s="306">
        <v>821</v>
      </c>
      <c r="B823" s="443" t="s">
        <v>581</v>
      </c>
      <c r="C823" s="454" t="s">
        <v>515</v>
      </c>
      <c r="D823" s="438" t="s">
        <v>311</v>
      </c>
      <c r="E823" s="439" t="s">
        <v>602</v>
      </c>
      <c r="F823" s="440">
        <v>0</v>
      </c>
      <c r="G823" s="441">
        <v>16793.3</v>
      </c>
      <c r="H823" s="440">
        <v>16793.3</v>
      </c>
      <c r="I823" s="441">
        <v>0</v>
      </c>
      <c r="J823" s="442">
        <v>1</v>
      </c>
    </row>
    <row r="824" spans="1:10" x14ac:dyDescent="0.2">
      <c r="A824" s="306">
        <v>822</v>
      </c>
      <c r="B824" s="443" t="s">
        <v>581</v>
      </c>
      <c r="C824" s="455" t="s">
        <v>516</v>
      </c>
      <c r="D824" s="455"/>
      <c r="E824" s="455"/>
      <c r="F824" s="456">
        <v>30941</v>
      </c>
      <c r="G824" s="457">
        <v>73132.599999999991</v>
      </c>
      <c r="H824" s="456">
        <v>73132.599999999991</v>
      </c>
      <c r="I824" s="457">
        <v>0</v>
      </c>
      <c r="J824" s="458">
        <v>1</v>
      </c>
    </row>
    <row r="825" spans="1:10" x14ac:dyDescent="0.2">
      <c r="A825" s="306">
        <v>823</v>
      </c>
      <c r="B825" s="443" t="s">
        <v>581</v>
      </c>
      <c r="C825" s="437" t="s">
        <v>617</v>
      </c>
      <c r="D825" s="438" t="s">
        <v>463</v>
      </c>
      <c r="E825" s="439">
        <v>0</v>
      </c>
      <c r="F825" s="440">
        <v>500</v>
      </c>
      <c r="G825" s="441">
        <v>1090</v>
      </c>
      <c r="H825" s="440">
        <v>1090</v>
      </c>
      <c r="I825" s="441">
        <v>0</v>
      </c>
      <c r="J825" s="442">
        <v>1</v>
      </c>
    </row>
    <row r="826" spans="1:10" x14ac:dyDescent="0.2">
      <c r="A826" s="306">
        <v>824</v>
      </c>
      <c r="B826" s="443" t="s">
        <v>581</v>
      </c>
      <c r="C826" s="444" t="s">
        <v>617</v>
      </c>
      <c r="D826" s="445" t="s">
        <v>326</v>
      </c>
      <c r="E826" s="435">
        <v>0</v>
      </c>
      <c r="F826" s="446">
        <v>71561</v>
      </c>
      <c r="G826" s="447">
        <v>1250</v>
      </c>
      <c r="H826" s="446">
        <v>1244.258</v>
      </c>
      <c r="I826" s="447">
        <v>-6</v>
      </c>
      <c r="J826" s="448">
        <v>0.99540640000000002</v>
      </c>
    </row>
    <row r="827" spans="1:10" x14ac:dyDescent="0.2">
      <c r="A827" s="306">
        <v>825</v>
      </c>
      <c r="B827" s="443" t="s">
        <v>581</v>
      </c>
      <c r="C827" s="437" t="s">
        <v>617</v>
      </c>
      <c r="D827" s="438" t="s">
        <v>556</v>
      </c>
      <c r="E827" s="439">
        <v>0</v>
      </c>
      <c r="F827" s="440">
        <v>0</v>
      </c>
      <c r="G827" s="441">
        <v>1670</v>
      </c>
      <c r="H827" s="440">
        <v>1670</v>
      </c>
      <c r="I827" s="441">
        <v>0</v>
      </c>
      <c r="J827" s="442">
        <v>1</v>
      </c>
    </row>
    <row r="828" spans="1:10" x14ac:dyDescent="0.2">
      <c r="A828" s="306">
        <v>826</v>
      </c>
      <c r="B828" s="443" t="s">
        <v>581</v>
      </c>
      <c r="C828" s="444" t="s">
        <v>617</v>
      </c>
      <c r="D828" s="445" t="s">
        <v>308</v>
      </c>
      <c r="E828" s="435">
        <v>0</v>
      </c>
      <c r="F828" s="446">
        <v>0</v>
      </c>
      <c r="G828" s="447">
        <v>600</v>
      </c>
      <c r="H828" s="446">
        <v>600</v>
      </c>
      <c r="I828" s="447">
        <v>0</v>
      </c>
      <c r="J828" s="448">
        <v>1</v>
      </c>
    </row>
    <row r="829" spans="1:10" x14ac:dyDescent="0.2">
      <c r="A829" s="306">
        <v>827</v>
      </c>
      <c r="B829" s="443" t="s">
        <v>581</v>
      </c>
      <c r="C829" s="454" t="s">
        <v>617</v>
      </c>
      <c r="D829" s="438" t="s">
        <v>311</v>
      </c>
      <c r="E829" s="439" t="s">
        <v>585</v>
      </c>
      <c r="F829" s="440">
        <v>0</v>
      </c>
      <c r="G829" s="441">
        <v>110.4</v>
      </c>
      <c r="H829" s="440">
        <v>110.4</v>
      </c>
      <c r="I829" s="441">
        <v>0</v>
      </c>
      <c r="J829" s="442">
        <v>1</v>
      </c>
    </row>
    <row r="830" spans="1:10" x14ac:dyDescent="0.2">
      <c r="A830" s="306">
        <v>828</v>
      </c>
      <c r="B830" s="443" t="s">
        <v>581</v>
      </c>
      <c r="C830" s="455" t="s">
        <v>618</v>
      </c>
      <c r="D830" s="455"/>
      <c r="E830" s="455"/>
      <c r="F830" s="456">
        <v>72061</v>
      </c>
      <c r="G830" s="457">
        <v>4720.3999999999996</v>
      </c>
      <c r="H830" s="456">
        <v>4714.6579999999994</v>
      </c>
      <c r="I830" s="457">
        <v>-6</v>
      </c>
      <c r="J830" s="458">
        <v>0.99878357766290993</v>
      </c>
    </row>
    <row r="831" spans="1:10" x14ac:dyDescent="0.2">
      <c r="A831" s="306">
        <v>829</v>
      </c>
      <c r="B831" s="443" t="s">
        <v>581</v>
      </c>
      <c r="C831" s="437" t="s">
        <v>619</v>
      </c>
      <c r="D831" s="438" t="s">
        <v>463</v>
      </c>
      <c r="E831" s="439">
        <v>0</v>
      </c>
      <c r="F831" s="440">
        <v>0</v>
      </c>
      <c r="G831" s="441">
        <v>872</v>
      </c>
      <c r="H831" s="440">
        <v>872</v>
      </c>
      <c r="I831" s="441">
        <v>0</v>
      </c>
      <c r="J831" s="442">
        <v>1</v>
      </c>
    </row>
    <row r="832" spans="1:10" x14ac:dyDescent="0.2">
      <c r="A832" s="306">
        <v>830</v>
      </c>
      <c r="B832" s="443" t="s">
        <v>581</v>
      </c>
      <c r="C832" s="444" t="s">
        <v>619</v>
      </c>
      <c r="D832" s="445" t="s">
        <v>326</v>
      </c>
      <c r="E832" s="435">
        <v>0</v>
      </c>
      <c r="F832" s="446">
        <v>0</v>
      </c>
      <c r="G832" s="447">
        <v>3172</v>
      </c>
      <c r="H832" s="446">
        <v>3172</v>
      </c>
      <c r="I832" s="447">
        <v>0</v>
      </c>
      <c r="J832" s="448">
        <v>1</v>
      </c>
    </row>
    <row r="833" spans="1:10" x14ac:dyDescent="0.2">
      <c r="A833" s="306">
        <v>831</v>
      </c>
      <c r="B833" s="443" t="s">
        <v>581</v>
      </c>
      <c r="C833" s="454" t="s">
        <v>619</v>
      </c>
      <c r="D833" s="438" t="s">
        <v>556</v>
      </c>
      <c r="E833" s="439">
        <v>0</v>
      </c>
      <c r="F833" s="440">
        <v>0</v>
      </c>
      <c r="G833" s="441">
        <v>1247</v>
      </c>
      <c r="H833" s="440">
        <v>1247</v>
      </c>
      <c r="I833" s="441">
        <v>0</v>
      </c>
      <c r="J833" s="442">
        <v>1</v>
      </c>
    </row>
    <row r="834" spans="1:10" x14ac:dyDescent="0.2">
      <c r="A834" s="306">
        <v>832</v>
      </c>
      <c r="B834" s="443" t="s">
        <v>581</v>
      </c>
      <c r="C834" s="455" t="s">
        <v>620</v>
      </c>
      <c r="D834" s="455"/>
      <c r="E834" s="455"/>
      <c r="F834" s="456">
        <v>0</v>
      </c>
      <c r="G834" s="457">
        <v>5291</v>
      </c>
      <c r="H834" s="456">
        <v>5291</v>
      </c>
      <c r="I834" s="457">
        <v>0</v>
      </c>
      <c r="J834" s="458">
        <v>1</v>
      </c>
    </row>
    <row r="835" spans="1:10" x14ac:dyDescent="0.2">
      <c r="A835" s="306">
        <v>833</v>
      </c>
      <c r="B835" s="443" t="s">
        <v>581</v>
      </c>
      <c r="C835" s="437" t="s">
        <v>621</v>
      </c>
      <c r="D835" s="438" t="s">
        <v>463</v>
      </c>
      <c r="E835" s="439">
        <v>0</v>
      </c>
      <c r="F835" s="440">
        <v>0</v>
      </c>
      <c r="G835" s="441">
        <v>168</v>
      </c>
      <c r="H835" s="440">
        <v>168</v>
      </c>
      <c r="I835" s="441">
        <v>0</v>
      </c>
      <c r="J835" s="442">
        <v>1</v>
      </c>
    </row>
    <row r="836" spans="1:10" x14ac:dyDescent="0.2">
      <c r="A836" s="306">
        <v>834</v>
      </c>
      <c r="B836" s="443" t="s">
        <v>581</v>
      </c>
      <c r="C836" s="449" t="s">
        <v>621</v>
      </c>
      <c r="D836" s="445" t="s">
        <v>311</v>
      </c>
      <c r="E836" s="435" t="s">
        <v>585</v>
      </c>
      <c r="F836" s="446">
        <v>0</v>
      </c>
      <c r="G836" s="447">
        <v>1047.8</v>
      </c>
      <c r="H836" s="446">
        <v>1047.8</v>
      </c>
      <c r="I836" s="447">
        <v>0</v>
      </c>
      <c r="J836" s="448">
        <v>1</v>
      </c>
    </row>
    <row r="837" spans="1:10" x14ac:dyDescent="0.2">
      <c r="A837" s="306">
        <v>835</v>
      </c>
      <c r="B837" s="443" t="s">
        <v>581</v>
      </c>
      <c r="C837" s="450" t="s">
        <v>622</v>
      </c>
      <c r="D837" s="450"/>
      <c r="E837" s="450"/>
      <c r="F837" s="451">
        <v>0</v>
      </c>
      <c r="G837" s="452">
        <v>1215.8</v>
      </c>
      <c r="H837" s="451">
        <v>1215.8</v>
      </c>
      <c r="I837" s="452">
        <v>0</v>
      </c>
      <c r="J837" s="453">
        <v>1</v>
      </c>
    </row>
    <row r="838" spans="1:10" x14ac:dyDescent="0.2">
      <c r="A838" s="306">
        <v>836</v>
      </c>
      <c r="B838" s="443" t="s">
        <v>581</v>
      </c>
      <c r="C838" s="449" t="s">
        <v>623</v>
      </c>
      <c r="D838" s="445" t="s">
        <v>326</v>
      </c>
      <c r="E838" s="435">
        <v>0</v>
      </c>
      <c r="F838" s="446">
        <v>0</v>
      </c>
      <c r="G838" s="447">
        <v>170</v>
      </c>
      <c r="H838" s="446">
        <v>170</v>
      </c>
      <c r="I838" s="447">
        <v>0</v>
      </c>
      <c r="J838" s="448">
        <v>1</v>
      </c>
    </row>
    <row r="839" spans="1:10" x14ac:dyDescent="0.2">
      <c r="A839" s="306">
        <v>837</v>
      </c>
      <c r="B839" s="443" t="s">
        <v>581</v>
      </c>
      <c r="C839" s="450" t="s">
        <v>624</v>
      </c>
      <c r="D839" s="450"/>
      <c r="E839" s="450"/>
      <c r="F839" s="451">
        <v>0</v>
      </c>
      <c r="G839" s="452">
        <v>170</v>
      </c>
      <c r="H839" s="451">
        <v>170</v>
      </c>
      <c r="I839" s="452">
        <v>0</v>
      </c>
      <c r="J839" s="453">
        <v>1</v>
      </c>
    </row>
    <row r="840" spans="1:10" x14ac:dyDescent="0.2">
      <c r="A840" s="306">
        <v>838</v>
      </c>
      <c r="B840" s="443" t="s">
        <v>581</v>
      </c>
      <c r="C840" s="444" t="s">
        <v>625</v>
      </c>
      <c r="D840" s="445" t="s">
        <v>463</v>
      </c>
      <c r="E840" s="435">
        <v>0</v>
      </c>
      <c r="F840" s="446">
        <v>0</v>
      </c>
      <c r="G840" s="447">
        <v>105</v>
      </c>
      <c r="H840" s="446">
        <v>105</v>
      </c>
      <c r="I840" s="447">
        <v>0</v>
      </c>
      <c r="J840" s="448">
        <v>1</v>
      </c>
    </row>
    <row r="841" spans="1:10" x14ac:dyDescent="0.2">
      <c r="A841" s="306">
        <v>839</v>
      </c>
      <c r="B841" s="443" t="s">
        <v>581</v>
      </c>
      <c r="C841" s="437" t="s">
        <v>625</v>
      </c>
      <c r="D841" s="438" t="s">
        <v>326</v>
      </c>
      <c r="E841" s="439">
        <v>0</v>
      </c>
      <c r="F841" s="440">
        <v>0</v>
      </c>
      <c r="G841" s="441">
        <v>3378</v>
      </c>
      <c r="H841" s="440">
        <v>3378</v>
      </c>
      <c r="I841" s="441">
        <v>0</v>
      </c>
      <c r="J841" s="442">
        <v>1</v>
      </c>
    </row>
    <row r="842" spans="1:10" x14ac:dyDescent="0.2">
      <c r="A842" s="306">
        <v>840</v>
      </c>
      <c r="B842" s="443" t="s">
        <v>581</v>
      </c>
      <c r="C842" s="444" t="s">
        <v>625</v>
      </c>
      <c r="D842" s="445" t="s">
        <v>556</v>
      </c>
      <c r="E842" s="435">
        <v>0</v>
      </c>
      <c r="F842" s="446">
        <v>0</v>
      </c>
      <c r="G842" s="447">
        <v>1653</v>
      </c>
      <c r="H842" s="446">
        <v>1653</v>
      </c>
      <c r="I842" s="447">
        <v>0</v>
      </c>
      <c r="J842" s="448">
        <v>1</v>
      </c>
    </row>
    <row r="843" spans="1:10" x14ac:dyDescent="0.2">
      <c r="A843" s="306">
        <v>841</v>
      </c>
      <c r="B843" s="443" t="s">
        <v>581</v>
      </c>
      <c r="C843" s="437" t="s">
        <v>625</v>
      </c>
      <c r="D843" s="438" t="s">
        <v>309</v>
      </c>
      <c r="E843" s="439" t="s">
        <v>585</v>
      </c>
      <c r="F843" s="440">
        <v>74029</v>
      </c>
      <c r="G843" s="441">
        <v>76373</v>
      </c>
      <c r="H843" s="440">
        <v>76373</v>
      </c>
      <c r="I843" s="441">
        <v>0</v>
      </c>
      <c r="J843" s="442">
        <v>1</v>
      </c>
    </row>
    <row r="844" spans="1:10" x14ac:dyDescent="0.2">
      <c r="A844" s="306">
        <v>842</v>
      </c>
      <c r="B844" s="443" t="s">
        <v>581</v>
      </c>
      <c r="C844" s="444" t="s">
        <v>625</v>
      </c>
      <c r="D844" s="445" t="s">
        <v>311</v>
      </c>
      <c r="E844" s="435" t="s">
        <v>585</v>
      </c>
      <c r="F844" s="446">
        <v>0</v>
      </c>
      <c r="G844" s="447">
        <v>1624</v>
      </c>
      <c r="H844" s="446">
        <v>1624</v>
      </c>
      <c r="I844" s="447">
        <v>0</v>
      </c>
      <c r="J844" s="448">
        <v>1</v>
      </c>
    </row>
    <row r="845" spans="1:10" x14ac:dyDescent="0.2">
      <c r="A845" s="306">
        <v>843</v>
      </c>
      <c r="B845" s="443" t="s">
        <v>581</v>
      </c>
      <c r="C845" s="454" t="s">
        <v>625</v>
      </c>
      <c r="D845" s="438" t="s">
        <v>358</v>
      </c>
      <c r="E845" s="439">
        <v>0</v>
      </c>
      <c r="F845" s="440">
        <v>3170</v>
      </c>
      <c r="G845" s="441">
        <v>1055</v>
      </c>
      <c r="H845" s="440">
        <v>0</v>
      </c>
      <c r="I845" s="441">
        <v>-1055</v>
      </c>
      <c r="J845" s="442">
        <v>0</v>
      </c>
    </row>
    <row r="846" spans="1:10" x14ac:dyDescent="0.2">
      <c r="A846" s="306">
        <v>844</v>
      </c>
      <c r="B846" s="443" t="s">
        <v>581</v>
      </c>
      <c r="C846" s="455" t="s">
        <v>626</v>
      </c>
      <c r="D846" s="455"/>
      <c r="E846" s="455"/>
      <c r="F846" s="456">
        <v>77199</v>
      </c>
      <c r="G846" s="457">
        <v>84188</v>
      </c>
      <c r="H846" s="456">
        <v>83133</v>
      </c>
      <c r="I846" s="457">
        <v>-1055</v>
      </c>
      <c r="J846" s="458">
        <v>0.98746852282985698</v>
      </c>
    </row>
    <row r="847" spans="1:10" x14ac:dyDescent="0.2">
      <c r="A847" s="306">
        <v>845</v>
      </c>
      <c r="B847" s="443" t="s">
        <v>581</v>
      </c>
      <c r="C847" s="437" t="s">
        <v>627</v>
      </c>
      <c r="D847" s="438" t="s">
        <v>463</v>
      </c>
      <c r="E847" s="439">
        <v>0</v>
      </c>
      <c r="F847" s="440">
        <v>0</v>
      </c>
      <c r="G847" s="441">
        <v>140</v>
      </c>
      <c r="H847" s="440">
        <v>140</v>
      </c>
      <c r="I847" s="441">
        <v>0</v>
      </c>
      <c r="J847" s="442">
        <v>1</v>
      </c>
    </row>
    <row r="848" spans="1:10" x14ac:dyDescent="0.2">
      <c r="A848" s="306">
        <v>846</v>
      </c>
      <c r="B848" s="443" t="s">
        <v>581</v>
      </c>
      <c r="C848" s="444" t="s">
        <v>627</v>
      </c>
      <c r="D848" s="445" t="s">
        <v>326</v>
      </c>
      <c r="E848" s="435">
        <v>0</v>
      </c>
      <c r="F848" s="446">
        <v>0</v>
      </c>
      <c r="G848" s="447">
        <v>3810</v>
      </c>
      <c r="H848" s="446">
        <v>3810</v>
      </c>
      <c r="I848" s="447">
        <v>0</v>
      </c>
      <c r="J848" s="448">
        <v>1</v>
      </c>
    </row>
    <row r="849" spans="1:10" x14ac:dyDescent="0.2">
      <c r="A849" s="306">
        <v>847</v>
      </c>
      <c r="B849" s="443" t="s">
        <v>581</v>
      </c>
      <c r="C849" s="454" t="s">
        <v>627</v>
      </c>
      <c r="D849" s="438" t="s">
        <v>556</v>
      </c>
      <c r="E849" s="439">
        <v>0</v>
      </c>
      <c r="F849" s="440">
        <v>0</v>
      </c>
      <c r="G849" s="441">
        <v>175</v>
      </c>
      <c r="H849" s="440">
        <v>175</v>
      </c>
      <c r="I849" s="441">
        <v>0</v>
      </c>
      <c r="J849" s="442">
        <v>1</v>
      </c>
    </row>
    <row r="850" spans="1:10" x14ac:dyDescent="0.2">
      <c r="A850" s="306">
        <v>848</v>
      </c>
      <c r="B850" s="443" t="s">
        <v>581</v>
      </c>
      <c r="C850" s="455" t="s">
        <v>628</v>
      </c>
      <c r="D850" s="455"/>
      <c r="E850" s="455"/>
      <c r="F850" s="456">
        <v>0</v>
      </c>
      <c r="G850" s="457">
        <v>4125</v>
      </c>
      <c r="H850" s="456">
        <v>4125</v>
      </c>
      <c r="I850" s="457">
        <v>0</v>
      </c>
      <c r="J850" s="458">
        <v>1</v>
      </c>
    </row>
    <row r="851" spans="1:10" x14ac:dyDescent="0.2">
      <c r="A851" s="306">
        <v>849</v>
      </c>
      <c r="B851" s="443" t="s">
        <v>581</v>
      </c>
      <c r="C851" s="454" t="s">
        <v>629</v>
      </c>
      <c r="D851" s="438" t="s">
        <v>463</v>
      </c>
      <c r="E851" s="439">
        <v>0</v>
      </c>
      <c r="F851" s="440">
        <v>500</v>
      </c>
      <c r="G851" s="441">
        <v>1768</v>
      </c>
      <c r="H851" s="440">
        <v>1768</v>
      </c>
      <c r="I851" s="441">
        <v>0</v>
      </c>
      <c r="J851" s="442">
        <v>1</v>
      </c>
    </row>
    <row r="852" spans="1:10" x14ac:dyDescent="0.2">
      <c r="A852" s="306">
        <v>850</v>
      </c>
      <c r="B852" s="443" t="s">
        <v>581</v>
      </c>
      <c r="C852" s="455" t="s">
        <v>630</v>
      </c>
      <c r="D852" s="455"/>
      <c r="E852" s="455"/>
      <c r="F852" s="456">
        <v>500</v>
      </c>
      <c r="G852" s="457">
        <v>1768</v>
      </c>
      <c r="H852" s="456">
        <v>1768</v>
      </c>
      <c r="I852" s="457">
        <v>0</v>
      </c>
      <c r="J852" s="458">
        <v>1</v>
      </c>
    </row>
    <row r="853" spans="1:10" x14ac:dyDescent="0.2">
      <c r="A853" s="306">
        <v>851</v>
      </c>
      <c r="B853" s="443" t="s">
        <v>581</v>
      </c>
      <c r="C853" s="437" t="s">
        <v>631</v>
      </c>
      <c r="D853" s="438" t="s">
        <v>463</v>
      </c>
      <c r="E853" s="439">
        <v>0</v>
      </c>
      <c r="F853" s="440">
        <v>0</v>
      </c>
      <c r="G853" s="441">
        <v>50</v>
      </c>
      <c r="H853" s="440">
        <v>50</v>
      </c>
      <c r="I853" s="441">
        <v>0</v>
      </c>
      <c r="J853" s="442">
        <v>1</v>
      </c>
    </row>
    <row r="854" spans="1:10" x14ac:dyDescent="0.2">
      <c r="A854" s="306">
        <v>852</v>
      </c>
      <c r="B854" s="443" t="s">
        <v>581</v>
      </c>
      <c r="C854" s="449" t="s">
        <v>631</v>
      </c>
      <c r="D854" s="445" t="s">
        <v>326</v>
      </c>
      <c r="E854" s="435">
        <v>0</v>
      </c>
      <c r="F854" s="446">
        <v>0</v>
      </c>
      <c r="G854" s="447">
        <v>445</v>
      </c>
      <c r="H854" s="446">
        <v>445</v>
      </c>
      <c r="I854" s="447">
        <v>0</v>
      </c>
      <c r="J854" s="448">
        <v>1</v>
      </c>
    </row>
    <row r="855" spans="1:10" x14ac:dyDescent="0.2">
      <c r="A855" s="306">
        <v>853</v>
      </c>
      <c r="B855" s="443" t="s">
        <v>581</v>
      </c>
      <c r="C855" s="450" t="s">
        <v>632</v>
      </c>
      <c r="D855" s="450"/>
      <c r="E855" s="450"/>
      <c r="F855" s="451">
        <v>0</v>
      </c>
      <c r="G855" s="452">
        <v>495</v>
      </c>
      <c r="H855" s="451">
        <v>495</v>
      </c>
      <c r="I855" s="452">
        <v>0</v>
      </c>
      <c r="J855" s="453">
        <v>1</v>
      </c>
    </row>
    <row r="856" spans="1:10" x14ac:dyDescent="0.2">
      <c r="A856" s="306">
        <v>854</v>
      </c>
      <c r="B856" s="443" t="s">
        <v>581</v>
      </c>
      <c r="C856" s="444" t="s">
        <v>633</v>
      </c>
      <c r="D856" s="445" t="s">
        <v>463</v>
      </c>
      <c r="E856" s="435">
        <v>0</v>
      </c>
      <c r="F856" s="446">
        <v>0</v>
      </c>
      <c r="G856" s="447">
        <v>271</v>
      </c>
      <c r="H856" s="446">
        <v>271</v>
      </c>
      <c r="I856" s="447">
        <v>0</v>
      </c>
      <c r="J856" s="448">
        <v>1</v>
      </c>
    </row>
    <row r="857" spans="1:10" x14ac:dyDescent="0.2">
      <c r="A857" s="306">
        <v>855</v>
      </c>
      <c r="B857" s="443" t="s">
        <v>581</v>
      </c>
      <c r="C857" s="454" t="s">
        <v>633</v>
      </c>
      <c r="D857" s="438" t="s">
        <v>326</v>
      </c>
      <c r="E857" s="439">
        <v>0</v>
      </c>
      <c r="F857" s="440">
        <v>0</v>
      </c>
      <c r="G857" s="441">
        <v>1512</v>
      </c>
      <c r="H857" s="440">
        <v>1512</v>
      </c>
      <c r="I857" s="441">
        <v>0</v>
      </c>
      <c r="J857" s="442">
        <v>1</v>
      </c>
    </row>
    <row r="858" spans="1:10" x14ac:dyDescent="0.2">
      <c r="A858" s="306">
        <v>856</v>
      </c>
      <c r="B858" s="443" t="s">
        <v>581</v>
      </c>
      <c r="C858" s="455" t="s">
        <v>634</v>
      </c>
      <c r="D858" s="455"/>
      <c r="E858" s="455"/>
      <c r="F858" s="456">
        <v>0</v>
      </c>
      <c r="G858" s="457">
        <v>1783</v>
      </c>
      <c r="H858" s="456">
        <v>1783</v>
      </c>
      <c r="I858" s="457">
        <v>0</v>
      </c>
      <c r="J858" s="458">
        <v>1</v>
      </c>
    </row>
    <row r="859" spans="1:10" x14ac:dyDescent="0.2">
      <c r="A859" s="306">
        <v>857</v>
      </c>
      <c r="B859" s="443" t="s">
        <v>581</v>
      </c>
      <c r="C859" s="437" t="s">
        <v>635</v>
      </c>
      <c r="D859" s="438" t="s">
        <v>463</v>
      </c>
      <c r="E859" s="439">
        <v>0</v>
      </c>
      <c r="F859" s="440">
        <v>0</v>
      </c>
      <c r="G859" s="441">
        <v>383</v>
      </c>
      <c r="H859" s="440">
        <v>383</v>
      </c>
      <c r="I859" s="441">
        <v>0</v>
      </c>
      <c r="J859" s="442">
        <v>1</v>
      </c>
    </row>
    <row r="860" spans="1:10" x14ac:dyDescent="0.2">
      <c r="A860" s="306">
        <v>858</v>
      </c>
      <c r="B860" s="443" t="s">
        <v>581</v>
      </c>
      <c r="C860" s="444" t="s">
        <v>635</v>
      </c>
      <c r="D860" s="445" t="s">
        <v>326</v>
      </c>
      <c r="E860" s="435">
        <v>0</v>
      </c>
      <c r="F860" s="446">
        <v>0</v>
      </c>
      <c r="G860" s="447">
        <v>2144</v>
      </c>
      <c r="H860" s="446">
        <v>2144</v>
      </c>
      <c r="I860" s="447">
        <v>0</v>
      </c>
      <c r="J860" s="448">
        <v>1</v>
      </c>
    </row>
    <row r="861" spans="1:10" x14ac:dyDescent="0.2">
      <c r="A861" s="306">
        <v>859</v>
      </c>
      <c r="B861" s="443" t="s">
        <v>581</v>
      </c>
      <c r="C861" s="437" t="s">
        <v>635</v>
      </c>
      <c r="D861" s="438" t="s">
        <v>556</v>
      </c>
      <c r="E861" s="439">
        <v>0</v>
      </c>
      <c r="F861" s="440">
        <v>0</v>
      </c>
      <c r="G861" s="441">
        <v>306</v>
      </c>
      <c r="H861" s="440">
        <v>306</v>
      </c>
      <c r="I861" s="441">
        <v>0</v>
      </c>
      <c r="J861" s="442">
        <v>1</v>
      </c>
    </row>
    <row r="862" spans="1:10" x14ac:dyDescent="0.2">
      <c r="A862" s="306">
        <v>860</v>
      </c>
      <c r="B862" s="443" t="s">
        <v>581</v>
      </c>
      <c r="C862" s="449" t="s">
        <v>635</v>
      </c>
      <c r="D862" s="445" t="s">
        <v>464</v>
      </c>
      <c r="E862" s="435">
        <v>0</v>
      </c>
      <c r="F862" s="446">
        <v>995</v>
      </c>
      <c r="G862" s="447">
        <v>995</v>
      </c>
      <c r="H862" s="446">
        <v>995</v>
      </c>
      <c r="I862" s="447">
        <v>0</v>
      </c>
      <c r="J862" s="448">
        <v>1</v>
      </c>
    </row>
    <row r="863" spans="1:10" x14ac:dyDescent="0.2">
      <c r="A863" s="306">
        <v>861</v>
      </c>
      <c r="B863" s="443" t="s">
        <v>581</v>
      </c>
      <c r="C863" s="450" t="s">
        <v>636</v>
      </c>
      <c r="D863" s="450"/>
      <c r="E863" s="450"/>
      <c r="F863" s="451">
        <v>995</v>
      </c>
      <c r="G863" s="452">
        <v>3828</v>
      </c>
      <c r="H863" s="451">
        <v>3828</v>
      </c>
      <c r="I863" s="452">
        <v>0</v>
      </c>
      <c r="J863" s="453">
        <v>1</v>
      </c>
    </row>
    <row r="864" spans="1:10" x14ac:dyDescent="0.2">
      <c r="A864" s="306">
        <v>862</v>
      </c>
      <c r="B864" s="443" t="s">
        <v>581</v>
      </c>
      <c r="C864" s="444" t="s">
        <v>549</v>
      </c>
      <c r="D864" s="445" t="s">
        <v>397</v>
      </c>
      <c r="E864" s="435">
        <v>0</v>
      </c>
      <c r="F864" s="446">
        <v>0</v>
      </c>
      <c r="G864" s="447">
        <v>5</v>
      </c>
      <c r="H864" s="446">
        <v>4.6859999999999999</v>
      </c>
      <c r="I864" s="447">
        <v>0</v>
      </c>
      <c r="J864" s="448">
        <v>0.93720000000000003</v>
      </c>
    </row>
    <row r="865" spans="1:10" x14ac:dyDescent="0.2">
      <c r="A865" s="306">
        <v>863</v>
      </c>
      <c r="B865" s="443" t="s">
        <v>581</v>
      </c>
      <c r="C865" s="437" t="s">
        <v>549</v>
      </c>
      <c r="D865" s="438" t="s">
        <v>319</v>
      </c>
      <c r="E865" s="439">
        <v>0</v>
      </c>
      <c r="F865" s="440">
        <v>0</v>
      </c>
      <c r="G865" s="441">
        <v>100</v>
      </c>
      <c r="H865" s="440">
        <v>46.978000000000002</v>
      </c>
      <c r="I865" s="441">
        <v>-53</v>
      </c>
      <c r="J865" s="442">
        <v>0.46978000000000003</v>
      </c>
    </row>
    <row r="866" spans="1:10" x14ac:dyDescent="0.2">
      <c r="A866" s="306">
        <v>864</v>
      </c>
      <c r="B866" s="443" t="s">
        <v>581</v>
      </c>
      <c r="C866" s="444" t="s">
        <v>549</v>
      </c>
      <c r="D866" s="445" t="s">
        <v>314</v>
      </c>
      <c r="E866" s="435">
        <v>0</v>
      </c>
      <c r="F866" s="446">
        <v>0</v>
      </c>
      <c r="G866" s="447">
        <v>80</v>
      </c>
      <c r="H866" s="446">
        <v>50.568800000000003</v>
      </c>
      <c r="I866" s="447">
        <v>-29</v>
      </c>
      <c r="J866" s="448">
        <v>0.63211000000000006</v>
      </c>
    </row>
    <row r="867" spans="1:10" x14ac:dyDescent="0.2">
      <c r="A867" s="306">
        <v>865</v>
      </c>
      <c r="B867" s="443" t="s">
        <v>581</v>
      </c>
      <c r="C867" s="437" t="s">
        <v>549</v>
      </c>
      <c r="D867" s="438" t="s">
        <v>402</v>
      </c>
      <c r="E867" s="439">
        <v>0</v>
      </c>
      <c r="F867" s="440">
        <v>0</v>
      </c>
      <c r="G867" s="441">
        <v>120</v>
      </c>
      <c r="H867" s="440">
        <v>106.34818999999999</v>
      </c>
      <c r="I867" s="441">
        <v>-14</v>
      </c>
      <c r="J867" s="442">
        <v>0.88623491666666654</v>
      </c>
    </row>
    <row r="868" spans="1:10" x14ac:dyDescent="0.2">
      <c r="A868" s="306">
        <v>866</v>
      </c>
      <c r="B868" s="443" t="s">
        <v>581</v>
      </c>
      <c r="C868" s="444" t="s">
        <v>549</v>
      </c>
      <c r="D868" s="445" t="s">
        <v>403</v>
      </c>
      <c r="E868" s="435">
        <v>0</v>
      </c>
      <c r="F868" s="446">
        <v>0</v>
      </c>
      <c r="G868" s="447">
        <v>50</v>
      </c>
      <c r="H868" s="446">
        <v>17.46</v>
      </c>
      <c r="I868" s="447">
        <v>-33</v>
      </c>
      <c r="J868" s="448">
        <v>0.34920000000000001</v>
      </c>
    </row>
    <row r="869" spans="1:10" x14ac:dyDescent="0.2">
      <c r="A869" s="306">
        <v>867</v>
      </c>
      <c r="B869" s="443" t="s">
        <v>581</v>
      </c>
      <c r="C869" s="437" t="s">
        <v>549</v>
      </c>
      <c r="D869" s="438" t="s">
        <v>305</v>
      </c>
      <c r="E869" s="439">
        <v>0</v>
      </c>
      <c r="F869" s="440">
        <v>0</v>
      </c>
      <c r="G869" s="441">
        <v>2472</v>
      </c>
      <c r="H869" s="440">
        <v>673.73500000000001</v>
      </c>
      <c r="I869" s="441">
        <v>-1798</v>
      </c>
      <c r="J869" s="442">
        <v>0.27254652103559873</v>
      </c>
    </row>
    <row r="870" spans="1:10" x14ac:dyDescent="0.2">
      <c r="A870" s="306">
        <v>868</v>
      </c>
      <c r="B870" s="443" t="s">
        <v>581</v>
      </c>
      <c r="C870" s="444" t="s">
        <v>549</v>
      </c>
      <c r="D870" s="445" t="s">
        <v>404</v>
      </c>
      <c r="E870" s="435">
        <v>0</v>
      </c>
      <c r="F870" s="446">
        <v>0</v>
      </c>
      <c r="G870" s="447">
        <v>10</v>
      </c>
      <c r="H870" s="446">
        <v>0</v>
      </c>
      <c r="I870" s="447">
        <v>-10</v>
      </c>
      <c r="J870" s="448">
        <v>0</v>
      </c>
    </row>
    <row r="871" spans="1:10" x14ac:dyDescent="0.2">
      <c r="A871" s="306">
        <v>869</v>
      </c>
      <c r="B871" s="443" t="s">
        <v>581</v>
      </c>
      <c r="C871" s="437" t="s">
        <v>549</v>
      </c>
      <c r="D871" s="438" t="s">
        <v>411</v>
      </c>
      <c r="E871" s="439">
        <v>0</v>
      </c>
      <c r="F871" s="440">
        <v>0</v>
      </c>
      <c r="G871" s="441">
        <v>2200.3879999999999</v>
      </c>
      <c r="H871" s="440">
        <v>238.47</v>
      </c>
      <c r="I871" s="441">
        <v>-1962</v>
      </c>
      <c r="J871" s="442">
        <v>0.10837634089987766</v>
      </c>
    </row>
    <row r="872" spans="1:10" x14ac:dyDescent="0.2">
      <c r="A872" s="306">
        <v>870</v>
      </c>
      <c r="B872" s="443" t="s">
        <v>581</v>
      </c>
      <c r="C872" s="449" t="s">
        <v>549</v>
      </c>
      <c r="D872" s="445" t="s">
        <v>358</v>
      </c>
      <c r="E872" s="435">
        <v>0</v>
      </c>
      <c r="F872" s="446">
        <v>0</v>
      </c>
      <c r="G872" s="447">
        <v>1934.6849999999999</v>
      </c>
      <c r="H872" s="446">
        <v>0</v>
      </c>
      <c r="I872" s="447">
        <v>-1935</v>
      </c>
      <c r="J872" s="448">
        <v>0</v>
      </c>
    </row>
    <row r="873" spans="1:10" x14ac:dyDescent="0.2">
      <c r="A873" s="306">
        <v>871</v>
      </c>
      <c r="B873" s="443" t="s">
        <v>581</v>
      </c>
      <c r="C873" s="450" t="s">
        <v>550</v>
      </c>
      <c r="D873" s="450"/>
      <c r="E873" s="450"/>
      <c r="F873" s="451">
        <v>0</v>
      </c>
      <c r="G873" s="452">
        <v>6972.0730000000003</v>
      </c>
      <c r="H873" s="451">
        <v>1138.2459899999999</v>
      </c>
      <c r="I873" s="452">
        <v>-5834</v>
      </c>
      <c r="J873" s="453">
        <v>0.16325789904953661</v>
      </c>
    </row>
    <row r="874" spans="1:10" x14ac:dyDescent="0.2">
      <c r="A874" s="306">
        <v>872</v>
      </c>
      <c r="B874" s="443" t="s">
        <v>581</v>
      </c>
      <c r="C874" s="444" t="s">
        <v>382</v>
      </c>
      <c r="D874" s="445" t="s">
        <v>305</v>
      </c>
      <c r="E874" s="435">
        <v>0</v>
      </c>
      <c r="F874" s="446">
        <v>0</v>
      </c>
      <c r="G874" s="447">
        <v>405</v>
      </c>
      <c r="H874" s="446">
        <v>405</v>
      </c>
      <c r="I874" s="447">
        <v>0</v>
      </c>
      <c r="J874" s="448">
        <v>1</v>
      </c>
    </row>
    <row r="875" spans="1:10" x14ac:dyDescent="0.2">
      <c r="A875" s="306">
        <v>873</v>
      </c>
      <c r="B875" s="443" t="s">
        <v>581</v>
      </c>
      <c r="C875" s="437" t="s">
        <v>382</v>
      </c>
      <c r="D875" s="438" t="s">
        <v>491</v>
      </c>
      <c r="E875" s="439">
        <v>0</v>
      </c>
      <c r="F875" s="440">
        <v>2500</v>
      </c>
      <c r="G875" s="441">
        <v>200</v>
      </c>
      <c r="H875" s="440">
        <v>200</v>
      </c>
      <c r="I875" s="441">
        <v>0</v>
      </c>
      <c r="J875" s="442">
        <v>1</v>
      </c>
    </row>
    <row r="876" spans="1:10" x14ac:dyDescent="0.2">
      <c r="A876" s="306">
        <v>874</v>
      </c>
      <c r="B876" s="443" t="s">
        <v>581</v>
      </c>
      <c r="C876" s="444" t="s">
        <v>382</v>
      </c>
      <c r="D876" s="445" t="s">
        <v>463</v>
      </c>
      <c r="E876" s="435">
        <v>0</v>
      </c>
      <c r="F876" s="446">
        <v>0</v>
      </c>
      <c r="G876" s="447">
        <v>420</v>
      </c>
      <c r="H876" s="446">
        <v>370</v>
      </c>
      <c r="I876" s="447">
        <v>-50</v>
      </c>
      <c r="J876" s="448">
        <v>0.88095238095238093</v>
      </c>
    </row>
    <row r="877" spans="1:10" x14ac:dyDescent="0.2">
      <c r="A877" s="306">
        <v>875</v>
      </c>
      <c r="B877" s="443" t="s">
        <v>581</v>
      </c>
      <c r="C877" s="437" t="s">
        <v>382</v>
      </c>
      <c r="D877" s="438" t="s">
        <v>326</v>
      </c>
      <c r="E877" s="439">
        <v>0</v>
      </c>
      <c r="F877" s="440">
        <v>0</v>
      </c>
      <c r="G877" s="441">
        <v>764</v>
      </c>
      <c r="H877" s="440">
        <v>764</v>
      </c>
      <c r="I877" s="441">
        <v>0</v>
      </c>
      <c r="J877" s="442">
        <v>1</v>
      </c>
    </row>
    <row r="878" spans="1:10" x14ac:dyDescent="0.2">
      <c r="A878" s="306">
        <v>876</v>
      </c>
      <c r="B878" s="443" t="s">
        <v>581</v>
      </c>
      <c r="C878" s="444" t="s">
        <v>382</v>
      </c>
      <c r="D878" s="445" t="s">
        <v>556</v>
      </c>
      <c r="E878" s="435">
        <v>0</v>
      </c>
      <c r="F878" s="446">
        <v>0</v>
      </c>
      <c r="G878" s="447">
        <v>201</v>
      </c>
      <c r="H878" s="446">
        <v>201</v>
      </c>
      <c r="I878" s="447">
        <v>0</v>
      </c>
      <c r="J878" s="448">
        <v>1</v>
      </c>
    </row>
    <row r="879" spans="1:10" x14ac:dyDescent="0.2">
      <c r="A879" s="306">
        <v>877</v>
      </c>
      <c r="B879" s="443" t="s">
        <v>581</v>
      </c>
      <c r="C879" s="437" t="s">
        <v>382</v>
      </c>
      <c r="D879" s="438" t="s">
        <v>637</v>
      </c>
      <c r="E879" s="439">
        <v>0</v>
      </c>
      <c r="F879" s="440">
        <v>0</v>
      </c>
      <c r="G879" s="441">
        <v>90</v>
      </c>
      <c r="H879" s="440">
        <v>90</v>
      </c>
      <c r="I879" s="441">
        <v>0</v>
      </c>
      <c r="J879" s="442">
        <v>1</v>
      </c>
    </row>
    <row r="880" spans="1:10" x14ac:dyDescent="0.2">
      <c r="A880" s="306">
        <v>878</v>
      </c>
      <c r="B880" s="443" t="s">
        <v>581</v>
      </c>
      <c r="C880" s="449" t="s">
        <v>382</v>
      </c>
      <c r="D880" s="445" t="s">
        <v>464</v>
      </c>
      <c r="E880" s="435">
        <v>0</v>
      </c>
      <c r="F880" s="446">
        <v>0</v>
      </c>
      <c r="G880" s="447">
        <v>58</v>
      </c>
      <c r="H880" s="446">
        <v>58</v>
      </c>
      <c r="I880" s="447">
        <v>0</v>
      </c>
      <c r="J880" s="448">
        <v>1</v>
      </c>
    </row>
    <row r="881" spans="1:10" x14ac:dyDescent="0.2">
      <c r="A881" s="306">
        <v>879</v>
      </c>
      <c r="B881" s="443" t="s">
        <v>581</v>
      </c>
      <c r="C881" s="450" t="s">
        <v>383</v>
      </c>
      <c r="D881" s="450"/>
      <c r="E881" s="450"/>
      <c r="F881" s="451">
        <v>2500</v>
      </c>
      <c r="G881" s="452">
        <v>2138</v>
      </c>
      <c r="H881" s="451">
        <v>2088</v>
      </c>
      <c r="I881" s="452">
        <v>-50</v>
      </c>
      <c r="J881" s="453">
        <v>0.97661365762394758</v>
      </c>
    </row>
    <row r="882" spans="1:10" x14ac:dyDescent="0.2">
      <c r="A882" s="306">
        <v>880</v>
      </c>
      <c r="B882" s="443" t="s">
        <v>581</v>
      </c>
      <c r="C882" s="449" t="s">
        <v>343</v>
      </c>
      <c r="D882" s="445" t="s">
        <v>344</v>
      </c>
      <c r="E882" s="435">
        <v>0</v>
      </c>
      <c r="F882" s="446">
        <v>0</v>
      </c>
      <c r="G882" s="447">
        <v>47</v>
      </c>
      <c r="H882" s="446">
        <v>47</v>
      </c>
      <c r="I882" s="447">
        <v>0</v>
      </c>
      <c r="J882" s="448">
        <v>1</v>
      </c>
    </row>
    <row r="883" spans="1:10" x14ac:dyDescent="0.2">
      <c r="A883" s="306">
        <v>881</v>
      </c>
      <c r="B883" s="459" t="s">
        <v>581</v>
      </c>
      <c r="C883" s="450" t="s">
        <v>347</v>
      </c>
      <c r="D883" s="450"/>
      <c r="E883" s="450"/>
      <c r="F883" s="451">
        <v>0</v>
      </c>
      <c r="G883" s="452">
        <v>47</v>
      </c>
      <c r="H883" s="451">
        <v>47</v>
      </c>
      <c r="I883" s="452">
        <v>0</v>
      </c>
      <c r="J883" s="453">
        <v>1</v>
      </c>
    </row>
    <row r="884" spans="1:10" x14ac:dyDescent="0.2">
      <c r="A884" s="306">
        <v>882</v>
      </c>
      <c r="B884" s="465" t="s">
        <v>638</v>
      </c>
      <c r="C884" s="465"/>
      <c r="D884" s="465"/>
      <c r="E884" s="465"/>
      <c r="F884" s="466">
        <v>361932</v>
      </c>
      <c r="G884" s="467">
        <v>470450.87300000002</v>
      </c>
      <c r="H884" s="466">
        <v>457849.55609999999</v>
      </c>
      <c r="I884" s="467">
        <v>-12601</v>
      </c>
      <c r="J884" s="468">
        <v>0.97321438300317487</v>
      </c>
    </row>
    <row r="885" spans="1:10" x14ac:dyDescent="0.2">
      <c r="A885" s="306">
        <v>883</v>
      </c>
      <c r="B885" s="436" t="s">
        <v>639</v>
      </c>
      <c r="C885" s="437" t="s">
        <v>640</v>
      </c>
      <c r="D885" s="438" t="s">
        <v>566</v>
      </c>
      <c r="E885" s="439">
        <v>0</v>
      </c>
      <c r="F885" s="440">
        <v>0</v>
      </c>
      <c r="G885" s="441">
        <v>40</v>
      </c>
      <c r="H885" s="440">
        <v>40</v>
      </c>
      <c r="I885" s="441">
        <v>0</v>
      </c>
      <c r="J885" s="442">
        <v>1</v>
      </c>
    </row>
    <row r="886" spans="1:10" x14ac:dyDescent="0.2">
      <c r="A886" s="306">
        <v>884</v>
      </c>
      <c r="B886" s="443" t="s">
        <v>639</v>
      </c>
      <c r="C886" s="444" t="s">
        <v>640</v>
      </c>
      <c r="D886" s="445" t="s">
        <v>491</v>
      </c>
      <c r="E886" s="435">
        <v>0</v>
      </c>
      <c r="F886" s="446">
        <v>0</v>
      </c>
      <c r="G886" s="447">
        <v>85</v>
      </c>
      <c r="H886" s="446">
        <v>85</v>
      </c>
      <c r="I886" s="447">
        <v>0</v>
      </c>
      <c r="J886" s="448">
        <v>1</v>
      </c>
    </row>
    <row r="887" spans="1:10" x14ac:dyDescent="0.2">
      <c r="A887" s="306">
        <v>885</v>
      </c>
      <c r="B887" s="443" t="s">
        <v>639</v>
      </c>
      <c r="C887" s="437" t="s">
        <v>640</v>
      </c>
      <c r="D887" s="438" t="s">
        <v>326</v>
      </c>
      <c r="E887" s="439">
        <v>0</v>
      </c>
      <c r="F887" s="440">
        <v>1440</v>
      </c>
      <c r="G887" s="441">
        <v>2514</v>
      </c>
      <c r="H887" s="440">
        <v>2514</v>
      </c>
      <c r="I887" s="441">
        <v>0</v>
      </c>
      <c r="J887" s="442">
        <v>1</v>
      </c>
    </row>
    <row r="888" spans="1:10" x14ac:dyDescent="0.2">
      <c r="A888" s="306">
        <v>886</v>
      </c>
      <c r="B888" s="443" t="s">
        <v>639</v>
      </c>
      <c r="C888" s="444" t="s">
        <v>640</v>
      </c>
      <c r="D888" s="445" t="s">
        <v>309</v>
      </c>
      <c r="E888" s="435" t="s">
        <v>641</v>
      </c>
      <c r="F888" s="446">
        <v>33310</v>
      </c>
      <c r="G888" s="447">
        <v>33081</v>
      </c>
      <c r="H888" s="446">
        <v>33081</v>
      </c>
      <c r="I888" s="447">
        <v>0</v>
      </c>
      <c r="J888" s="448">
        <v>1</v>
      </c>
    </row>
    <row r="889" spans="1:10" x14ac:dyDescent="0.2">
      <c r="A889" s="306">
        <v>887</v>
      </c>
      <c r="B889" s="443" t="s">
        <v>639</v>
      </c>
      <c r="C889" s="437" t="s">
        <v>640</v>
      </c>
      <c r="D889" s="438" t="s">
        <v>309</v>
      </c>
      <c r="E889" s="439" t="s">
        <v>642</v>
      </c>
      <c r="F889" s="440">
        <v>20581</v>
      </c>
      <c r="G889" s="441">
        <v>20681</v>
      </c>
      <c r="H889" s="440">
        <v>20145.549370000001</v>
      </c>
      <c r="I889" s="441">
        <v>-535</v>
      </c>
      <c r="J889" s="442">
        <v>0.97410905517141344</v>
      </c>
    </row>
    <row r="890" spans="1:10" x14ac:dyDescent="0.2">
      <c r="A890" s="306">
        <v>888</v>
      </c>
      <c r="B890" s="443" t="s">
        <v>639</v>
      </c>
      <c r="C890" s="444" t="s">
        <v>640</v>
      </c>
      <c r="D890" s="445" t="s">
        <v>309</v>
      </c>
      <c r="E890" s="435" t="s">
        <v>643</v>
      </c>
      <c r="F890" s="446">
        <v>166702</v>
      </c>
      <c r="G890" s="447">
        <v>167995</v>
      </c>
      <c r="H890" s="446">
        <v>167994.97500000001</v>
      </c>
      <c r="I890" s="447">
        <v>0</v>
      </c>
      <c r="J890" s="448">
        <v>0.99999985118604728</v>
      </c>
    </row>
    <row r="891" spans="1:10" x14ac:dyDescent="0.2">
      <c r="A891" s="306">
        <v>889</v>
      </c>
      <c r="B891" s="443" t="s">
        <v>639</v>
      </c>
      <c r="C891" s="437" t="s">
        <v>640</v>
      </c>
      <c r="D891" s="438" t="s">
        <v>309</v>
      </c>
      <c r="E891" s="439" t="s">
        <v>644</v>
      </c>
      <c r="F891" s="440">
        <v>288203</v>
      </c>
      <c r="G891" s="441">
        <v>289884</v>
      </c>
      <c r="H891" s="440">
        <v>289884.16710000002</v>
      </c>
      <c r="I891" s="441">
        <v>0</v>
      </c>
      <c r="J891" s="442">
        <v>1.0000005764374715</v>
      </c>
    </row>
    <row r="892" spans="1:10" x14ac:dyDescent="0.2">
      <c r="A892" s="306">
        <v>890</v>
      </c>
      <c r="B892" s="443" t="s">
        <v>639</v>
      </c>
      <c r="C892" s="444" t="s">
        <v>640</v>
      </c>
      <c r="D892" s="445" t="s">
        <v>328</v>
      </c>
      <c r="E892" s="435">
        <v>0</v>
      </c>
      <c r="F892" s="446">
        <v>160</v>
      </c>
      <c r="G892" s="447">
        <v>160</v>
      </c>
      <c r="H892" s="446">
        <v>160</v>
      </c>
      <c r="I892" s="447">
        <v>0</v>
      </c>
      <c r="J892" s="448">
        <v>1</v>
      </c>
    </row>
    <row r="893" spans="1:10" x14ac:dyDescent="0.2">
      <c r="A893" s="306">
        <v>891</v>
      </c>
      <c r="B893" s="443" t="s">
        <v>639</v>
      </c>
      <c r="C893" s="437" t="s">
        <v>640</v>
      </c>
      <c r="D893" s="438" t="s">
        <v>311</v>
      </c>
      <c r="E893" s="439" t="s">
        <v>641</v>
      </c>
      <c r="F893" s="440">
        <v>0</v>
      </c>
      <c r="G893" s="441">
        <v>2902</v>
      </c>
      <c r="H893" s="440">
        <v>2902</v>
      </c>
      <c r="I893" s="441">
        <v>0</v>
      </c>
      <c r="J893" s="442">
        <v>1</v>
      </c>
    </row>
    <row r="894" spans="1:10" x14ac:dyDescent="0.2">
      <c r="A894" s="306">
        <v>892</v>
      </c>
      <c r="B894" s="443" t="s">
        <v>639</v>
      </c>
      <c r="C894" s="444" t="s">
        <v>640</v>
      </c>
      <c r="D894" s="445" t="s">
        <v>311</v>
      </c>
      <c r="E894" s="435" t="s">
        <v>642</v>
      </c>
      <c r="F894" s="446">
        <v>0</v>
      </c>
      <c r="G894" s="447">
        <v>815</v>
      </c>
      <c r="H894" s="446">
        <v>815</v>
      </c>
      <c r="I894" s="447">
        <v>0</v>
      </c>
      <c r="J894" s="448">
        <v>1</v>
      </c>
    </row>
    <row r="895" spans="1:10" x14ac:dyDescent="0.2">
      <c r="A895" s="306">
        <v>893</v>
      </c>
      <c r="B895" s="443" t="s">
        <v>639</v>
      </c>
      <c r="C895" s="437" t="s">
        <v>640</v>
      </c>
      <c r="D895" s="438" t="s">
        <v>311</v>
      </c>
      <c r="E895" s="439" t="s">
        <v>643</v>
      </c>
      <c r="F895" s="440">
        <v>0</v>
      </c>
      <c r="G895" s="441">
        <v>3945</v>
      </c>
      <c r="H895" s="440">
        <v>3945</v>
      </c>
      <c r="I895" s="441">
        <v>0</v>
      </c>
      <c r="J895" s="442">
        <v>1</v>
      </c>
    </row>
    <row r="896" spans="1:10" x14ac:dyDescent="0.2">
      <c r="A896" s="306">
        <v>894</v>
      </c>
      <c r="B896" s="443" t="s">
        <v>639</v>
      </c>
      <c r="C896" s="444" t="s">
        <v>640</v>
      </c>
      <c r="D896" s="445" t="s">
        <v>311</v>
      </c>
      <c r="E896" s="435" t="s">
        <v>644</v>
      </c>
      <c r="F896" s="446">
        <v>0</v>
      </c>
      <c r="G896" s="447">
        <v>10438.733279999999</v>
      </c>
      <c r="H896" s="446">
        <v>10438.733279999999</v>
      </c>
      <c r="I896" s="447">
        <v>0</v>
      </c>
      <c r="J896" s="448">
        <v>1</v>
      </c>
    </row>
    <row r="897" spans="1:10" x14ac:dyDescent="0.2">
      <c r="A897" s="306">
        <v>895</v>
      </c>
      <c r="B897" s="443" t="s">
        <v>639</v>
      </c>
      <c r="C897" s="454" t="s">
        <v>640</v>
      </c>
      <c r="D897" s="438" t="s">
        <v>465</v>
      </c>
      <c r="E897" s="439">
        <v>0</v>
      </c>
      <c r="F897" s="440">
        <v>0</v>
      </c>
      <c r="G897" s="441">
        <v>20</v>
      </c>
      <c r="H897" s="440">
        <v>20</v>
      </c>
      <c r="I897" s="441">
        <v>0</v>
      </c>
      <c r="J897" s="442">
        <v>1</v>
      </c>
    </row>
    <row r="898" spans="1:10" x14ac:dyDescent="0.2">
      <c r="A898" s="306">
        <v>896</v>
      </c>
      <c r="B898" s="443" t="s">
        <v>639</v>
      </c>
      <c r="C898" s="455" t="s">
        <v>645</v>
      </c>
      <c r="D898" s="455"/>
      <c r="E898" s="455"/>
      <c r="F898" s="456">
        <v>510396</v>
      </c>
      <c r="G898" s="457">
        <v>532560.73328000004</v>
      </c>
      <c r="H898" s="456">
        <v>532025.42475000001</v>
      </c>
      <c r="I898" s="457">
        <v>-535</v>
      </c>
      <c r="J898" s="458">
        <v>0.99899484040683373</v>
      </c>
    </row>
    <row r="899" spans="1:10" x14ac:dyDescent="0.2">
      <c r="A899" s="306">
        <v>897</v>
      </c>
      <c r="B899" s="443" t="s">
        <v>639</v>
      </c>
      <c r="C899" s="437" t="s">
        <v>646</v>
      </c>
      <c r="D899" s="438" t="s">
        <v>566</v>
      </c>
      <c r="E899" s="439">
        <v>0</v>
      </c>
      <c r="F899" s="440">
        <v>320</v>
      </c>
      <c r="G899" s="441">
        <v>505</v>
      </c>
      <c r="H899" s="440">
        <v>505</v>
      </c>
      <c r="I899" s="441">
        <v>0</v>
      </c>
      <c r="J899" s="442">
        <v>1</v>
      </c>
    </row>
    <row r="900" spans="1:10" x14ac:dyDescent="0.2">
      <c r="A900" s="306">
        <v>898</v>
      </c>
      <c r="B900" s="443" t="s">
        <v>639</v>
      </c>
      <c r="C900" s="444" t="s">
        <v>646</v>
      </c>
      <c r="D900" s="445" t="s">
        <v>491</v>
      </c>
      <c r="E900" s="435">
        <v>0</v>
      </c>
      <c r="F900" s="446">
        <v>0</v>
      </c>
      <c r="G900" s="447">
        <v>488</v>
      </c>
      <c r="H900" s="446">
        <v>488</v>
      </c>
      <c r="I900" s="447">
        <v>0</v>
      </c>
      <c r="J900" s="448">
        <v>1</v>
      </c>
    </row>
    <row r="901" spans="1:10" x14ac:dyDescent="0.2">
      <c r="A901" s="306">
        <v>899</v>
      </c>
      <c r="B901" s="443" t="s">
        <v>639</v>
      </c>
      <c r="C901" s="437" t="s">
        <v>646</v>
      </c>
      <c r="D901" s="438" t="s">
        <v>463</v>
      </c>
      <c r="E901" s="439">
        <v>0</v>
      </c>
      <c r="F901" s="440">
        <v>2850</v>
      </c>
      <c r="G901" s="441">
        <v>2850</v>
      </c>
      <c r="H901" s="440">
        <v>2850</v>
      </c>
      <c r="I901" s="441">
        <v>0</v>
      </c>
      <c r="J901" s="442">
        <v>1</v>
      </c>
    </row>
    <row r="902" spans="1:10" x14ac:dyDescent="0.2">
      <c r="A902" s="306">
        <v>900</v>
      </c>
      <c r="B902" s="443" t="s">
        <v>639</v>
      </c>
      <c r="C902" s="444" t="s">
        <v>646</v>
      </c>
      <c r="D902" s="445" t="s">
        <v>326</v>
      </c>
      <c r="E902" s="435">
        <v>0</v>
      </c>
      <c r="F902" s="446">
        <v>350</v>
      </c>
      <c r="G902" s="447">
        <v>3092</v>
      </c>
      <c r="H902" s="446">
        <v>3092</v>
      </c>
      <c r="I902" s="447">
        <v>0</v>
      </c>
      <c r="J902" s="448">
        <v>1</v>
      </c>
    </row>
    <row r="903" spans="1:10" x14ac:dyDescent="0.2">
      <c r="A903" s="306">
        <v>901</v>
      </c>
      <c r="B903" s="443" t="s">
        <v>639</v>
      </c>
      <c r="C903" s="437" t="s">
        <v>646</v>
      </c>
      <c r="D903" s="438" t="s">
        <v>556</v>
      </c>
      <c r="E903" s="439">
        <v>0</v>
      </c>
      <c r="F903" s="440">
        <v>20</v>
      </c>
      <c r="G903" s="441">
        <v>20</v>
      </c>
      <c r="H903" s="440">
        <v>20</v>
      </c>
      <c r="I903" s="441">
        <v>0</v>
      </c>
      <c r="J903" s="442">
        <v>1</v>
      </c>
    </row>
    <row r="904" spans="1:10" x14ac:dyDescent="0.2">
      <c r="A904" s="306">
        <v>902</v>
      </c>
      <c r="B904" s="443" t="s">
        <v>639</v>
      </c>
      <c r="C904" s="444" t="s">
        <v>646</v>
      </c>
      <c r="D904" s="445" t="s">
        <v>309</v>
      </c>
      <c r="E904" s="435" t="s">
        <v>647</v>
      </c>
      <c r="F904" s="446">
        <v>72513</v>
      </c>
      <c r="G904" s="447">
        <v>72335</v>
      </c>
      <c r="H904" s="446">
        <v>71737.38</v>
      </c>
      <c r="I904" s="447">
        <v>-598</v>
      </c>
      <c r="J904" s="448">
        <v>0.99173816271514492</v>
      </c>
    </row>
    <row r="905" spans="1:10" x14ac:dyDescent="0.2">
      <c r="A905" s="306">
        <v>903</v>
      </c>
      <c r="B905" s="443" t="s">
        <v>639</v>
      </c>
      <c r="C905" s="437" t="s">
        <v>646</v>
      </c>
      <c r="D905" s="438" t="s">
        <v>328</v>
      </c>
      <c r="E905" s="439">
        <v>0</v>
      </c>
      <c r="F905" s="440">
        <v>520</v>
      </c>
      <c r="G905" s="441">
        <v>630</v>
      </c>
      <c r="H905" s="440">
        <v>630</v>
      </c>
      <c r="I905" s="441">
        <v>0</v>
      </c>
      <c r="J905" s="442">
        <v>1</v>
      </c>
    </row>
    <row r="906" spans="1:10" x14ac:dyDescent="0.2">
      <c r="A906" s="306">
        <v>904</v>
      </c>
      <c r="B906" s="443" t="s">
        <v>639</v>
      </c>
      <c r="C906" s="444" t="s">
        <v>646</v>
      </c>
      <c r="D906" s="445" t="s">
        <v>311</v>
      </c>
      <c r="E906" s="435" t="s">
        <v>647</v>
      </c>
      <c r="F906" s="446">
        <v>0</v>
      </c>
      <c r="G906" s="447">
        <v>5360</v>
      </c>
      <c r="H906" s="446">
        <v>5360</v>
      </c>
      <c r="I906" s="447">
        <v>0</v>
      </c>
      <c r="J906" s="448">
        <v>1</v>
      </c>
    </row>
    <row r="907" spans="1:10" x14ac:dyDescent="0.2">
      <c r="A907" s="306">
        <v>905</v>
      </c>
      <c r="B907" s="443" t="s">
        <v>639</v>
      </c>
      <c r="C907" s="454" t="s">
        <v>646</v>
      </c>
      <c r="D907" s="438" t="s">
        <v>464</v>
      </c>
      <c r="E907" s="439">
        <v>0</v>
      </c>
      <c r="F907" s="440">
        <v>0</v>
      </c>
      <c r="G907" s="441">
        <v>10</v>
      </c>
      <c r="H907" s="440">
        <v>10</v>
      </c>
      <c r="I907" s="441">
        <v>0</v>
      </c>
      <c r="J907" s="442">
        <v>1</v>
      </c>
    </row>
    <row r="908" spans="1:10" x14ac:dyDescent="0.2">
      <c r="A908" s="306">
        <v>906</v>
      </c>
      <c r="B908" s="443" t="s">
        <v>639</v>
      </c>
      <c r="C908" s="455" t="s">
        <v>648</v>
      </c>
      <c r="D908" s="455"/>
      <c r="E908" s="455"/>
      <c r="F908" s="456">
        <v>76573</v>
      </c>
      <c r="G908" s="457">
        <v>85290</v>
      </c>
      <c r="H908" s="456">
        <v>84692.38</v>
      </c>
      <c r="I908" s="457">
        <v>-598</v>
      </c>
      <c r="J908" s="458">
        <v>0.99299308242466888</v>
      </c>
    </row>
    <row r="909" spans="1:10" x14ac:dyDescent="0.2">
      <c r="A909" s="306">
        <v>907</v>
      </c>
      <c r="B909" s="443" t="s">
        <v>639</v>
      </c>
      <c r="C909" s="437" t="s">
        <v>649</v>
      </c>
      <c r="D909" s="438" t="s">
        <v>566</v>
      </c>
      <c r="E909" s="439">
        <v>0</v>
      </c>
      <c r="F909" s="440">
        <v>20</v>
      </c>
      <c r="G909" s="441">
        <v>535</v>
      </c>
      <c r="H909" s="440">
        <v>535</v>
      </c>
      <c r="I909" s="441">
        <v>0</v>
      </c>
      <c r="J909" s="442">
        <v>1</v>
      </c>
    </row>
    <row r="910" spans="1:10" x14ac:dyDescent="0.2">
      <c r="A910" s="306">
        <v>908</v>
      </c>
      <c r="B910" s="443" t="s">
        <v>639</v>
      </c>
      <c r="C910" s="444" t="s">
        <v>649</v>
      </c>
      <c r="D910" s="445" t="s">
        <v>491</v>
      </c>
      <c r="E910" s="435">
        <v>0</v>
      </c>
      <c r="F910" s="446">
        <v>0</v>
      </c>
      <c r="G910" s="447">
        <v>594</v>
      </c>
      <c r="H910" s="446">
        <v>594</v>
      </c>
      <c r="I910" s="447">
        <v>0</v>
      </c>
      <c r="J910" s="448">
        <v>1</v>
      </c>
    </row>
    <row r="911" spans="1:10" x14ac:dyDescent="0.2">
      <c r="A911" s="306">
        <v>909</v>
      </c>
      <c r="B911" s="443" t="s">
        <v>639</v>
      </c>
      <c r="C911" s="437" t="s">
        <v>649</v>
      </c>
      <c r="D911" s="438" t="s">
        <v>463</v>
      </c>
      <c r="E911" s="439">
        <v>0</v>
      </c>
      <c r="F911" s="440">
        <v>70</v>
      </c>
      <c r="G911" s="441">
        <v>70</v>
      </c>
      <c r="H911" s="440">
        <v>70</v>
      </c>
      <c r="I911" s="441">
        <v>0</v>
      </c>
      <c r="J911" s="442">
        <v>1</v>
      </c>
    </row>
    <row r="912" spans="1:10" x14ac:dyDescent="0.2">
      <c r="A912" s="306">
        <v>910</v>
      </c>
      <c r="B912" s="443" t="s">
        <v>639</v>
      </c>
      <c r="C912" s="444" t="s">
        <v>649</v>
      </c>
      <c r="D912" s="445" t="s">
        <v>326</v>
      </c>
      <c r="E912" s="435">
        <v>0</v>
      </c>
      <c r="F912" s="446">
        <v>0</v>
      </c>
      <c r="G912" s="447">
        <v>320</v>
      </c>
      <c r="H912" s="446">
        <v>305</v>
      </c>
      <c r="I912" s="447">
        <v>-15</v>
      </c>
      <c r="J912" s="448">
        <v>0.953125</v>
      </c>
    </row>
    <row r="913" spans="1:10" x14ac:dyDescent="0.2">
      <c r="A913" s="306">
        <v>911</v>
      </c>
      <c r="B913" s="443" t="s">
        <v>639</v>
      </c>
      <c r="C913" s="454" t="s">
        <v>649</v>
      </c>
      <c r="D913" s="438" t="s">
        <v>465</v>
      </c>
      <c r="E913" s="439">
        <v>0</v>
      </c>
      <c r="F913" s="440">
        <v>0</v>
      </c>
      <c r="G913" s="441">
        <v>148</v>
      </c>
      <c r="H913" s="440">
        <v>148</v>
      </c>
      <c r="I913" s="441">
        <v>0</v>
      </c>
      <c r="J913" s="442">
        <v>1</v>
      </c>
    </row>
    <row r="914" spans="1:10" x14ac:dyDescent="0.2">
      <c r="A914" s="306">
        <v>912</v>
      </c>
      <c r="B914" s="443" t="s">
        <v>639</v>
      </c>
      <c r="C914" s="455" t="s">
        <v>650</v>
      </c>
      <c r="D914" s="455"/>
      <c r="E914" s="455"/>
      <c r="F914" s="456">
        <v>90</v>
      </c>
      <c r="G914" s="457">
        <v>1667</v>
      </c>
      <c r="H914" s="456">
        <v>1652</v>
      </c>
      <c r="I914" s="457">
        <v>-15</v>
      </c>
      <c r="J914" s="458">
        <v>0.99100179964007196</v>
      </c>
    </row>
    <row r="915" spans="1:10" x14ac:dyDescent="0.2">
      <c r="A915" s="306">
        <v>913</v>
      </c>
      <c r="B915" s="443" t="s">
        <v>639</v>
      </c>
      <c r="C915" s="437" t="s">
        <v>521</v>
      </c>
      <c r="D915" s="438" t="s">
        <v>309</v>
      </c>
      <c r="E915" s="439" t="s">
        <v>651</v>
      </c>
      <c r="F915" s="440">
        <v>59116</v>
      </c>
      <c r="G915" s="441">
        <v>60035</v>
      </c>
      <c r="H915" s="440">
        <v>60034.612869999997</v>
      </c>
      <c r="I915" s="441">
        <v>0</v>
      </c>
      <c r="J915" s="442">
        <v>0.99999355159490289</v>
      </c>
    </row>
    <row r="916" spans="1:10" x14ac:dyDescent="0.2">
      <c r="A916" s="306">
        <v>914</v>
      </c>
      <c r="B916" s="443" t="s">
        <v>639</v>
      </c>
      <c r="C916" s="449" t="s">
        <v>521</v>
      </c>
      <c r="D916" s="445" t="s">
        <v>311</v>
      </c>
      <c r="E916" s="435" t="s">
        <v>651</v>
      </c>
      <c r="F916" s="446">
        <v>0</v>
      </c>
      <c r="G916" s="447">
        <v>202</v>
      </c>
      <c r="H916" s="446">
        <v>202</v>
      </c>
      <c r="I916" s="447">
        <v>0</v>
      </c>
      <c r="J916" s="448">
        <v>1</v>
      </c>
    </row>
    <row r="917" spans="1:10" x14ac:dyDescent="0.2">
      <c r="A917" s="306">
        <v>915</v>
      </c>
      <c r="B917" s="443" t="s">
        <v>639</v>
      </c>
      <c r="C917" s="450" t="s">
        <v>523</v>
      </c>
      <c r="D917" s="450"/>
      <c r="E917" s="450"/>
      <c r="F917" s="451">
        <v>59116</v>
      </c>
      <c r="G917" s="452">
        <v>60237</v>
      </c>
      <c r="H917" s="451">
        <v>60236.612869999997</v>
      </c>
      <c r="I917" s="452">
        <v>0</v>
      </c>
      <c r="J917" s="453">
        <v>0.99999357321911775</v>
      </c>
    </row>
    <row r="918" spans="1:10" x14ac:dyDescent="0.2">
      <c r="A918" s="306">
        <v>916</v>
      </c>
      <c r="B918" s="443" t="s">
        <v>639</v>
      </c>
      <c r="C918" s="444" t="s">
        <v>501</v>
      </c>
      <c r="D918" s="445" t="s">
        <v>309</v>
      </c>
      <c r="E918" s="435" t="s">
        <v>652</v>
      </c>
      <c r="F918" s="446">
        <v>56297</v>
      </c>
      <c r="G918" s="447">
        <v>57250</v>
      </c>
      <c r="H918" s="446">
        <v>57250</v>
      </c>
      <c r="I918" s="447">
        <v>0</v>
      </c>
      <c r="J918" s="448">
        <v>1</v>
      </c>
    </row>
    <row r="919" spans="1:10" x14ac:dyDescent="0.2">
      <c r="A919" s="306">
        <v>917</v>
      </c>
      <c r="B919" s="443" t="s">
        <v>639</v>
      </c>
      <c r="C919" s="437" t="s">
        <v>501</v>
      </c>
      <c r="D919" s="438" t="s">
        <v>311</v>
      </c>
      <c r="E919" s="439" t="s">
        <v>652</v>
      </c>
      <c r="F919" s="440">
        <v>0</v>
      </c>
      <c r="G919" s="441">
        <v>574</v>
      </c>
      <c r="H919" s="440">
        <v>574</v>
      </c>
      <c r="I919" s="441">
        <v>0</v>
      </c>
      <c r="J919" s="442">
        <v>1</v>
      </c>
    </row>
    <row r="920" spans="1:10" x14ac:dyDescent="0.2">
      <c r="A920" s="306">
        <v>918</v>
      </c>
      <c r="B920" s="443" t="s">
        <v>639</v>
      </c>
      <c r="C920" s="449" t="s">
        <v>501</v>
      </c>
      <c r="D920" s="445" t="s">
        <v>464</v>
      </c>
      <c r="E920" s="435">
        <v>0</v>
      </c>
      <c r="F920" s="446">
        <v>90</v>
      </c>
      <c r="G920" s="447">
        <v>90</v>
      </c>
      <c r="H920" s="446">
        <v>90</v>
      </c>
      <c r="I920" s="447">
        <v>0</v>
      </c>
      <c r="J920" s="448">
        <v>1</v>
      </c>
    </row>
    <row r="921" spans="1:10" x14ac:dyDescent="0.2">
      <c r="A921" s="306">
        <v>919</v>
      </c>
      <c r="B921" s="443" t="s">
        <v>639</v>
      </c>
      <c r="C921" s="450" t="s">
        <v>502</v>
      </c>
      <c r="D921" s="450"/>
      <c r="E921" s="450"/>
      <c r="F921" s="451">
        <v>56387</v>
      </c>
      <c r="G921" s="452">
        <v>57914</v>
      </c>
      <c r="H921" s="451">
        <v>57914</v>
      </c>
      <c r="I921" s="452">
        <v>0</v>
      </c>
      <c r="J921" s="453">
        <v>1</v>
      </c>
    </row>
    <row r="922" spans="1:10" x14ac:dyDescent="0.2">
      <c r="A922" s="306">
        <v>920</v>
      </c>
      <c r="B922" s="443" t="s">
        <v>639</v>
      </c>
      <c r="C922" s="444" t="s">
        <v>653</v>
      </c>
      <c r="D922" s="445" t="s">
        <v>566</v>
      </c>
      <c r="E922" s="435">
        <v>0</v>
      </c>
      <c r="F922" s="446">
        <v>0</v>
      </c>
      <c r="G922" s="447">
        <v>385</v>
      </c>
      <c r="H922" s="446">
        <v>365</v>
      </c>
      <c r="I922" s="447">
        <v>-20</v>
      </c>
      <c r="J922" s="448">
        <v>0.94805194805194803</v>
      </c>
    </row>
    <row r="923" spans="1:10" x14ac:dyDescent="0.2">
      <c r="A923" s="306">
        <v>921</v>
      </c>
      <c r="B923" s="443" t="s">
        <v>639</v>
      </c>
      <c r="C923" s="437" t="s">
        <v>653</v>
      </c>
      <c r="D923" s="438" t="s">
        <v>491</v>
      </c>
      <c r="E923" s="439">
        <v>0</v>
      </c>
      <c r="F923" s="440">
        <v>0</v>
      </c>
      <c r="G923" s="441">
        <v>240</v>
      </c>
      <c r="H923" s="440">
        <v>240</v>
      </c>
      <c r="I923" s="441">
        <v>0</v>
      </c>
      <c r="J923" s="442">
        <v>1</v>
      </c>
    </row>
    <row r="924" spans="1:10" x14ac:dyDescent="0.2">
      <c r="A924" s="306">
        <v>922</v>
      </c>
      <c r="B924" s="443" t="s">
        <v>639</v>
      </c>
      <c r="C924" s="444" t="s">
        <v>653</v>
      </c>
      <c r="D924" s="445" t="s">
        <v>463</v>
      </c>
      <c r="E924" s="435">
        <v>0</v>
      </c>
      <c r="F924" s="446">
        <v>0</v>
      </c>
      <c r="G924" s="447">
        <v>455</v>
      </c>
      <c r="H924" s="446">
        <v>455</v>
      </c>
      <c r="I924" s="447">
        <v>0</v>
      </c>
      <c r="J924" s="448">
        <v>1</v>
      </c>
    </row>
    <row r="925" spans="1:10" x14ac:dyDescent="0.2">
      <c r="A925" s="306">
        <v>923</v>
      </c>
      <c r="B925" s="443" t="s">
        <v>639</v>
      </c>
      <c r="C925" s="437" t="s">
        <v>653</v>
      </c>
      <c r="D925" s="438" t="s">
        <v>326</v>
      </c>
      <c r="E925" s="439">
        <v>0</v>
      </c>
      <c r="F925" s="440">
        <v>265</v>
      </c>
      <c r="G925" s="441">
        <v>605</v>
      </c>
      <c r="H925" s="440">
        <v>585</v>
      </c>
      <c r="I925" s="441">
        <v>-20</v>
      </c>
      <c r="J925" s="442">
        <v>0.96694214876033058</v>
      </c>
    </row>
    <row r="926" spans="1:10" x14ac:dyDescent="0.2">
      <c r="A926" s="306">
        <v>924</v>
      </c>
      <c r="B926" s="443" t="s">
        <v>639</v>
      </c>
      <c r="C926" s="444" t="s">
        <v>653</v>
      </c>
      <c r="D926" s="445" t="s">
        <v>308</v>
      </c>
      <c r="E926" s="435">
        <v>0</v>
      </c>
      <c r="F926" s="446">
        <v>0</v>
      </c>
      <c r="G926" s="447">
        <v>20</v>
      </c>
      <c r="H926" s="446">
        <v>20</v>
      </c>
      <c r="I926" s="447">
        <v>0</v>
      </c>
      <c r="J926" s="448">
        <v>1</v>
      </c>
    </row>
    <row r="927" spans="1:10" x14ac:dyDescent="0.2">
      <c r="A927" s="306">
        <v>925</v>
      </c>
      <c r="B927" s="443" t="s">
        <v>639</v>
      </c>
      <c r="C927" s="454" t="s">
        <v>653</v>
      </c>
      <c r="D927" s="438" t="s">
        <v>465</v>
      </c>
      <c r="E927" s="439">
        <v>0</v>
      </c>
      <c r="F927" s="440">
        <v>0</v>
      </c>
      <c r="G927" s="441">
        <v>105</v>
      </c>
      <c r="H927" s="440">
        <v>105</v>
      </c>
      <c r="I927" s="441">
        <v>0</v>
      </c>
      <c r="J927" s="442">
        <v>1</v>
      </c>
    </row>
    <row r="928" spans="1:10" x14ac:dyDescent="0.2">
      <c r="A928" s="306">
        <v>926</v>
      </c>
      <c r="B928" s="443" t="s">
        <v>639</v>
      </c>
      <c r="C928" s="455" t="s">
        <v>654</v>
      </c>
      <c r="D928" s="455"/>
      <c r="E928" s="455"/>
      <c r="F928" s="456">
        <v>265</v>
      </c>
      <c r="G928" s="457">
        <v>1810</v>
      </c>
      <c r="H928" s="456">
        <v>1770</v>
      </c>
      <c r="I928" s="457">
        <v>-40</v>
      </c>
      <c r="J928" s="458">
        <v>0.97790055248618779</v>
      </c>
    </row>
    <row r="929" spans="1:10" x14ac:dyDescent="0.2">
      <c r="A929" s="306">
        <v>927</v>
      </c>
      <c r="B929" s="443" t="s">
        <v>639</v>
      </c>
      <c r="C929" s="437" t="s">
        <v>655</v>
      </c>
      <c r="D929" s="438" t="s">
        <v>566</v>
      </c>
      <c r="E929" s="439">
        <v>0</v>
      </c>
      <c r="F929" s="440">
        <v>0</v>
      </c>
      <c r="G929" s="441">
        <v>50</v>
      </c>
      <c r="H929" s="440">
        <v>50</v>
      </c>
      <c r="I929" s="441">
        <v>0</v>
      </c>
      <c r="J929" s="442">
        <v>1</v>
      </c>
    </row>
    <row r="930" spans="1:10" x14ac:dyDescent="0.2">
      <c r="A930" s="306">
        <v>928</v>
      </c>
      <c r="B930" s="443" t="s">
        <v>639</v>
      </c>
      <c r="C930" s="444" t="s">
        <v>655</v>
      </c>
      <c r="D930" s="445" t="s">
        <v>463</v>
      </c>
      <c r="E930" s="435">
        <v>0</v>
      </c>
      <c r="F930" s="446">
        <v>0</v>
      </c>
      <c r="G930" s="447">
        <v>250</v>
      </c>
      <c r="H930" s="446">
        <v>250</v>
      </c>
      <c r="I930" s="447">
        <v>0</v>
      </c>
      <c r="J930" s="448">
        <v>1</v>
      </c>
    </row>
    <row r="931" spans="1:10" x14ac:dyDescent="0.2">
      <c r="A931" s="306">
        <v>929</v>
      </c>
      <c r="B931" s="443" t="s">
        <v>639</v>
      </c>
      <c r="C931" s="437" t="s">
        <v>655</v>
      </c>
      <c r="D931" s="438" t="s">
        <v>326</v>
      </c>
      <c r="E931" s="439">
        <v>0</v>
      </c>
      <c r="F931" s="440">
        <v>0</v>
      </c>
      <c r="G931" s="441">
        <v>1046</v>
      </c>
      <c r="H931" s="440">
        <v>1046</v>
      </c>
      <c r="I931" s="441">
        <v>0</v>
      </c>
      <c r="J931" s="442">
        <v>1</v>
      </c>
    </row>
    <row r="932" spans="1:10" x14ac:dyDescent="0.2">
      <c r="A932" s="306">
        <v>930</v>
      </c>
      <c r="B932" s="443" t="s">
        <v>639</v>
      </c>
      <c r="C932" s="444" t="s">
        <v>655</v>
      </c>
      <c r="D932" s="445" t="s">
        <v>556</v>
      </c>
      <c r="E932" s="435">
        <v>0</v>
      </c>
      <c r="F932" s="446">
        <v>0</v>
      </c>
      <c r="G932" s="447">
        <v>60</v>
      </c>
      <c r="H932" s="446">
        <v>60</v>
      </c>
      <c r="I932" s="447">
        <v>0</v>
      </c>
      <c r="J932" s="448">
        <v>1</v>
      </c>
    </row>
    <row r="933" spans="1:10" x14ac:dyDescent="0.2">
      <c r="A933" s="306">
        <v>931</v>
      </c>
      <c r="B933" s="443" t="s">
        <v>639</v>
      </c>
      <c r="C933" s="437" t="s">
        <v>655</v>
      </c>
      <c r="D933" s="438" t="s">
        <v>308</v>
      </c>
      <c r="E933" s="439">
        <v>0</v>
      </c>
      <c r="F933" s="440">
        <v>0</v>
      </c>
      <c r="G933" s="441">
        <v>165</v>
      </c>
      <c r="H933" s="440">
        <v>165</v>
      </c>
      <c r="I933" s="441">
        <v>0</v>
      </c>
      <c r="J933" s="442">
        <v>1</v>
      </c>
    </row>
    <row r="934" spans="1:10" x14ac:dyDescent="0.2">
      <c r="A934" s="306">
        <v>932</v>
      </c>
      <c r="B934" s="443" t="s">
        <v>639</v>
      </c>
      <c r="C934" s="444" t="s">
        <v>655</v>
      </c>
      <c r="D934" s="445" t="s">
        <v>309</v>
      </c>
      <c r="E934" s="435" t="s">
        <v>656</v>
      </c>
      <c r="F934" s="446">
        <v>16660</v>
      </c>
      <c r="G934" s="447">
        <v>16794</v>
      </c>
      <c r="H934" s="446">
        <v>16717.206999999999</v>
      </c>
      <c r="I934" s="447">
        <v>-77</v>
      </c>
      <c r="J934" s="448">
        <v>0.99542735500774082</v>
      </c>
    </row>
    <row r="935" spans="1:10" x14ac:dyDescent="0.2">
      <c r="A935" s="306">
        <v>933</v>
      </c>
      <c r="B935" s="443" t="s">
        <v>639</v>
      </c>
      <c r="C935" s="437" t="s">
        <v>655</v>
      </c>
      <c r="D935" s="438" t="s">
        <v>328</v>
      </c>
      <c r="E935" s="439">
        <v>0</v>
      </c>
      <c r="F935" s="440">
        <v>0</v>
      </c>
      <c r="G935" s="441">
        <v>80</v>
      </c>
      <c r="H935" s="440">
        <v>80</v>
      </c>
      <c r="I935" s="441">
        <v>0</v>
      </c>
      <c r="J935" s="442">
        <v>1</v>
      </c>
    </row>
    <row r="936" spans="1:10" x14ac:dyDescent="0.2">
      <c r="A936" s="306">
        <v>934</v>
      </c>
      <c r="B936" s="443" t="s">
        <v>639</v>
      </c>
      <c r="C936" s="444" t="s">
        <v>655</v>
      </c>
      <c r="D936" s="445" t="s">
        <v>311</v>
      </c>
      <c r="E936" s="435" t="s">
        <v>656</v>
      </c>
      <c r="F936" s="446">
        <v>0</v>
      </c>
      <c r="G936" s="447">
        <v>861</v>
      </c>
      <c r="H936" s="446">
        <v>861</v>
      </c>
      <c r="I936" s="447">
        <v>0</v>
      </c>
      <c r="J936" s="448">
        <v>1</v>
      </c>
    </row>
    <row r="937" spans="1:10" x14ac:dyDescent="0.2">
      <c r="A937" s="306">
        <v>935</v>
      </c>
      <c r="B937" s="443" t="s">
        <v>639</v>
      </c>
      <c r="C937" s="437" t="s">
        <v>655</v>
      </c>
      <c r="D937" s="438" t="s">
        <v>464</v>
      </c>
      <c r="E937" s="439">
        <v>0</v>
      </c>
      <c r="F937" s="440">
        <v>100</v>
      </c>
      <c r="G937" s="441">
        <v>290</v>
      </c>
      <c r="H937" s="440">
        <v>290</v>
      </c>
      <c r="I937" s="441">
        <v>0</v>
      </c>
      <c r="J937" s="442">
        <v>1</v>
      </c>
    </row>
    <row r="938" spans="1:10" x14ac:dyDescent="0.2">
      <c r="A938" s="306">
        <v>936</v>
      </c>
      <c r="B938" s="443" t="s">
        <v>639</v>
      </c>
      <c r="C938" s="449" t="s">
        <v>655</v>
      </c>
      <c r="D938" s="445" t="s">
        <v>465</v>
      </c>
      <c r="E938" s="435">
        <v>0</v>
      </c>
      <c r="F938" s="446">
        <v>0</v>
      </c>
      <c r="G938" s="447">
        <v>177</v>
      </c>
      <c r="H938" s="446">
        <v>177</v>
      </c>
      <c r="I938" s="447">
        <v>0</v>
      </c>
      <c r="J938" s="448">
        <v>1</v>
      </c>
    </row>
    <row r="939" spans="1:10" x14ac:dyDescent="0.2">
      <c r="A939" s="306">
        <v>937</v>
      </c>
      <c r="B939" s="443" t="s">
        <v>639</v>
      </c>
      <c r="C939" s="450" t="s">
        <v>657</v>
      </c>
      <c r="D939" s="450"/>
      <c r="E939" s="450"/>
      <c r="F939" s="451">
        <v>16760</v>
      </c>
      <c r="G939" s="452">
        <v>19773</v>
      </c>
      <c r="H939" s="451">
        <v>19696.206999999999</v>
      </c>
      <c r="I939" s="452">
        <v>-77</v>
      </c>
      <c r="J939" s="453">
        <v>0.99611626966064826</v>
      </c>
    </row>
    <row r="940" spans="1:10" x14ac:dyDescent="0.2">
      <c r="A940" s="306">
        <v>938</v>
      </c>
      <c r="B940" s="443" t="s">
        <v>639</v>
      </c>
      <c r="C940" s="444" t="s">
        <v>373</v>
      </c>
      <c r="D940" s="445" t="s">
        <v>322</v>
      </c>
      <c r="E940" s="435">
        <v>0</v>
      </c>
      <c r="F940" s="446">
        <v>95</v>
      </c>
      <c r="G940" s="447">
        <v>110</v>
      </c>
      <c r="H940" s="446">
        <v>93.144999999999996</v>
      </c>
      <c r="I940" s="447">
        <v>-17</v>
      </c>
      <c r="J940" s="448">
        <v>0.84677272727272723</v>
      </c>
    </row>
    <row r="941" spans="1:10" x14ac:dyDescent="0.2">
      <c r="A941" s="306">
        <v>939</v>
      </c>
      <c r="B941" s="443" t="s">
        <v>639</v>
      </c>
      <c r="C941" s="437" t="s">
        <v>373</v>
      </c>
      <c r="D941" s="438" t="s">
        <v>305</v>
      </c>
      <c r="E941" s="439">
        <v>0</v>
      </c>
      <c r="F941" s="440">
        <v>175</v>
      </c>
      <c r="G941" s="441">
        <v>160</v>
      </c>
      <c r="H941" s="440">
        <v>39.209000000000003</v>
      </c>
      <c r="I941" s="441">
        <v>-121</v>
      </c>
      <c r="J941" s="442">
        <v>0.24505625000000003</v>
      </c>
    </row>
    <row r="942" spans="1:10" x14ac:dyDescent="0.2">
      <c r="A942" s="306">
        <v>940</v>
      </c>
      <c r="B942" s="443" t="s">
        <v>639</v>
      </c>
      <c r="C942" s="444" t="s">
        <v>373</v>
      </c>
      <c r="D942" s="445" t="s">
        <v>368</v>
      </c>
      <c r="E942" s="435">
        <v>0</v>
      </c>
      <c r="F942" s="446">
        <v>8</v>
      </c>
      <c r="G942" s="447">
        <v>8</v>
      </c>
      <c r="H942" s="446">
        <v>2.319</v>
      </c>
      <c r="I942" s="447">
        <v>-6</v>
      </c>
      <c r="J942" s="448">
        <v>0.28987499999999999</v>
      </c>
    </row>
    <row r="943" spans="1:10" x14ac:dyDescent="0.2">
      <c r="A943" s="306">
        <v>941</v>
      </c>
      <c r="B943" s="443" t="s">
        <v>639</v>
      </c>
      <c r="C943" s="437" t="s">
        <v>373</v>
      </c>
      <c r="D943" s="438" t="s">
        <v>306</v>
      </c>
      <c r="E943" s="439">
        <v>0</v>
      </c>
      <c r="F943" s="440">
        <v>10</v>
      </c>
      <c r="G943" s="441">
        <v>10</v>
      </c>
      <c r="H943" s="440">
        <v>2.0840000000000001</v>
      </c>
      <c r="I943" s="441">
        <v>-8</v>
      </c>
      <c r="J943" s="442">
        <v>0.2084</v>
      </c>
    </row>
    <row r="944" spans="1:10" x14ac:dyDescent="0.2">
      <c r="A944" s="306">
        <v>942</v>
      </c>
      <c r="B944" s="443" t="s">
        <v>639</v>
      </c>
      <c r="C944" s="444" t="s">
        <v>373</v>
      </c>
      <c r="D944" s="445" t="s">
        <v>307</v>
      </c>
      <c r="E944" s="435">
        <v>0</v>
      </c>
      <c r="F944" s="446">
        <v>8</v>
      </c>
      <c r="G944" s="447">
        <v>8</v>
      </c>
      <c r="H944" s="446">
        <v>5</v>
      </c>
      <c r="I944" s="447">
        <v>-3</v>
      </c>
      <c r="J944" s="448">
        <v>0.625</v>
      </c>
    </row>
    <row r="945" spans="1:10" x14ac:dyDescent="0.2">
      <c r="A945" s="306">
        <v>943</v>
      </c>
      <c r="B945" s="443" t="s">
        <v>639</v>
      </c>
      <c r="C945" s="437" t="s">
        <v>373</v>
      </c>
      <c r="D945" s="438" t="s">
        <v>566</v>
      </c>
      <c r="E945" s="439">
        <v>0</v>
      </c>
      <c r="F945" s="440">
        <v>0</v>
      </c>
      <c r="G945" s="441">
        <v>35</v>
      </c>
      <c r="H945" s="440">
        <v>35</v>
      </c>
      <c r="I945" s="441">
        <v>0</v>
      </c>
      <c r="J945" s="442">
        <v>1</v>
      </c>
    </row>
    <row r="946" spans="1:10" x14ac:dyDescent="0.2">
      <c r="A946" s="306">
        <v>944</v>
      </c>
      <c r="B946" s="443" t="s">
        <v>639</v>
      </c>
      <c r="C946" s="444" t="s">
        <v>373</v>
      </c>
      <c r="D946" s="445" t="s">
        <v>491</v>
      </c>
      <c r="E946" s="435">
        <v>0</v>
      </c>
      <c r="F946" s="446">
        <v>410</v>
      </c>
      <c r="G946" s="447">
        <v>1020</v>
      </c>
      <c r="H946" s="446">
        <v>1020</v>
      </c>
      <c r="I946" s="447">
        <v>0</v>
      </c>
      <c r="J946" s="448">
        <v>1</v>
      </c>
    </row>
    <row r="947" spans="1:10" x14ac:dyDescent="0.2">
      <c r="A947" s="306">
        <v>945</v>
      </c>
      <c r="B947" s="443" t="s">
        <v>639</v>
      </c>
      <c r="C947" s="437" t="s">
        <v>373</v>
      </c>
      <c r="D947" s="438" t="s">
        <v>470</v>
      </c>
      <c r="E947" s="439">
        <v>0</v>
      </c>
      <c r="F947" s="440">
        <v>15263</v>
      </c>
      <c r="G947" s="441">
        <v>0</v>
      </c>
      <c r="H947" s="440">
        <v>0</v>
      </c>
      <c r="I947" s="441">
        <v>0</v>
      </c>
      <c r="J947" s="442">
        <v>0</v>
      </c>
    </row>
    <row r="948" spans="1:10" x14ac:dyDescent="0.2">
      <c r="A948" s="306">
        <v>946</v>
      </c>
      <c r="B948" s="443" t="s">
        <v>639</v>
      </c>
      <c r="C948" s="444" t="s">
        <v>373</v>
      </c>
      <c r="D948" s="445" t="s">
        <v>463</v>
      </c>
      <c r="E948" s="435">
        <v>0</v>
      </c>
      <c r="F948" s="446">
        <v>0</v>
      </c>
      <c r="G948" s="447">
        <v>217</v>
      </c>
      <c r="H948" s="446">
        <v>217</v>
      </c>
      <c r="I948" s="447">
        <v>0</v>
      </c>
      <c r="J948" s="448">
        <v>1</v>
      </c>
    </row>
    <row r="949" spans="1:10" x14ac:dyDescent="0.2">
      <c r="A949" s="306">
        <v>947</v>
      </c>
      <c r="B949" s="443" t="s">
        <v>639</v>
      </c>
      <c r="C949" s="437" t="s">
        <v>373</v>
      </c>
      <c r="D949" s="438" t="s">
        <v>326</v>
      </c>
      <c r="E949" s="439">
        <v>0</v>
      </c>
      <c r="F949" s="440">
        <v>552</v>
      </c>
      <c r="G949" s="441">
        <v>4680</v>
      </c>
      <c r="H949" s="440">
        <v>4551</v>
      </c>
      <c r="I949" s="441">
        <v>-129</v>
      </c>
      <c r="J949" s="442">
        <v>0.97243589743589742</v>
      </c>
    </row>
    <row r="950" spans="1:10" x14ac:dyDescent="0.2">
      <c r="A950" s="306">
        <v>948</v>
      </c>
      <c r="B950" s="443" t="s">
        <v>639</v>
      </c>
      <c r="C950" s="444" t="s">
        <v>373</v>
      </c>
      <c r="D950" s="445" t="s">
        <v>556</v>
      </c>
      <c r="E950" s="435">
        <v>0</v>
      </c>
      <c r="F950" s="446">
        <v>30</v>
      </c>
      <c r="G950" s="447">
        <v>74</v>
      </c>
      <c r="H950" s="446">
        <v>74</v>
      </c>
      <c r="I950" s="447">
        <v>0</v>
      </c>
      <c r="J950" s="448">
        <v>1</v>
      </c>
    </row>
    <row r="951" spans="1:10" x14ac:dyDescent="0.2">
      <c r="A951" s="306">
        <v>949</v>
      </c>
      <c r="B951" s="443" t="s">
        <v>639</v>
      </c>
      <c r="C951" s="437" t="s">
        <v>373</v>
      </c>
      <c r="D951" s="438" t="s">
        <v>308</v>
      </c>
      <c r="E951" s="439">
        <v>0</v>
      </c>
      <c r="F951" s="440">
        <v>0</v>
      </c>
      <c r="G951" s="441">
        <v>60</v>
      </c>
      <c r="H951" s="440">
        <v>60</v>
      </c>
      <c r="I951" s="441">
        <v>0</v>
      </c>
      <c r="J951" s="442">
        <v>1</v>
      </c>
    </row>
    <row r="952" spans="1:10" x14ac:dyDescent="0.2">
      <c r="A952" s="306">
        <v>950</v>
      </c>
      <c r="B952" s="443" t="s">
        <v>639</v>
      </c>
      <c r="C952" s="444" t="s">
        <v>373</v>
      </c>
      <c r="D952" s="445" t="s">
        <v>309</v>
      </c>
      <c r="E952" s="435" t="s">
        <v>658</v>
      </c>
      <c r="F952" s="446">
        <v>11497</v>
      </c>
      <c r="G952" s="447">
        <v>11023</v>
      </c>
      <c r="H952" s="446">
        <v>11023</v>
      </c>
      <c r="I952" s="447">
        <v>0</v>
      </c>
      <c r="J952" s="448">
        <v>1</v>
      </c>
    </row>
    <row r="953" spans="1:10" x14ac:dyDescent="0.2">
      <c r="A953" s="306">
        <v>951</v>
      </c>
      <c r="B953" s="443" t="s">
        <v>639</v>
      </c>
      <c r="C953" s="437" t="s">
        <v>373</v>
      </c>
      <c r="D953" s="438" t="s">
        <v>328</v>
      </c>
      <c r="E953" s="439">
        <v>0</v>
      </c>
      <c r="F953" s="440">
        <v>40</v>
      </c>
      <c r="G953" s="441">
        <v>40</v>
      </c>
      <c r="H953" s="440">
        <v>40</v>
      </c>
      <c r="I953" s="441">
        <v>0</v>
      </c>
      <c r="J953" s="442">
        <v>1</v>
      </c>
    </row>
    <row r="954" spans="1:10" x14ac:dyDescent="0.2">
      <c r="A954" s="306">
        <v>952</v>
      </c>
      <c r="B954" s="443" t="s">
        <v>639</v>
      </c>
      <c r="C954" s="444" t="s">
        <v>373</v>
      </c>
      <c r="D954" s="445" t="s">
        <v>464</v>
      </c>
      <c r="E954" s="435">
        <v>0</v>
      </c>
      <c r="F954" s="446">
        <v>0</v>
      </c>
      <c r="G954" s="447">
        <v>190</v>
      </c>
      <c r="H954" s="446">
        <v>190</v>
      </c>
      <c r="I954" s="447">
        <v>0</v>
      </c>
      <c r="J954" s="448">
        <v>1</v>
      </c>
    </row>
    <row r="955" spans="1:10" x14ac:dyDescent="0.2">
      <c r="A955" s="306">
        <v>953</v>
      </c>
      <c r="B955" s="443" t="s">
        <v>639</v>
      </c>
      <c r="C955" s="454" t="s">
        <v>373</v>
      </c>
      <c r="D955" s="438" t="s">
        <v>465</v>
      </c>
      <c r="E955" s="439">
        <v>0</v>
      </c>
      <c r="F955" s="440">
        <v>0</v>
      </c>
      <c r="G955" s="441">
        <v>85</v>
      </c>
      <c r="H955" s="440">
        <v>85</v>
      </c>
      <c r="I955" s="441">
        <v>0</v>
      </c>
      <c r="J955" s="442">
        <v>1</v>
      </c>
    </row>
    <row r="956" spans="1:10" x14ac:dyDescent="0.2">
      <c r="A956" s="306">
        <v>954</v>
      </c>
      <c r="B956" s="443" t="s">
        <v>639</v>
      </c>
      <c r="C956" s="455" t="s">
        <v>374</v>
      </c>
      <c r="D956" s="455"/>
      <c r="E956" s="455"/>
      <c r="F956" s="456">
        <v>28088</v>
      </c>
      <c r="G956" s="457">
        <v>17720</v>
      </c>
      <c r="H956" s="456">
        <v>17436.756999999998</v>
      </c>
      <c r="I956" s="457">
        <v>-283</v>
      </c>
      <c r="J956" s="458">
        <v>0.98401563205417597</v>
      </c>
    </row>
    <row r="957" spans="1:10" x14ac:dyDescent="0.2">
      <c r="A957" s="306">
        <v>955</v>
      </c>
      <c r="B957" s="443" t="s">
        <v>639</v>
      </c>
      <c r="C957" s="437" t="s">
        <v>524</v>
      </c>
      <c r="D957" s="438" t="s">
        <v>314</v>
      </c>
      <c r="E957" s="439">
        <v>0</v>
      </c>
      <c r="F957" s="440">
        <v>130</v>
      </c>
      <c r="G957" s="441">
        <v>130</v>
      </c>
      <c r="H957" s="440">
        <v>23.891449999999999</v>
      </c>
      <c r="I957" s="441">
        <v>-106</v>
      </c>
      <c r="J957" s="442">
        <v>0.1837803846153846</v>
      </c>
    </row>
    <row r="958" spans="1:10" x14ac:dyDescent="0.2">
      <c r="A958" s="306">
        <v>956</v>
      </c>
      <c r="B958" s="443" t="s">
        <v>639</v>
      </c>
      <c r="C958" s="444" t="s">
        <v>524</v>
      </c>
      <c r="D958" s="445" t="s">
        <v>399</v>
      </c>
      <c r="E958" s="435">
        <v>0</v>
      </c>
      <c r="F958" s="446">
        <v>30</v>
      </c>
      <c r="G958" s="447">
        <v>37</v>
      </c>
      <c r="H958" s="446">
        <v>35.664000000000001</v>
      </c>
      <c r="I958" s="447">
        <v>-1</v>
      </c>
      <c r="J958" s="448">
        <v>0.96389189189189195</v>
      </c>
    </row>
    <row r="959" spans="1:10" x14ac:dyDescent="0.2">
      <c r="A959" s="306">
        <v>957</v>
      </c>
      <c r="B959" s="443" t="s">
        <v>639</v>
      </c>
      <c r="C959" s="437" t="s">
        <v>524</v>
      </c>
      <c r="D959" s="438" t="s">
        <v>320</v>
      </c>
      <c r="E959" s="439">
        <v>0</v>
      </c>
      <c r="F959" s="440">
        <v>15</v>
      </c>
      <c r="G959" s="441">
        <v>15</v>
      </c>
      <c r="H959" s="440">
        <v>14.983000000000001</v>
      </c>
      <c r="I959" s="441">
        <v>0</v>
      </c>
      <c r="J959" s="442">
        <v>0.99886666666666668</v>
      </c>
    </row>
    <row r="960" spans="1:10" x14ac:dyDescent="0.2">
      <c r="A960" s="306">
        <v>958</v>
      </c>
      <c r="B960" s="443" t="s">
        <v>639</v>
      </c>
      <c r="C960" s="444" t="s">
        <v>524</v>
      </c>
      <c r="D960" s="445" t="s">
        <v>322</v>
      </c>
      <c r="E960" s="435">
        <v>0</v>
      </c>
      <c r="F960" s="446">
        <v>0</v>
      </c>
      <c r="G960" s="447">
        <v>100</v>
      </c>
      <c r="H960" s="446">
        <v>42.107999999999997</v>
      </c>
      <c r="I960" s="447">
        <v>-58</v>
      </c>
      <c r="J960" s="448">
        <v>0.42107999999999995</v>
      </c>
    </row>
    <row r="961" spans="1:10" x14ac:dyDescent="0.2">
      <c r="A961" s="306">
        <v>959</v>
      </c>
      <c r="B961" s="443" t="s">
        <v>639</v>
      </c>
      <c r="C961" s="437" t="s">
        <v>524</v>
      </c>
      <c r="D961" s="438" t="s">
        <v>305</v>
      </c>
      <c r="E961" s="439">
        <v>0</v>
      </c>
      <c r="F961" s="440">
        <v>669</v>
      </c>
      <c r="G961" s="441">
        <v>653</v>
      </c>
      <c r="H961" s="440">
        <v>651.92655000000002</v>
      </c>
      <c r="I961" s="441">
        <v>-1</v>
      </c>
      <c r="J961" s="442">
        <v>0.99835612557427267</v>
      </c>
    </row>
    <row r="962" spans="1:10" x14ac:dyDescent="0.2">
      <c r="A962" s="306">
        <v>960</v>
      </c>
      <c r="B962" s="443" t="s">
        <v>639</v>
      </c>
      <c r="C962" s="449" t="s">
        <v>524</v>
      </c>
      <c r="D962" s="445" t="s">
        <v>404</v>
      </c>
      <c r="E962" s="435">
        <v>0</v>
      </c>
      <c r="F962" s="446">
        <v>1475</v>
      </c>
      <c r="G962" s="447">
        <v>1354</v>
      </c>
      <c r="H962" s="446">
        <v>844.33587</v>
      </c>
      <c r="I962" s="447">
        <v>-510</v>
      </c>
      <c r="J962" s="448">
        <v>0.62358631462333824</v>
      </c>
    </row>
    <row r="963" spans="1:10" x14ac:dyDescent="0.2">
      <c r="A963" s="306">
        <v>961</v>
      </c>
      <c r="B963" s="443" t="s">
        <v>639</v>
      </c>
      <c r="C963" s="450" t="s">
        <v>525</v>
      </c>
      <c r="D963" s="450"/>
      <c r="E963" s="450"/>
      <c r="F963" s="451">
        <v>2319</v>
      </c>
      <c r="G963" s="452">
        <v>2289</v>
      </c>
      <c r="H963" s="451">
        <v>1612.90887</v>
      </c>
      <c r="I963" s="452">
        <v>-676</v>
      </c>
      <c r="J963" s="453">
        <v>0.70463471821756229</v>
      </c>
    </row>
    <row r="964" spans="1:10" x14ac:dyDescent="0.2">
      <c r="A964" s="306">
        <v>962</v>
      </c>
      <c r="B964" s="443" t="s">
        <v>639</v>
      </c>
      <c r="C964" s="449" t="s">
        <v>659</v>
      </c>
      <c r="D964" s="445" t="s">
        <v>486</v>
      </c>
      <c r="E964" s="435">
        <v>0</v>
      </c>
      <c r="F964" s="446">
        <v>0</v>
      </c>
      <c r="G964" s="447">
        <v>150</v>
      </c>
      <c r="H964" s="446">
        <v>150</v>
      </c>
      <c r="I964" s="447">
        <v>0</v>
      </c>
      <c r="J964" s="448">
        <v>1</v>
      </c>
    </row>
    <row r="965" spans="1:10" x14ac:dyDescent="0.2">
      <c r="A965" s="306">
        <v>963</v>
      </c>
      <c r="B965" s="443" t="s">
        <v>639</v>
      </c>
      <c r="C965" s="450" t="s">
        <v>660</v>
      </c>
      <c r="D965" s="450"/>
      <c r="E965" s="450"/>
      <c r="F965" s="451">
        <v>0</v>
      </c>
      <c r="G965" s="452">
        <v>150</v>
      </c>
      <c r="H965" s="451">
        <v>150</v>
      </c>
      <c r="I965" s="452">
        <v>0</v>
      </c>
      <c r="J965" s="453">
        <v>1</v>
      </c>
    </row>
    <row r="966" spans="1:10" x14ac:dyDescent="0.2">
      <c r="A966" s="306">
        <v>964</v>
      </c>
      <c r="B966" s="443" t="s">
        <v>639</v>
      </c>
      <c r="C966" s="449" t="s">
        <v>343</v>
      </c>
      <c r="D966" s="445" t="s">
        <v>344</v>
      </c>
      <c r="E966" s="435">
        <v>0</v>
      </c>
      <c r="F966" s="446">
        <v>0</v>
      </c>
      <c r="G966" s="447">
        <v>80</v>
      </c>
      <c r="H966" s="446">
        <v>80</v>
      </c>
      <c r="I966" s="447">
        <v>0</v>
      </c>
      <c r="J966" s="448">
        <v>1</v>
      </c>
    </row>
    <row r="967" spans="1:10" x14ac:dyDescent="0.2">
      <c r="A967" s="306">
        <v>965</v>
      </c>
      <c r="B967" s="459" t="s">
        <v>639</v>
      </c>
      <c r="C967" s="450" t="s">
        <v>347</v>
      </c>
      <c r="D967" s="450"/>
      <c r="E967" s="450"/>
      <c r="F967" s="451">
        <v>0</v>
      </c>
      <c r="G967" s="452">
        <v>80</v>
      </c>
      <c r="H967" s="451">
        <v>80</v>
      </c>
      <c r="I967" s="452">
        <v>0</v>
      </c>
      <c r="J967" s="453">
        <v>1</v>
      </c>
    </row>
    <row r="968" spans="1:10" x14ac:dyDescent="0.2">
      <c r="A968" s="306">
        <v>966</v>
      </c>
      <c r="B968" s="465" t="s">
        <v>661</v>
      </c>
      <c r="C968" s="465"/>
      <c r="D968" s="465"/>
      <c r="E968" s="465"/>
      <c r="F968" s="466">
        <v>749994</v>
      </c>
      <c r="G968" s="467">
        <v>779490.73328000004</v>
      </c>
      <c r="H968" s="466">
        <v>777266.29049000004</v>
      </c>
      <c r="I968" s="467">
        <v>-2224</v>
      </c>
      <c r="J968" s="468">
        <v>0.99714628706278541</v>
      </c>
    </row>
    <row r="969" spans="1:10" x14ac:dyDescent="0.2">
      <c r="A969" s="306">
        <v>967</v>
      </c>
      <c r="B969" s="436" t="s">
        <v>662</v>
      </c>
      <c r="C969" s="437" t="s">
        <v>541</v>
      </c>
      <c r="D969" s="438" t="s">
        <v>322</v>
      </c>
      <c r="E969" s="439">
        <v>0</v>
      </c>
      <c r="F969" s="440">
        <v>0</v>
      </c>
      <c r="G969" s="441">
        <v>70</v>
      </c>
      <c r="H969" s="440">
        <v>18.149999999999999</v>
      </c>
      <c r="I969" s="441">
        <v>-52</v>
      </c>
      <c r="J969" s="442">
        <v>0.25928571428571429</v>
      </c>
    </row>
    <row r="970" spans="1:10" x14ac:dyDescent="0.2">
      <c r="A970" s="306">
        <v>968</v>
      </c>
      <c r="B970" s="443" t="s">
        <v>662</v>
      </c>
      <c r="C970" s="444" t="s">
        <v>541</v>
      </c>
      <c r="D970" s="445" t="s">
        <v>305</v>
      </c>
      <c r="E970" s="435">
        <v>0</v>
      </c>
      <c r="F970" s="446">
        <v>40</v>
      </c>
      <c r="G970" s="447">
        <v>80</v>
      </c>
      <c r="H970" s="446">
        <v>80</v>
      </c>
      <c r="I970" s="447">
        <v>0</v>
      </c>
      <c r="J970" s="448">
        <v>1</v>
      </c>
    </row>
    <row r="971" spans="1:10" x14ac:dyDescent="0.2">
      <c r="A971" s="306">
        <v>969</v>
      </c>
      <c r="B971" s="443" t="s">
        <v>662</v>
      </c>
      <c r="C971" s="437" t="s">
        <v>541</v>
      </c>
      <c r="D971" s="438" t="s">
        <v>491</v>
      </c>
      <c r="E971" s="439">
        <v>0</v>
      </c>
      <c r="F971" s="440">
        <v>0</v>
      </c>
      <c r="G971" s="441">
        <v>250</v>
      </c>
      <c r="H971" s="440">
        <v>250</v>
      </c>
      <c r="I971" s="441">
        <v>0</v>
      </c>
      <c r="J971" s="442">
        <v>1</v>
      </c>
    </row>
    <row r="972" spans="1:10" x14ac:dyDescent="0.2">
      <c r="A972" s="306">
        <v>970</v>
      </c>
      <c r="B972" s="443" t="s">
        <v>662</v>
      </c>
      <c r="C972" s="444" t="s">
        <v>541</v>
      </c>
      <c r="D972" s="445" t="s">
        <v>326</v>
      </c>
      <c r="E972" s="435">
        <v>0</v>
      </c>
      <c r="F972" s="446">
        <v>0</v>
      </c>
      <c r="G972" s="447">
        <v>110</v>
      </c>
      <c r="H972" s="446">
        <v>110</v>
      </c>
      <c r="I972" s="447">
        <v>0</v>
      </c>
      <c r="J972" s="448">
        <v>1</v>
      </c>
    </row>
    <row r="973" spans="1:10" x14ac:dyDescent="0.2">
      <c r="A973" s="306">
        <v>971</v>
      </c>
      <c r="B973" s="443" t="s">
        <v>662</v>
      </c>
      <c r="C973" s="437" t="s">
        <v>541</v>
      </c>
      <c r="D973" s="438" t="s">
        <v>556</v>
      </c>
      <c r="E973" s="439">
        <v>0</v>
      </c>
      <c r="F973" s="440">
        <v>0</v>
      </c>
      <c r="G973" s="441">
        <v>920</v>
      </c>
      <c r="H973" s="440">
        <v>920</v>
      </c>
      <c r="I973" s="441">
        <v>0</v>
      </c>
      <c r="J973" s="442">
        <v>1</v>
      </c>
    </row>
    <row r="974" spans="1:10" x14ac:dyDescent="0.2">
      <c r="A974" s="306">
        <v>972</v>
      </c>
      <c r="B974" s="443" t="s">
        <v>662</v>
      </c>
      <c r="C974" s="444" t="s">
        <v>541</v>
      </c>
      <c r="D974" s="445" t="s">
        <v>308</v>
      </c>
      <c r="E974" s="435">
        <v>0</v>
      </c>
      <c r="F974" s="446">
        <v>10170</v>
      </c>
      <c r="G974" s="447">
        <v>0</v>
      </c>
      <c r="H974" s="446">
        <v>0</v>
      </c>
      <c r="I974" s="447">
        <v>0</v>
      </c>
      <c r="J974" s="448">
        <v>0</v>
      </c>
    </row>
    <row r="975" spans="1:10" x14ac:dyDescent="0.2">
      <c r="A975" s="306">
        <v>973</v>
      </c>
      <c r="B975" s="443" t="s">
        <v>662</v>
      </c>
      <c r="C975" s="437" t="s">
        <v>541</v>
      </c>
      <c r="D975" s="438" t="s">
        <v>309</v>
      </c>
      <c r="E975" s="439" t="s">
        <v>647</v>
      </c>
      <c r="F975" s="440">
        <v>0</v>
      </c>
      <c r="G975" s="441">
        <v>370</v>
      </c>
      <c r="H975" s="440">
        <v>370</v>
      </c>
      <c r="I975" s="441">
        <v>0</v>
      </c>
      <c r="J975" s="442">
        <v>1</v>
      </c>
    </row>
    <row r="976" spans="1:10" x14ac:dyDescent="0.2">
      <c r="A976" s="306">
        <v>974</v>
      </c>
      <c r="B976" s="443" t="s">
        <v>662</v>
      </c>
      <c r="C976" s="444" t="s">
        <v>541</v>
      </c>
      <c r="D976" s="445" t="s">
        <v>309</v>
      </c>
      <c r="E976" s="435" t="s">
        <v>644</v>
      </c>
      <c r="F976" s="446">
        <v>0</v>
      </c>
      <c r="G976" s="447">
        <v>6537</v>
      </c>
      <c r="H976" s="446">
        <v>5836.0940000000001</v>
      </c>
      <c r="I976" s="447">
        <v>-701</v>
      </c>
      <c r="J976" s="448">
        <v>0.89277864463821321</v>
      </c>
    </row>
    <row r="977" spans="1:10" x14ac:dyDescent="0.2">
      <c r="A977" s="306">
        <v>975</v>
      </c>
      <c r="B977" s="443" t="s">
        <v>662</v>
      </c>
      <c r="C977" s="437" t="s">
        <v>541</v>
      </c>
      <c r="D977" s="438" t="s">
        <v>309</v>
      </c>
      <c r="E977" s="439" t="s">
        <v>570</v>
      </c>
      <c r="F977" s="440">
        <v>0</v>
      </c>
      <c r="G977" s="441">
        <v>523</v>
      </c>
      <c r="H977" s="440">
        <v>523</v>
      </c>
      <c r="I977" s="441">
        <v>0</v>
      </c>
      <c r="J977" s="442">
        <v>1</v>
      </c>
    </row>
    <row r="978" spans="1:10" x14ac:dyDescent="0.2">
      <c r="A978" s="306">
        <v>976</v>
      </c>
      <c r="B978" s="443" t="s">
        <v>662</v>
      </c>
      <c r="C978" s="444" t="s">
        <v>541</v>
      </c>
      <c r="D978" s="445" t="s">
        <v>311</v>
      </c>
      <c r="E978" s="435" t="s">
        <v>644</v>
      </c>
      <c r="F978" s="446">
        <v>0</v>
      </c>
      <c r="G978" s="447">
        <v>1900</v>
      </c>
      <c r="H978" s="446">
        <v>1900</v>
      </c>
      <c r="I978" s="447">
        <v>0</v>
      </c>
      <c r="J978" s="448">
        <v>1</v>
      </c>
    </row>
    <row r="979" spans="1:10" x14ac:dyDescent="0.2">
      <c r="A979" s="306">
        <v>977</v>
      </c>
      <c r="B979" s="443" t="s">
        <v>662</v>
      </c>
      <c r="C979" s="454" t="s">
        <v>541</v>
      </c>
      <c r="D979" s="438" t="s">
        <v>465</v>
      </c>
      <c r="E979" s="439">
        <v>0</v>
      </c>
      <c r="F979" s="440">
        <v>0</v>
      </c>
      <c r="G979" s="441">
        <v>980</v>
      </c>
      <c r="H979" s="440">
        <v>957.49099999999999</v>
      </c>
      <c r="I979" s="441">
        <v>-23</v>
      </c>
      <c r="J979" s="442">
        <v>0.97703163265306125</v>
      </c>
    </row>
    <row r="980" spans="1:10" x14ac:dyDescent="0.2">
      <c r="A980" s="306">
        <v>978</v>
      </c>
      <c r="B980" s="443" t="s">
        <v>662</v>
      </c>
      <c r="C980" s="455" t="s">
        <v>542</v>
      </c>
      <c r="D980" s="455"/>
      <c r="E980" s="455"/>
      <c r="F980" s="456">
        <v>10210</v>
      </c>
      <c r="G980" s="457">
        <v>11740</v>
      </c>
      <c r="H980" s="456">
        <v>10964.735000000001</v>
      </c>
      <c r="I980" s="457">
        <v>-775</v>
      </c>
      <c r="J980" s="458">
        <v>0.93396379897785353</v>
      </c>
    </row>
    <row r="981" spans="1:10" x14ac:dyDescent="0.2">
      <c r="A981" s="306">
        <v>979</v>
      </c>
      <c r="B981" s="443" t="s">
        <v>662</v>
      </c>
      <c r="C981" s="454" t="s">
        <v>343</v>
      </c>
      <c r="D981" s="438" t="s">
        <v>344</v>
      </c>
      <c r="E981" s="439">
        <v>0</v>
      </c>
      <c r="F981" s="440">
        <v>0</v>
      </c>
      <c r="G981" s="441">
        <v>270</v>
      </c>
      <c r="H981" s="440">
        <v>270</v>
      </c>
      <c r="I981" s="441">
        <v>0</v>
      </c>
      <c r="J981" s="442">
        <v>1</v>
      </c>
    </row>
    <row r="982" spans="1:10" x14ac:dyDescent="0.2">
      <c r="A982" s="306">
        <v>980</v>
      </c>
      <c r="B982" s="459" t="s">
        <v>662</v>
      </c>
      <c r="C982" s="455" t="s">
        <v>347</v>
      </c>
      <c r="D982" s="455"/>
      <c r="E982" s="455"/>
      <c r="F982" s="456">
        <v>0</v>
      </c>
      <c r="G982" s="457">
        <v>270</v>
      </c>
      <c r="H982" s="456">
        <v>270</v>
      </c>
      <c r="I982" s="457">
        <v>0</v>
      </c>
      <c r="J982" s="458">
        <v>1</v>
      </c>
    </row>
    <row r="983" spans="1:10" x14ac:dyDescent="0.2">
      <c r="A983" s="306">
        <v>981</v>
      </c>
      <c r="B983" s="460" t="s">
        <v>663</v>
      </c>
      <c r="C983" s="460"/>
      <c r="D983" s="460"/>
      <c r="E983" s="460"/>
      <c r="F983" s="461">
        <v>10210</v>
      </c>
      <c r="G983" s="462">
        <v>12010</v>
      </c>
      <c r="H983" s="461">
        <v>11234.735000000001</v>
      </c>
      <c r="I983" s="462">
        <v>-775</v>
      </c>
      <c r="J983" s="463">
        <v>0.93544837635303923</v>
      </c>
    </row>
    <row r="984" spans="1:10" x14ac:dyDescent="0.2">
      <c r="A984" s="306">
        <v>982</v>
      </c>
      <c r="B984" s="464" t="s">
        <v>664</v>
      </c>
      <c r="C984" s="444" t="s">
        <v>433</v>
      </c>
      <c r="D984" s="445" t="s">
        <v>365</v>
      </c>
      <c r="E984" s="435">
        <v>0</v>
      </c>
      <c r="F984" s="446">
        <v>6883</v>
      </c>
      <c r="G984" s="447">
        <v>6093</v>
      </c>
      <c r="H984" s="446">
        <v>5960.5119999999997</v>
      </c>
      <c r="I984" s="447">
        <v>-132</v>
      </c>
      <c r="J984" s="448">
        <v>0.97825570326604294</v>
      </c>
    </row>
    <row r="985" spans="1:10" x14ac:dyDescent="0.2">
      <c r="A985" s="306">
        <v>983</v>
      </c>
      <c r="B985" s="443" t="s">
        <v>664</v>
      </c>
      <c r="C985" s="437" t="s">
        <v>433</v>
      </c>
      <c r="D985" s="438" t="s">
        <v>371</v>
      </c>
      <c r="E985" s="439">
        <v>0</v>
      </c>
      <c r="F985" s="440">
        <v>20</v>
      </c>
      <c r="G985" s="441">
        <v>20</v>
      </c>
      <c r="H985" s="440">
        <v>0</v>
      </c>
      <c r="I985" s="441">
        <v>-20</v>
      </c>
      <c r="J985" s="442">
        <v>0</v>
      </c>
    </row>
    <row r="986" spans="1:10" x14ac:dyDescent="0.2">
      <c r="A986" s="306">
        <v>984</v>
      </c>
      <c r="B986" s="443" t="s">
        <v>664</v>
      </c>
      <c r="C986" s="444" t="s">
        <v>433</v>
      </c>
      <c r="D986" s="445" t="s">
        <v>366</v>
      </c>
      <c r="E986" s="435">
        <v>0</v>
      </c>
      <c r="F986" s="446">
        <v>1722</v>
      </c>
      <c r="G986" s="447">
        <v>1524</v>
      </c>
      <c r="H986" s="446">
        <v>1496.1320000000001</v>
      </c>
      <c r="I986" s="447">
        <v>-28</v>
      </c>
      <c r="J986" s="448">
        <v>0.98171391076115488</v>
      </c>
    </row>
    <row r="987" spans="1:10" x14ac:dyDescent="0.2">
      <c r="A987" s="306">
        <v>985</v>
      </c>
      <c r="B987" s="443" t="s">
        <v>664</v>
      </c>
      <c r="C987" s="437" t="s">
        <v>433</v>
      </c>
      <c r="D987" s="438" t="s">
        <v>367</v>
      </c>
      <c r="E987" s="439">
        <v>0</v>
      </c>
      <c r="F987" s="440">
        <v>621</v>
      </c>
      <c r="G987" s="441">
        <v>550</v>
      </c>
      <c r="H987" s="440">
        <v>538.61199999999997</v>
      </c>
      <c r="I987" s="441">
        <v>-11</v>
      </c>
      <c r="J987" s="442">
        <v>0.97929454545454542</v>
      </c>
    </row>
    <row r="988" spans="1:10" x14ac:dyDescent="0.2">
      <c r="A988" s="306">
        <v>986</v>
      </c>
      <c r="B988" s="443" t="s">
        <v>664</v>
      </c>
      <c r="C988" s="444" t="s">
        <v>433</v>
      </c>
      <c r="D988" s="445" t="s">
        <v>665</v>
      </c>
      <c r="E988" s="435">
        <v>0</v>
      </c>
      <c r="F988" s="446">
        <v>20</v>
      </c>
      <c r="G988" s="447">
        <v>20</v>
      </c>
      <c r="H988" s="446">
        <v>12.990200000000002</v>
      </c>
      <c r="I988" s="447">
        <v>-7</v>
      </c>
      <c r="J988" s="448">
        <v>0.64951000000000003</v>
      </c>
    </row>
    <row r="989" spans="1:10" x14ac:dyDescent="0.2">
      <c r="A989" s="306">
        <v>987</v>
      </c>
      <c r="B989" s="443" t="s">
        <v>664</v>
      </c>
      <c r="C989" s="437" t="s">
        <v>433</v>
      </c>
      <c r="D989" s="438" t="s">
        <v>395</v>
      </c>
      <c r="E989" s="439">
        <v>0</v>
      </c>
      <c r="F989" s="440">
        <v>1250</v>
      </c>
      <c r="G989" s="441">
        <v>1223</v>
      </c>
      <c r="H989" s="440">
        <v>810.72261999999989</v>
      </c>
      <c r="I989" s="441">
        <v>-412</v>
      </c>
      <c r="J989" s="442">
        <v>0.66289666394112834</v>
      </c>
    </row>
    <row r="990" spans="1:10" x14ac:dyDescent="0.2">
      <c r="A990" s="306">
        <v>988</v>
      </c>
      <c r="B990" s="443" t="s">
        <v>664</v>
      </c>
      <c r="C990" s="444" t="s">
        <v>433</v>
      </c>
      <c r="D990" s="445" t="s">
        <v>396</v>
      </c>
      <c r="E990" s="435">
        <v>0</v>
      </c>
      <c r="F990" s="446">
        <v>130</v>
      </c>
      <c r="G990" s="447">
        <v>130</v>
      </c>
      <c r="H990" s="446">
        <v>82.149280000000005</v>
      </c>
      <c r="I990" s="447">
        <v>-48</v>
      </c>
      <c r="J990" s="448">
        <v>0.63191753846153853</v>
      </c>
    </row>
    <row r="991" spans="1:10" x14ac:dyDescent="0.2">
      <c r="A991" s="306">
        <v>989</v>
      </c>
      <c r="B991" s="443" t="s">
        <v>664</v>
      </c>
      <c r="C991" s="437" t="s">
        <v>433</v>
      </c>
      <c r="D991" s="438" t="s">
        <v>397</v>
      </c>
      <c r="E991" s="439">
        <v>0</v>
      </c>
      <c r="F991" s="440">
        <v>2</v>
      </c>
      <c r="G991" s="441">
        <v>2</v>
      </c>
      <c r="H991" s="440">
        <v>1.032</v>
      </c>
      <c r="I991" s="441">
        <v>-1</v>
      </c>
      <c r="J991" s="442">
        <v>0.51600000000000001</v>
      </c>
    </row>
    <row r="992" spans="1:10" x14ac:dyDescent="0.2">
      <c r="A992" s="306">
        <v>990</v>
      </c>
      <c r="B992" s="443" t="s">
        <v>664</v>
      </c>
      <c r="C992" s="444" t="s">
        <v>433</v>
      </c>
      <c r="D992" s="445" t="s">
        <v>319</v>
      </c>
      <c r="E992" s="435">
        <v>0</v>
      </c>
      <c r="F992" s="446">
        <v>120</v>
      </c>
      <c r="G992" s="447">
        <v>120</v>
      </c>
      <c r="H992" s="446">
        <v>73.032630000000012</v>
      </c>
      <c r="I992" s="447">
        <v>-47</v>
      </c>
      <c r="J992" s="448">
        <v>0.6086052500000001</v>
      </c>
    </row>
    <row r="993" spans="1:10" x14ac:dyDescent="0.2">
      <c r="A993" s="306">
        <v>991</v>
      </c>
      <c r="B993" s="443" t="s">
        <v>664</v>
      </c>
      <c r="C993" s="437" t="s">
        <v>433</v>
      </c>
      <c r="D993" s="438" t="s">
        <v>314</v>
      </c>
      <c r="E993" s="439">
        <v>0</v>
      </c>
      <c r="F993" s="440">
        <v>1159</v>
      </c>
      <c r="G993" s="441">
        <v>1159</v>
      </c>
      <c r="H993" s="440">
        <v>945.71003000000007</v>
      </c>
      <c r="I993" s="441">
        <v>-213</v>
      </c>
      <c r="J993" s="442">
        <v>0.81597069025021574</v>
      </c>
    </row>
    <row r="994" spans="1:10" x14ac:dyDescent="0.2">
      <c r="A994" s="306">
        <v>992</v>
      </c>
      <c r="B994" s="443" t="s">
        <v>664</v>
      </c>
      <c r="C994" s="444" t="s">
        <v>433</v>
      </c>
      <c r="D994" s="445" t="s">
        <v>543</v>
      </c>
      <c r="E994" s="435">
        <v>0</v>
      </c>
      <c r="F994" s="446">
        <v>185</v>
      </c>
      <c r="G994" s="447">
        <v>185</v>
      </c>
      <c r="H994" s="446">
        <v>175.52799999999999</v>
      </c>
      <c r="I994" s="447">
        <v>-9</v>
      </c>
      <c r="J994" s="448">
        <v>0.94879999999999998</v>
      </c>
    </row>
    <row r="995" spans="1:10" x14ac:dyDescent="0.2">
      <c r="A995" s="306">
        <v>993</v>
      </c>
      <c r="B995" s="443" t="s">
        <v>664</v>
      </c>
      <c r="C995" s="437" t="s">
        <v>433</v>
      </c>
      <c r="D995" s="438" t="s">
        <v>398</v>
      </c>
      <c r="E995" s="439">
        <v>0</v>
      </c>
      <c r="F995" s="440">
        <v>660</v>
      </c>
      <c r="G995" s="441">
        <v>660</v>
      </c>
      <c r="H995" s="440">
        <v>375.96570000000003</v>
      </c>
      <c r="I995" s="441">
        <v>-284</v>
      </c>
      <c r="J995" s="442">
        <v>0.56964500000000007</v>
      </c>
    </row>
    <row r="996" spans="1:10" x14ac:dyDescent="0.2">
      <c r="A996" s="306">
        <v>994</v>
      </c>
      <c r="B996" s="443" t="s">
        <v>664</v>
      </c>
      <c r="C996" s="444" t="s">
        <v>433</v>
      </c>
      <c r="D996" s="445" t="s">
        <v>399</v>
      </c>
      <c r="E996" s="435">
        <v>0</v>
      </c>
      <c r="F996" s="446">
        <v>485</v>
      </c>
      <c r="G996" s="447">
        <v>485</v>
      </c>
      <c r="H996" s="446">
        <v>264.51100000000002</v>
      </c>
      <c r="I996" s="447">
        <v>-220</v>
      </c>
      <c r="J996" s="448">
        <v>0.54538350515463918</v>
      </c>
    </row>
    <row r="997" spans="1:10" x14ac:dyDescent="0.2">
      <c r="A997" s="306">
        <v>995</v>
      </c>
      <c r="B997" s="443" t="s">
        <v>664</v>
      </c>
      <c r="C997" s="437" t="s">
        <v>433</v>
      </c>
      <c r="D997" s="438" t="s">
        <v>400</v>
      </c>
      <c r="E997" s="439">
        <v>0</v>
      </c>
      <c r="F997" s="440">
        <v>240</v>
      </c>
      <c r="G997" s="441">
        <v>228</v>
      </c>
      <c r="H997" s="440">
        <v>135.23860000000002</v>
      </c>
      <c r="I997" s="441">
        <v>-93</v>
      </c>
      <c r="J997" s="442">
        <v>0.59315175438596501</v>
      </c>
    </row>
    <row r="998" spans="1:10" x14ac:dyDescent="0.2">
      <c r="A998" s="306">
        <v>996</v>
      </c>
      <c r="B998" s="443" t="s">
        <v>664</v>
      </c>
      <c r="C998" s="444" t="s">
        <v>433</v>
      </c>
      <c r="D998" s="445" t="s">
        <v>401</v>
      </c>
      <c r="E998" s="435">
        <v>0</v>
      </c>
      <c r="F998" s="446">
        <v>2</v>
      </c>
      <c r="G998" s="447">
        <v>2</v>
      </c>
      <c r="H998" s="446">
        <v>0.11700000000000001</v>
      </c>
      <c r="I998" s="447">
        <v>-2</v>
      </c>
      <c r="J998" s="448">
        <v>5.8500000000000003E-2</v>
      </c>
    </row>
    <row r="999" spans="1:10" x14ac:dyDescent="0.2">
      <c r="A999" s="306">
        <v>997</v>
      </c>
      <c r="B999" s="443" t="s">
        <v>664</v>
      </c>
      <c r="C999" s="437" t="s">
        <v>433</v>
      </c>
      <c r="D999" s="438" t="s">
        <v>402</v>
      </c>
      <c r="E999" s="439">
        <v>0</v>
      </c>
      <c r="F999" s="440">
        <v>96</v>
      </c>
      <c r="G999" s="441">
        <v>96</v>
      </c>
      <c r="H999" s="440">
        <v>69.612169999999992</v>
      </c>
      <c r="I999" s="441">
        <v>-26</v>
      </c>
      <c r="J999" s="442">
        <v>0.72512677083333321</v>
      </c>
    </row>
    <row r="1000" spans="1:10" x14ac:dyDescent="0.2">
      <c r="A1000" s="306">
        <v>998</v>
      </c>
      <c r="B1000" s="443" t="s">
        <v>664</v>
      </c>
      <c r="C1000" s="444" t="s">
        <v>433</v>
      </c>
      <c r="D1000" s="445" t="s">
        <v>320</v>
      </c>
      <c r="E1000" s="435">
        <v>0</v>
      </c>
      <c r="F1000" s="446">
        <v>50</v>
      </c>
      <c r="G1000" s="447">
        <v>62</v>
      </c>
      <c r="H1000" s="446">
        <v>60.798000000000002</v>
      </c>
      <c r="I1000" s="447">
        <v>-1</v>
      </c>
      <c r="J1000" s="448">
        <v>0.98061290322580652</v>
      </c>
    </row>
    <row r="1001" spans="1:10" x14ac:dyDescent="0.2">
      <c r="A1001" s="306">
        <v>999</v>
      </c>
      <c r="B1001" s="443" t="s">
        <v>664</v>
      </c>
      <c r="C1001" s="437" t="s">
        <v>433</v>
      </c>
      <c r="D1001" s="438" t="s">
        <v>321</v>
      </c>
      <c r="E1001" s="439">
        <v>0</v>
      </c>
      <c r="F1001" s="440">
        <v>32</v>
      </c>
      <c r="G1001" s="441">
        <v>32</v>
      </c>
      <c r="H1001" s="440">
        <v>20.991</v>
      </c>
      <c r="I1001" s="441">
        <v>-11</v>
      </c>
      <c r="J1001" s="442">
        <v>0.65596874999999999</v>
      </c>
    </row>
    <row r="1002" spans="1:10" x14ac:dyDescent="0.2">
      <c r="A1002" s="306">
        <v>1000</v>
      </c>
      <c r="B1002" s="443" t="s">
        <v>664</v>
      </c>
      <c r="C1002" s="444" t="s">
        <v>433</v>
      </c>
      <c r="D1002" s="445" t="s">
        <v>403</v>
      </c>
      <c r="E1002" s="435">
        <v>0</v>
      </c>
      <c r="F1002" s="446">
        <v>21</v>
      </c>
      <c r="G1002" s="447">
        <v>21</v>
      </c>
      <c r="H1002" s="446">
        <v>12.3</v>
      </c>
      <c r="I1002" s="447">
        <v>-9</v>
      </c>
      <c r="J1002" s="448">
        <v>0.58571428571428574</v>
      </c>
    </row>
    <row r="1003" spans="1:10" x14ac:dyDescent="0.2">
      <c r="A1003" s="306">
        <v>1001</v>
      </c>
      <c r="B1003" s="443" t="s">
        <v>664</v>
      </c>
      <c r="C1003" s="437" t="s">
        <v>433</v>
      </c>
      <c r="D1003" s="438" t="s">
        <v>305</v>
      </c>
      <c r="E1003" s="439">
        <v>0</v>
      </c>
      <c r="F1003" s="440">
        <v>1681</v>
      </c>
      <c r="G1003" s="441">
        <v>1661</v>
      </c>
      <c r="H1003" s="440">
        <v>893.67110999999989</v>
      </c>
      <c r="I1003" s="441">
        <v>-767</v>
      </c>
      <c r="J1003" s="442">
        <v>0.53803197471402764</v>
      </c>
    </row>
    <row r="1004" spans="1:10" x14ac:dyDescent="0.2">
      <c r="A1004" s="306">
        <v>1002</v>
      </c>
      <c r="B1004" s="443" t="s">
        <v>664</v>
      </c>
      <c r="C1004" s="444" t="s">
        <v>433</v>
      </c>
      <c r="D1004" s="445" t="s">
        <v>305</v>
      </c>
      <c r="E1004" s="435" t="s">
        <v>376</v>
      </c>
      <c r="F1004" s="446">
        <v>67</v>
      </c>
      <c r="G1004" s="447">
        <v>58</v>
      </c>
      <c r="H1004" s="446">
        <v>49.461500000000001</v>
      </c>
      <c r="I1004" s="447">
        <v>-9</v>
      </c>
      <c r="J1004" s="448">
        <v>0.85278448275862073</v>
      </c>
    </row>
    <row r="1005" spans="1:10" x14ac:dyDescent="0.2">
      <c r="A1005" s="306">
        <v>1003</v>
      </c>
      <c r="B1005" s="443" t="s">
        <v>664</v>
      </c>
      <c r="C1005" s="437" t="s">
        <v>433</v>
      </c>
      <c r="D1005" s="438" t="s">
        <v>404</v>
      </c>
      <c r="E1005" s="439">
        <v>0</v>
      </c>
      <c r="F1005" s="440">
        <v>382</v>
      </c>
      <c r="G1005" s="441">
        <v>382</v>
      </c>
      <c r="H1005" s="440">
        <v>332.97154000000006</v>
      </c>
      <c r="I1005" s="441">
        <v>-49</v>
      </c>
      <c r="J1005" s="442">
        <v>0.87165324607329864</v>
      </c>
    </row>
    <row r="1006" spans="1:10" x14ac:dyDescent="0.2">
      <c r="A1006" s="306">
        <v>1004</v>
      </c>
      <c r="B1006" s="443" t="s">
        <v>664</v>
      </c>
      <c r="C1006" s="444" t="s">
        <v>433</v>
      </c>
      <c r="D1006" s="445" t="s">
        <v>404</v>
      </c>
      <c r="E1006" s="435" t="s">
        <v>666</v>
      </c>
      <c r="F1006" s="446">
        <v>296</v>
      </c>
      <c r="G1006" s="447">
        <v>289</v>
      </c>
      <c r="H1006" s="446">
        <v>53.33</v>
      </c>
      <c r="I1006" s="447">
        <v>-236</v>
      </c>
      <c r="J1006" s="448">
        <v>0.18453287197231832</v>
      </c>
    </row>
    <row r="1007" spans="1:10" x14ac:dyDescent="0.2">
      <c r="A1007" s="306">
        <v>1005</v>
      </c>
      <c r="B1007" s="443" t="s">
        <v>664</v>
      </c>
      <c r="C1007" s="437" t="s">
        <v>433</v>
      </c>
      <c r="D1007" s="438" t="s">
        <v>368</v>
      </c>
      <c r="E1007" s="439">
        <v>0</v>
      </c>
      <c r="F1007" s="440">
        <v>3</v>
      </c>
      <c r="G1007" s="441">
        <v>3</v>
      </c>
      <c r="H1007" s="440">
        <v>0</v>
      </c>
      <c r="I1007" s="441">
        <v>-3</v>
      </c>
      <c r="J1007" s="442">
        <v>0</v>
      </c>
    </row>
    <row r="1008" spans="1:10" x14ac:dyDescent="0.2">
      <c r="A1008" s="306">
        <v>1006</v>
      </c>
      <c r="B1008" s="443" t="s">
        <v>664</v>
      </c>
      <c r="C1008" s="444" t="s">
        <v>433</v>
      </c>
      <c r="D1008" s="445" t="s">
        <v>306</v>
      </c>
      <c r="E1008" s="435">
        <v>0</v>
      </c>
      <c r="F1008" s="446">
        <v>1</v>
      </c>
      <c r="G1008" s="447">
        <v>1</v>
      </c>
      <c r="H1008" s="446">
        <v>0</v>
      </c>
      <c r="I1008" s="447">
        <v>-1</v>
      </c>
      <c r="J1008" s="448">
        <v>0</v>
      </c>
    </row>
    <row r="1009" spans="1:10" x14ac:dyDescent="0.2">
      <c r="A1009" s="306">
        <v>1007</v>
      </c>
      <c r="B1009" s="443" t="s">
        <v>664</v>
      </c>
      <c r="C1009" s="437" t="s">
        <v>433</v>
      </c>
      <c r="D1009" s="438" t="s">
        <v>406</v>
      </c>
      <c r="E1009" s="439">
        <v>0</v>
      </c>
      <c r="F1009" s="440">
        <v>16</v>
      </c>
      <c r="G1009" s="441">
        <v>16</v>
      </c>
      <c r="H1009" s="440">
        <v>0</v>
      </c>
      <c r="I1009" s="441">
        <v>-16</v>
      </c>
      <c r="J1009" s="442">
        <v>0</v>
      </c>
    </row>
    <row r="1010" spans="1:10" x14ac:dyDescent="0.2">
      <c r="A1010" s="306">
        <v>1008</v>
      </c>
      <c r="B1010" s="443" t="s">
        <v>664</v>
      </c>
      <c r="C1010" s="444" t="s">
        <v>433</v>
      </c>
      <c r="D1010" s="445" t="s">
        <v>406</v>
      </c>
      <c r="E1010" s="435" t="s">
        <v>376</v>
      </c>
      <c r="F1010" s="446">
        <v>14</v>
      </c>
      <c r="G1010" s="447">
        <v>48</v>
      </c>
      <c r="H1010" s="446">
        <v>37.51</v>
      </c>
      <c r="I1010" s="447">
        <v>-10</v>
      </c>
      <c r="J1010" s="448">
        <v>0.78145833333333325</v>
      </c>
    </row>
    <row r="1011" spans="1:10" x14ac:dyDescent="0.2">
      <c r="A1011" s="306">
        <v>1009</v>
      </c>
      <c r="B1011" s="443" t="s">
        <v>664</v>
      </c>
      <c r="C1011" s="437" t="s">
        <v>433</v>
      </c>
      <c r="D1011" s="438" t="s">
        <v>337</v>
      </c>
      <c r="E1011" s="439">
        <v>0</v>
      </c>
      <c r="F1011" s="440">
        <v>0</v>
      </c>
      <c r="G1011" s="441">
        <v>12</v>
      </c>
      <c r="H1011" s="440">
        <v>11.923999999999999</v>
      </c>
      <c r="I1011" s="441">
        <v>0</v>
      </c>
      <c r="J1011" s="442">
        <v>0.99366666666666659</v>
      </c>
    </row>
    <row r="1012" spans="1:10" x14ac:dyDescent="0.2">
      <c r="A1012" s="306">
        <v>1010</v>
      </c>
      <c r="B1012" s="443" t="s">
        <v>664</v>
      </c>
      <c r="C1012" s="444" t="s">
        <v>433</v>
      </c>
      <c r="D1012" s="445" t="s">
        <v>307</v>
      </c>
      <c r="E1012" s="435">
        <v>0</v>
      </c>
      <c r="F1012" s="446">
        <v>30</v>
      </c>
      <c r="G1012" s="447">
        <v>45</v>
      </c>
      <c r="H1012" s="446">
        <v>44.85</v>
      </c>
      <c r="I1012" s="447">
        <v>0</v>
      </c>
      <c r="J1012" s="448">
        <v>0.9966666666666667</v>
      </c>
    </row>
    <row r="1013" spans="1:10" x14ac:dyDescent="0.2">
      <c r="A1013" s="306">
        <v>1011</v>
      </c>
      <c r="B1013" s="443" t="s">
        <v>664</v>
      </c>
      <c r="C1013" s="437" t="s">
        <v>433</v>
      </c>
      <c r="D1013" s="438" t="s">
        <v>307</v>
      </c>
      <c r="E1013" s="439" t="s">
        <v>666</v>
      </c>
      <c r="F1013" s="440">
        <v>0</v>
      </c>
      <c r="G1013" s="441">
        <v>7</v>
      </c>
      <c r="H1013" s="440">
        <v>0</v>
      </c>
      <c r="I1013" s="441">
        <v>-7</v>
      </c>
      <c r="J1013" s="442">
        <v>0</v>
      </c>
    </row>
    <row r="1014" spans="1:10" x14ac:dyDescent="0.2">
      <c r="A1014" s="306">
        <v>1012</v>
      </c>
      <c r="B1014" s="443" t="s">
        <v>664</v>
      </c>
      <c r="C1014" s="444" t="s">
        <v>433</v>
      </c>
      <c r="D1014" s="445" t="s">
        <v>409</v>
      </c>
      <c r="E1014" s="435">
        <v>0</v>
      </c>
      <c r="F1014" s="446">
        <v>96</v>
      </c>
      <c r="G1014" s="447">
        <v>96</v>
      </c>
      <c r="H1014" s="446">
        <v>23.661000000000001</v>
      </c>
      <c r="I1014" s="447">
        <v>-72</v>
      </c>
      <c r="J1014" s="448">
        <v>0.24646875000000001</v>
      </c>
    </row>
    <row r="1015" spans="1:10" x14ac:dyDescent="0.2">
      <c r="A1015" s="306">
        <v>1013</v>
      </c>
      <c r="B1015" s="443" t="s">
        <v>664</v>
      </c>
      <c r="C1015" s="454" t="s">
        <v>433</v>
      </c>
      <c r="D1015" s="438" t="s">
        <v>411</v>
      </c>
      <c r="E1015" s="439" t="s">
        <v>376</v>
      </c>
      <c r="F1015" s="440">
        <v>224</v>
      </c>
      <c r="G1015" s="441">
        <v>195</v>
      </c>
      <c r="H1015" s="440">
        <v>141.19999999999999</v>
      </c>
      <c r="I1015" s="441">
        <v>-54</v>
      </c>
      <c r="J1015" s="442">
        <v>0.72410256410256402</v>
      </c>
    </row>
    <row r="1016" spans="1:10" x14ac:dyDescent="0.2">
      <c r="A1016" s="306">
        <v>1014</v>
      </c>
      <c r="B1016" s="443" t="s">
        <v>664</v>
      </c>
      <c r="C1016" s="455" t="s">
        <v>434</v>
      </c>
      <c r="D1016" s="455"/>
      <c r="E1016" s="455"/>
      <c r="F1016" s="456">
        <v>16508</v>
      </c>
      <c r="G1016" s="457">
        <v>15425</v>
      </c>
      <c r="H1016" s="456">
        <v>12624.533380000003</v>
      </c>
      <c r="I1016" s="457">
        <v>-2800</v>
      </c>
      <c r="J1016" s="458">
        <v>0.81844624829821733</v>
      </c>
    </row>
    <row r="1017" spans="1:10" x14ac:dyDescent="0.2">
      <c r="A1017" s="306">
        <v>1015</v>
      </c>
      <c r="B1017" s="443" t="s">
        <v>664</v>
      </c>
      <c r="C1017" s="437" t="s">
        <v>667</v>
      </c>
      <c r="D1017" s="438" t="s">
        <v>365</v>
      </c>
      <c r="E1017" s="439">
        <v>0</v>
      </c>
      <c r="F1017" s="440">
        <v>208050</v>
      </c>
      <c r="G1017" s="441">
        <v>211532</v>
      </c>
      <c r="H1017" s="440">
        <v>210546.81299999999</v>
      </c>
      <c r="I1017" s="441">
        <v>-985</v>
      </c>
      <c r="J1017" s="442">
        <v>0.9953426101015449</v>
      </c>
    </row>
    <row r="1018" spans="1:10" x14ac:dyDescent="0.2">
      <c r="A1018" s="306">
        <v>1016</v>
      </c>
      <c r="B1018" s="443" t="s">
        <v>664</v>
      </c>
      <c r="C1018" s="444" t="s">
        <v>667</v>
      </c>
      <c r="D1018" s="445" t="s">
        <v>365</v>
      </c>
      <c r="E1018" s="435" t="s">
        <v>376</v>
      </c>
      <c r="F1018" s="446">
        <v>200</v>
      </c>
      <c r="G1018" s="447">
        <v>200</v>
      </c>
      <c r="H1018" s="446">
        <v>200</v>
      </c>
      <c r="I1018" s="447">
        <v>0</v>
      </c>
      <c r="J1018" s="448">
        <v>1</v>
      </c>
    </row>
    <row r="1019" spans="1:10" x14ac:dyDescent="0.2">
      <c r="A1019" s="306">
        <v>1017</v>
      </c>
      <c r="B1019" s="443" t="s">
        <v>664</v>
      </c>
      <c r="C1019" s="437" t="s">
        <v>667</v>
      </c>
      <c r="D1019" s="438" t="s">
        <v>371</v>
      </c>
      <c r="E1019" s="439">
        <v>0</v>
      </c>
      <c r="F1019" s="440">
        <v>650</v>
      </c>
      <c r="G1019" s="441">
        <v>800</v>
      </c>
      <c r="H1019" s="440">
        <v>565.19500000000005</v>
      </c>
      <c r="I1019" s="441">
        <v>-235</v>
      </c>
      <c r="J1019" s="442">
        <v>0.70649375000000003</v>
      </c>
    </row>
    <row r="1020" spans="1:10" x14ac:dyDescent="0.2">
      <c r="A1020" s="306">
        <v>1018</v>
      </c>
      <c r="B1020" s="443" t="s">
        <v>664</v>
      </c>
      <c r="C1020" s="444" t="s">
        <v>667</v>
      </c>
      <c r="D1020" s="445" t="s">
        <v>392</v>
      </c>
      <c r="E1020" s="435">
        <v>0</v>
      </c>
      <c r="F1020" s="446">
        <v>60</v>
      </c>
      <c r="G1020" s="447">
        <v>830</v>
      </c>
      <c r="H1020" s="446">
        <v>824.07799999999997</v>
      </c>
      <c r="I1020" s="447">
        <v>-6</v>
      </c>
      <c r="J1020" s="448">
        <v>0.99286506024096377</v>
      </c>
    </row>
    <row r="1021" spans="1:10" x14ac:dyDescent="0.2">
      <c r="A1021" s="306">
        <v>1019</v>
      </c>
      <c r="B1021" s="443" t="s">
        <v>664</v>
      </c>
      <c r="C1021" s="437" t="s">
        <v>667</v>
      </c>
      <c r="D1021" s="438" t="s">
        <v>366</v>
      </c>
      <c r="E1021" s="439">
        <v>0</v>
      </c>
      <c r="F1021" s="440">
        <v>52112</v>
      </c>
      <c r="G1021" s="441">
        <v>53044</v>
      </c>
      <c r="H1021" s="440">
        <v>52914.756999999998</v>
      </c>
      <c r="I1021" s="441">
        <v>-129</v>
      </c>
      <c r="J1021" s="442">
        <v>0.9975634756051579</v>
      </c>
    </row>
    <row r="1022" spans="1:10" x14ac:dyDescent="0.2">
      <c r="A1022" s="306">
        <v>1020</v>
      </c>
      <c r="B1022" s="443" t="s">
        <v>664</v>
      </c>
      <c r="C1022" s="444" t="s">
        <v>667</v>
      </c>
      <c r="D1022" s="445" t="s">
        <v>366</v>
      </c>
      <c r="E1022" s="435" t="s">
        <v>376</v>
      </c>
      <c r="F1022" s="446">
        <v>52</v>
      </c>
      <c r="G1022" s="447">
        <v>52</v>
      </c>
      <c r="H1022" s="446">
        <v>52</v>
      </c>
      <c r="I1022" s="447">
        <v>0</v>
      </c>
      <c r="J1022" s="448">
        <v>1</v>
      </c>
    </row>
    <row r="1023" spans="1:10" x14ac:dyDescent="0.2">
      <c r="A1023" s="306">
        <v>1021</v>
      </c>
      <c r="B1023" s="443" t="s">
        <v>664</v>
      </c>
      <c r="C1023" s="437" t="s">
        <v>667</v>
      </c>
      <c r="D1023" s="438" t="s">
        <v>367</v>
      </c>
      <c r="E1023" s="439">
        <v>0</v>
      </c>
      <c r="F1023" s="440">
        <v>18825</v>
      </c>
      <c r="G1023" s="441">
        <v>19160</v>
      </c>
      <c r="H1023" s="440">
        <v>19050.046999999999</v>
      </c>
      <c r="I1023" s="441">
        <v>-110</v>
      </c>
      <c r="J1023" s="442">
        <v>0.99426132567849679</v>
      </c>
    </row>
    <row r="1024" spans="1:10" x14ac:dyDescent="0.2">
      <c r="A1024" s="306">
        <v>1022</v>
      </c>
      <c r="B1024" s="443" t="s">
        <v>664</v>
      </c>
      <c r="C1024" s="444" t="s">
        <v>667</v>
      </c>
      <c r="D1024" s="445" t="s">
        <v>367</v>
      </c>
      <c r="E1024" s="435" t="s">
        <v>376</v>
      </c>
      <c r="F1024" s="446">
        <v>18</v>
      </c>
      <c r="G1024" s="447">
        <v>18</v>
      </c>
      <c r="H1024" s="446">
        <v>18</v>
      </c>
      <c r="I1024" s="447">
        <v>0</v>
      </c>
      <c r="J1024" s="448">
        <v>1</v>
      </c>
    </row>
    <row r="1025" spans="1:10" x14ac:dyDescent="0.2">
      <c r="A1025" s="306">
        <v>1023</v>
      </c>
      <c r="B1025" s="443" t="s">
        <v>664</v>
      </c>
      <c r="C1025" s="437" t="s">
        <v>667</v>
      </c>
      <c r="D1025" s="438" t="s">
        <v>665</v>
      </c>
      <c r="E1025" s="439">
        <v>0</v>
      </c>
      <c r="F1025" s="440">
        <v>300</v>
      </c>
      <c r="G1025" s="441">
        <v>380</v>
      </c>
      <c r="H1025" s="440">
        <v>332.98579999999998</v>
      </c>
      <c r="I1025" s="441">
        <v>-47</v>
      </c>
      <c r="J1025" s="442">
        <v>0.87627842105263154</v>
      </c>
    </row>
    <row r="1026" spans="1:10" x14ac:dyDescent="0.2">
      <c r="A1026" s="306">
        <v>1024</v>
      </c>
      <c r="B1026" s="443" t="s">
        <v>664</v>
      </c>
      <c r="C1026" s="444" t="s">
        <v>667</v>
      </c>
      <c r="D1026" s="445" t="s">
        <v>395</v>
      </c>
      <c r="E1026" s="435">
        <v>0</v>
      </c>
      <c r="F1026" s="446">
        <v>70</v>
      </c>
      <c r="G1026" s="447">
        <v>73</v>
      </c>
      <c r="H1026" s="446">
        <v>72.399029999999996</v>
      </c>
      <c r="I1026" s="447">
        <v>-1</v>
      </c>
      <c r="J1026" s="448">
        <v>0.99176753424657527</v>
      </c>
    </row>
    <row r="1027" spans="1:10" x14ac:dyDescent="0.2">
      <c r="A1027" s="306">
        <v>1025</v>
      </c>
      <c r="B1027" s="443" t="s">
        <v>664</v>
      </c>
      <c r="C1027" s="437" t="s">
        <v>667</v>
      </c>
      <c r="D1027" s="438" t="s">
        <v>396</v>
      </c>
      <c r="E1027" s="439">
        <v>0</v>
      </c>
      <c r="F1027" s="440">
        <v>5495</v>
      </c>
      <c r="G1027" s="441">
        <v>6295</v>
      </c>
      <c r="H1027" s="440">
        <v>5045.9006799999997</v>
      </c>
      <c r="I1027" s="441">
        <v>-1249</v>
      </c>
      <c r="J1027" s="442">
        <v>0.80157278474980143</v>
      </c>
    </row>
    <row r="1028" spans="1:10" x14ac:dyDescent="0.2">
      <c r="A1028" s="306">
        <v>1026</v>
      </c>
      <c r="B1028" s="443" t="s">
        <v>664</v>
      </c>
      <c r="C1028" s="444" t="s">
        <v>667</v>
      </c>
      <c r="D1028" s="445" t="s">
        <v>397</v>
      </c>
      <c r="E1028" s="435">
        <v>0</v>
      </c>
      <c r="F1028" s="446">
        <v>146</v>
      </c>
      <c r="G1028" s="447">
        <v>146</v>
      </c>
      <c r="H1028" s="446">
        <v>60.957000000000001</v>
      </c>
      <c r="I1028" s="447">
        <v>-85</v>
      </c>
      <c r="J1028" s="448">
        <v>0.41751369863013699</v>
      </c>
    </row>
    <row r="1029" spans="1:10" x14ac:dyDescent="0.2">
      <c r="A1029" s="306">
        <v>1027</v>
      </c>
      <c r="B1029" s="443" t="s">
        <v>664</v>
      </c>
      <c r="C1029" s="437" t="s">
        <v>667</v>
      </c>
      <c r="D1029" s="438" t="s">
        <v>319</v>
      </c>
      <c r="E1029" s="439">
        <v>0</v>
      </c>
      <c r="F1029" s="440">
        <v>3464</v>
      </c>
      <c r="G1029" s="441">
        <v>5224</v>
      </c>
      <c r="H1029" s="440">
        <v>5213.679720000001</v>
      </c>
      <c r="I1029" s="441">
        <v>-10</v>
      </c>
      <c r="J1029" s="442">
        <v>0.99802444869831564</v>
      </c>
    </row>
    <row r="1030" spans="1:10" x14ac:dyDescent="0.2">
      <c r="A1030" s="306">
        <v>1028</v>
      </c>
      <c r="B1030" s="443" t="s">
        <v>664</v>
      </c>
      <c r="C1030" s="444" t="s">
        <v>667</v>
      </c>
      <c r="D1030" s="445" t="s">
        <v>319</v>
      </c>
      <c r="E1030" s="435" t="s">
        <v>376</v>
      </c>
      <c r="F1030" s="446">
        <v>267</v>
      </c>
      <c r="G1030" s="447">
        <v>367</v>
      </c>
      <c r="H1030" s="446">
        <v>343.97156000000001</v>
      </c>
      <c r="I1030" s="447">
        <v>-23</v>
      </c>
      <c r="J1030" s="448">
        <v>0.93725220708446866</v>
      </c>
    </row>
    <row r="1031" spans="1:10" x14ac:dyDescent="0.2">
      <c r="A1031" s="306">
        <v>1029</v>
      </c>
      <c r="B1031" s="443" t="s">
        <v>664</v>
      </c>
      <c r="C1031" s="437" t="s">
        <v>667</v>
      </c>
      <c r="D1031" s="438" t="s">
        <v>314</v>
      </c>
      <c r="E1031" s="439">
        <v>0</v>
      </c>
      <c r="F1031" s="440">
        <v>3991</v>
      </c>
      <c r="G1031" s="441">
        <v>4291</v>
      </c>
      <c r="H1031" s="440">
        <v>4263.5051199999998</v>
      </c>
      <c r="I1031" s="441">
        <v>-27</v>
      </c>
      <c r="J1031" s="442">
        <v>0.99359243066884173</v>
      </c>
    </row>
    <row r="1032" spans="1:10" x14ac:dyDescent="0.2">
      <c r="A1032" s="306">
        <v>1030</v>
      </c>
      <c r="B1032" s="443" t="s">
        <v>664</v>
      </c>
      <c r="C1032" s="444" t="s">
        <v>667</v>
      </c>
      <c r="D1032" s="445" t="s">
        <v>314</v>
      </c>
      <c r="E1032" s="435" t="s">
        <v>376</v>
      </c>
      <c r="F1032" s="446">
        <v>30</v>
      </c>
      <c r="G1032" s="447">
        <v>47</v>
      </c>
      <c r="H1032" s="446">
        <v>35.506999999999998</v>
      </c>
      <c r="I1032" s="447">
        <v>-11</v>
      </c>
      <c r="J1032" s="448">
        <v>0.75546808510638297</v>
      </c>
    </row>
    <row r="1033" spans="1:10" x14ac:dyDescent="0.2">
      <c r="A1033" s="306">
        <v>1031</v>
      </c>
      <c r="B1033" s="443" t="s">
        <v>664</v>
      </c>
      <c r="C1033" s="437" t="s">
        <v>667</v>
      </c>
      <c r="D1033" s="438" t="s">
        <v>543</v>
      </c>
      <c r="E1033" s="439">
        <v>0</v>
      </c>
      <c r="F1033" s="440">
        <v>760</v>
      </c>
      <c r="G1033" s="441">
        <v>660</v>
      </c>
      <c r="H1033" s="440">
        <v>588.79842999999994</v>
      </c>
      <c r="I1033" s="441">
        <v>-71</v>
      </c>
      <c r="J1033" s="442">
        <v>0.89211883333333319</v>
      </c>
    </row>
    <row r="1034" spans="1:10" x14ac:dyDescent="0.2">
      <c r="A1034" s="306">
        <v>1032</v>
      </c>
      <c r="B1034" s="443" t="s">
        <v>664</v>
      </c>
      <c r="C1034" s="444" t="s">
        <v>667</v>
      </c>
      <c r="D1034" s="445" t="s">
        <v>543</v>
      </c>
      <c r="E1034" s="435" t="s">
        <v>376</v>
      </c>
      <c r="F1034" s="446">
        <v>30</v>
      </c>
      <c r="G1034" s="447">
        <v>30</v>
      </c>
      <c r="H1034" s="446">
        <v>20.98</v>
      </c>
      <c r="I1034" s="447">
        <v>-9</v>
      </c>
      <c r="J1034" s="448">
        <v>0.69933333333333336</v>
      </c>
    </row>
    <row r="1035" spans="1:10" x14ac:dyDescent="0.2">
      <c r="A1035" s="306">
        <v>1033</v>
      </c>
      <c r="B1035" s="443" t="s">
        <v>664</v>
      </c>
      <c r="C1035" s="437" t="s">
        <v>667</v>
      </c>
      <c r="D1035" s="438" t="s">
        <v>544</v>
      </c>
      <c r="E1035" s="439">
        <v>0</v>
      </c>
      <c r="F1035" s="440">
        <v>804</v>
      </c>
      <c r="G1035" s="441">
        <v>704</v>
      </c>
      <c r="H1035" s="440">
        <v>630.44619999999998</v>
      </c>
      <c r="I1035" s="441">
        <v>-74</v>
      </c>
      <c r="J1035" s="442">
        <v>0.89552017045454546</v>
      </c>
    </row>
    <row r="1036" spans="1:10" x14ac:dyDescent="0.2">
      <c r="A1036" s="306">
        <v>1034</v>
      </c>
      <c r="B1036" s="443" t="s">
        <v>664</v>
      </c>
      <c r="C1036" s="444" t="s">
        <v>667</v>
      </c>
      <c r="D1036" s="445" t="s">
        <v>398</v>
      </c>
      <c r="E1036" s="435">
        <v>0</v>
      </c>
      <c r="F1036" s="446">
        <v>2758</v>
      </c>
      <c r="G1036" s="447">
        <v>1858</v>
      </c>
      <c r="H1036" s="446">
        <v>1778.3811399999997</v>
      </c>
      <c r="I1036" s="447">
        <v>-80</v>
      </c>
      <c r="J1036" s="448">
        <v>0.95714808396124851</v>
      </c>
    </row>
    <row r="1037" spans="1:10" x14ac:dyDescent="0.2">
      <c r="A1037" s="306">
        <v>1035</v>
      </c>
      <c r="B1037" s="443" t="s">
        <v>664</v>
      </c>
      <c r="C1037" s="437" t="s">
        <v>667</v>
      </c>
      <c r="D1037" s="438" t="s">
        <v>398</v>
      </c>
      <c r="E1037" s="439" t="s">
        <v>376</v>
      </c>
      <c r="F1037" s="440">
        <v>276</v>
      </c>
      <c r="G1037" s="441">
        <v>276</v>
      </c>
      <c r="H1037" s="440">
        <v>188.76523</v>
      </c>
      <c r="I1037" s="441">
        <v>-87</v>
      </c>
      <c r="J1037" s="442">
        <v>0.68393199275362315</v>
      </c>
    </row>
    <row r="1038" spans="1:10" x14ac:dyDescent="0.2">
      <c r="A1038" s="306">
        <v>1036</v>
      </c>
      <c r="B1038" s="443" t="s">
        <v>664</v>
      </c>
      <c r="C1038" s="444" t="s">
        <v>667</v>
      </c>
      <c r="D1038" s="445" t="s">
        <v>399</v>
      </c>
      <c r="E1038" s="435">
        <v>0</v>
      </c>
      <c r="F1038" s="446">
        <v>3860</v>
      </c>
      <c r="G1038" s="447">
        <v>3160</v>
      </c>
      <c r="H1038" s="446">
        <v>3099.4802299999997</v>
      </c>
      <c r="I1038" s="447">
        <v>-61</v>
      </c>
      <c r="J1038" s="448">
        <v>0.98084817405063285</v>
      </c>
    </row>
    <row r="1039" spans="1:10" x14ac:dyDescent="0.2">
      <c r="A1039" s="306">
        <v>1037</v>
      </c>
      <c r="B1039" s="443" t="s">
        <v>664</v>
      </c>
      <c r="C1039" s="437" t="s">
        <v>667</v>
      </c>
      <c r="D1039" s="438" t="s">
        <v>399</v>
      </c>
      <c r="E1039" s="439" t="s">
        <v>376</v>
      </c>
      <c r="F1039" s="440">
        <v>165</v>
      </c>
      <c r="G1039" s="441">
        <v>165</v>
      </c>
      <c r="H1039" s="440">
        <v>116.142</v>
      </c>
      <c r="I1039" s="441">
        <v>-49</v>
      </c>
      <c r="J1039" s="442">
        <v>0.70389090909090901</v>
      </c>
    </row>
    <row r="1040" spans="1:10" x14ac:dyDescent="0.2">
      <c r="A1040" s="306">
        <v>1038</v>
      </c>
      <c r="B1040" s="443" t="s">
        <v>664</v>
      </c>
      <c r="C1040" s="444" t="s">
        <v>667</v>
      </c>
      <c r="D1040" s="445" t="s">
        <v>400</v>
      </c>
      <c r="E1040" s="435">
        <v>0</v>
      </c>
      <c r="F1040" s="446">
        <v>5618</v>
      </c>
      <c r="G1040" s="447">
        <v>5318</v>
      </c>
      <c r="H1040" s="446">
        <v>4774.4751699999997</v>
      </c>
      <c r="I1040" s="447">
        <v>-544</v>
      </c>
      <c r="J1040" s="448">
        <v>0.89779525573523877</v>
      </c>
    </row>
    <row r="1041" spans="1:10" x14ac:dyDescent="0.2">
      <c r="A1041" s="306">
        <v>1039</v>
      </c>
      <c r="B1041" s="443" t="s">
        <v>664</v>
      </c>
      <c r="C1041" s="437" t="s">
        <v>667</v>
      </c>
      <c r="D1041" s="438" t="s">
        <v>401</v>
      </c>
      <c r="E1041" s="439">
        <v>0</v>
      </c>
      <c r="F1041" s="440">
        <v>10</v>
      </c>
      <c r="G1041" s="441">
        <v>10</v>
      </c>
      <c r="H1041" s="440">
        <v>3.819</v>
      </c>
      <c r="I1041" s="441">
        <v>-6</v>
      </c>
      <c r="J1041" s="442">
        <v>0.38190000000000002</v>
      </c>
    </row>
    <row r="1042" spans="1:10" x14ac:dyDescent="0.2">
      <c r="A1042" s="306">
        <v>1040</v>
      </c>
      <c r="B1042" s="443" t="s">
        <v>664</v>
      </c>
      <c r="C1042" s="444" t="s">
        <v>667</v>
      </c>
      <c r="D1042" s="445" t="s">
        <v>402</v>
      </c>
      <c r="E1042" s="435">
        <v>0</v>
      </c>
      <c r="F1042" s="446">
        <v>4310</v>
      </c>
      <c r="G1042" s="447">
        <v>2043</v>
      </c>
      <c r="H1042" s="446">
        <v>1858.1899799999999</v>
      </c>
      <c r="I1042" s="447">
        <v>-185</v>
      </c>
      <c r="J1042" s="448">
        <v>0.9095398825256974</v>
      </c>
    </row>
    <row r="1043" spans="1:10" x14ac:dyDescent="0.2">
      <c r="A1043" s="306">
        <v>1041</v>
      </c>
      <c r="B1043" s="443" t="s">
        <v>664</v>
      </c>
      <c r="C1043" s="437" t="s">
        <v>667</v>
      </c>
      <c r="D1043" s="438" t="s">
        <v>320</v>
      </c>
      <c r="E1043" s="439">
        <v>0</v>
      </c>
      <c r="F1043" s="440">
        <v>1712</v>
      </c>
      <c r="G1043" s="441">
        <v>1905</v>
      </c>
      <c r="H1043" s="440">
        <v>1899.8546000000001</v>
      </c>
      <c r="I1043" s="441">
        <v>-5</v>
      </c>
      <c r="J1043" s="442">
        <v>0.99729900262467197</v>
      </c>
    </row>
    <row r="1044" spans="1:10" x14ac:dyDescent="0.2">
      <c r="A1044" s="306">
        <v>1042</v>
      </c>
      <c r="B1044" s="443" t="s">
        <v>664</v>
      </c>
      <c r="C1044" s="444" t="s">
        <v>667</v>
      </c>
      <c r="D1044" s="445" t="s">
        <v>320</v>
      </c>
      <c r="E1044" s="435" t="s">
        <v>376</v>
      </c>
      <c r="F1044" s="446">
        <v>21</v>
      </c>
      <c r="G1044" s="447">
        <v>21</v>
      </c>
      <c r="H1044" s="446">
        <v>20.265999999999998</v>
      </c>
      <c r="I1044" s="447">
        <v>-1</v>
      </c>
      <c r="J1044" s="448">
        <v>0.96504761904761893</v>
      </c>
    </row>
    <row r="1045" spans="1:10" x14ac:dyDescent="0.2">
      <c r="A1045" s="306">
        <v>1043</v>
      </c>
      <c r="B1045" s="443" t="s">
        <v>664</v>
      </c>
      <c r="C1045" s="437" t="s">
        <v>667</v>
      </c>
      <c r="D1045" s="438" t="s">
        <v>321</v>
      </c>
      <c r="E1045" s="439">
        <v>0</v>
      </c>
      <c r="F1045" s="440">
        <v>580</v>
      </c>
      <c r="G1045" s="441">
        <v>1210</v>
      </c>
      <c r="H1045" s="440">
        <v>1185.52351</v>
      </c>
      <c r="I1045" s="441">
        <v>-24</v>
      </c>
      <c r="J1045" s="442">
        <v>0.97977149586776857</v>
      </c>
    </row>
    <row r="1046" spans="1:10" x14ac:dyDescent="0.2">
      <c r="A1046" s="306">
        <v>1044</v>
      </c>
      <c r="B1046" s="443" t="s">
        <v>664</v>
      </c>
      <c r="C1046" s="444" t="s">
        <v>667</v>
      </c>
      <c r="D1046" s="445" t="s">
        <v>321</v>
      </c>
      <c r="E1046" s="435" t="s">
        <v>376</v>
      </c>
      <c r="F1046" s="446">
        <v>134</v>
      </c>
      <c r="G1046" s="447">
        <v>237</v>
      </c>
      <c r="H1046" s="446">
        <v>47.402000000000001</v>
      </c>
      <c r="I1046" s="447">
        <v>-190</v>
      </c>
      <c r="J1046" s="448">
        <v>0.20000843881856539</v>
      </c>
    </row>
    <row r="1047" spans="1:10" x14ac:dyDescent="0.2">
      <c r="A1047" s="306">
        <v>1045</v>
      </c>
      <c r="B1047" s="443" t="s">
        <v>664</v>
      </c>
      <c r="C1047" s="437" t="s">
        <v>667</v>
      </c>
      <c r="D1047" s="438" t="s">
        <v>322</v>
      </c>
      <c r="E1047" s="439">
        <v>0</v>
      </c>
      <c r="F1047" s="440">
        <v>1100</v>
      </c>
      <c r="G1047" s="441">
        <v>1161</v>
      </c>
      <c r="H1047" s="440">
        <v>1160.27142</v>
      </c>
      <c r="I1047" s="441">
        <v>-1</v>
      </c>
      <c r="J1047" s="442">
        <v>0.99937245478036174</v>
      </c>
    </row>
    <row r="1048" spans="1:10" x14ac:dyDescent="0.2">
      <c r="A1048" s="306">
        <v>1046</v>
      </c>
      <c r="B1048" s="443" t="s">
        <v>664</v>
      </c>
      <c r="C1048" s="444" t="s">
        <v>667</v>
      </c>
      <c r="D1048" s="445" t="s">
        <v>322</v>
      </c>
      <c r="E1048" s="435" t="s">
        <v>376</v>
      </c>
      <c r="F1048" s="446">
        <v>5</v>
      </c>
      <c r="G1048" s="447">
        <v>5</v>
      </c>
      <c r="H1048" s="446">
        <v>0</v>
      </c>
      <c r="I1048" s="447">
        <v>-5</v>
      </c>
      <c r="J1048" s="448">
        <v>0</v>
      </c>
    </row>
    <row r="1049" spans="1:10" x14ac:dyDescent="0.2">
      <c r="A1049" s="306">
        <v>1047</v>
      </c>
      <c r="B1049" s="443" t="s">
        <v>664</v>
      </c>
      <c r="C1049" s="437" t="s">
        <v>667</v>
      </c>
      <c r="D1049" s="438" t="s">
        <v>403</v>
      </c>
      <c r="E1049" s="439">
        <v>0</v>
      </c>
      <c r="F1049" s="440">
        <v>330</v>
      </c>
      <c r="G1049" s="441">
        <v>330</v>
      </c>
      <c r="H1049" s="440">
        <v>251.68199999999999</v>
      </c>
      <c r="I1049" s="441">
        <v>-78</v>
      </c>
      <c r="J1049" s="442">
        <v>0.76267272727272728</v>
      </c>
    </row>
    <row r="1050" spans="1:10" x14ac:dyDescent="0.2">
      <c r="A1050" s="306">
        <v>1048</v>
      </c>
      <c r="B1050" s="443" t="s">
        <v>664</v>
      </c>
      <c r="C1050" s="444" t="s">
        <v>667</v>
      </c>
      <c r="D1050" s="445" t="s">
        <v>305</v>
      </c>
      <c r="E1050" s="435">
        <v>0</v>
      </c>
      <c r="F1050" s="446">
        <v>16943</v>
      </c>
      <c r="G1050" s="447">
        <v>16001</v>
      </c>
      <c r="H1050" s="446">
        <v>13712.21867</v>
      </c>
      <c r="I1050" s="447">
        <v>-2289</v>
      </c>
      <c r="J1050" s="448">
        <v>0.85696010686832069</v>
      </c>
    </row>
    <row r="1051" spans="1:10" x14ac:dyDescent="0.2">
      <c r="A1051" s="306">
        <v>1049</v>
      </c>
      <c r="B1051" s="443" t="s">
        <v>664</v>
      </c>
      <c r="C1051" s="437" t="s">
        <v>667</v>
      </c>
      <c r="D1051" s="438" t="s">
        <v>305</v>
      </c>
      <c r="E1051" s="439" t="s">
        <v>376</v>
      </c>
      <c r="F1051" s="440">
        <v>1805</v>
      </c>
      <c r="G1051" s="441">
        <v>1924</v>
      </c>
      <c r="H1051" s="440">
        <v>1860.2370000000001</v>
      </c>
      <c r="I1051" s="441">
        <v>-64</v>
      </c>
      <c r="J1051" s="442">
        <v>0.9668591476091476</v>
      </c>
    </row>
    <row r="1052" spans="1:10" x14ac:dyDescent="0.2">
      <c r="A1052" s="306">
        <v>1050</v>
      </c>
      <c r="B1052" s="443" t="s">
        <v>664</v>
      </c>
      <c r="C1052" s="444" t="s">
        <v>667</v>
      </c>
      <c r="D1052" s="445" t="s">
        <v>404</v>
      </c>
      <c r="E1052" s="435">
        <v>0</v>
      </c>
      <c r="F1052" s="446">
        <v>3613</v>
      </c>
      <c r="G1052" s="447">
        <v>4063</v>
      </c>
      <c r="H1052" s="446">
        <v>3621.9610999999995</v>
      </c>
      <c r="I1052" s="447">
        <v>-441</v>
      </c>
      <c r="J1052" s="448">
        <v>0.89144993846911136</v>
      </c>
    </row>
    <row r="1053" spans="1:10" x14ac:dyDescent="0.2">
      <c r="A1053" s="306">
        <v>1051</v>
      </c>
      <c r="B1053" s="443" t="s">
        <v>664</v>
      </c>
      <c r="C1053" s="437" t="s">
        <v>667</v>
      </c>
      <c r="D1053" s="438" t="s">
        <v>404</v>
      </c>
      <c r="E1053" s="439" t="s">
        <v>376</v>
      </c>
      <c r="F1053" s="440">
        <v>419</v>
      </c>
      <c r="G1053" s="441">
        <v>419</v>
      </c>
      <c r="H1053" s="440">
        <v>15.327159999999999</v>
      </c>
      <c r="I1053" s="441">
        <v>-404</v>
      </c>
      <c r="J1053" s="442">
        <v>3.6580334128878282E-2</v>
      </c>
    </row>
    <row r="1054" spans="1:10" x14ac:dyDescent="0.2">
      <c r="A1054" s="306">
        <v>1052</v>
      </c>
      <c r="B1054" s="443" t="s">
        <v>664</v>
      </c>
      <c r="C1054" s="444" t="s">
        <v>667</v>
      </c>
      <c r="D1054" s="445" t="s">
        <v>423</v>
      </c>
      <c r="E1054" s="435">
        <v>0</v>
      </c>
      <c r="F1054" s="446">
        <v>80</v>
      </c>
      <c r="G1054" s="447">
        <v>355</v>
      </c>
      <c r="H1054" s="446">
        <v>330.80250000000001</v>
      </c>
      <c r="I1054" s="447">
        <v>-24</v>
      </c>
      <c r="J1054" s="448">
        <v>0.93183802816901407</v>
      </c>
    </row>
    <row r="1055" spans="1:10" x14ac:dyDescent="0.2">
      <c r="A1055" s="306">
        <v>1053</v>
      </c>
      <c r="B1055" s="443" t="s">
        <v>664</v>
      </c>
      <c r="C1055" s="437" t="s">
        <v>667</v>
      </c>
      <c r="D1055" s="438" t="s">
        <v>368</v>
      </c>
      <c r="E1055" s="439">
        <v>0</v>
      </c>
      <c r="F1055" s="440">
        <v>155</v>
      </c>
      <c r="G1055" s="441">
        <v>155</v>
      </c>
      <c r="H1055" s="440">
        <v>84.812629999999999</v>
      </c>
      <c r="I1055" s="441">
        <v>-70</v>
      </c>
      <c r="J1055" s="442">
        <v>0.54717825806451614</v>
      </c>
    </row>
    <row r="1056" spans="1:10" x14ac:dyDescent="0.2">
      <c r="A1056" s="306">
        <v>1054</v>
      </c>
      <c r="B1056" s="443" t="s">
        <v>664</v>
      </c>
      <c r="C1056" s="444" t="s">
        <v>667</v>
      </c>
      <c r="D1056" s="445" t="s">
        <v>306</v>
      </c>
      <c r="E1056" s="435">
        <v>0</v>
      </c>
      <c r="F1056" s="446">
        <v>262</v>
      </c>
      <c r="G1056" s="447">
        <v>262</v>
      </c>
      <c r="H1056" s="446">
        <v>189.60299000000003</v>
      </c>
      <c r="I1056" s="447">
        <v>-72</v>
      </c>
      <c r="J1056" s="448">
        <v>0.72367553435114518</v>
      </c>
    </row>
    <row r="1057" spans="1:10" x14ac:dyDescent="0.2">
      <c r="A1057" s="306">
        <v>1055</v>
      </c>
      <c r="B1057" s="443" t="s">
        <v>664</v>
      </c>
      <c r="C1057" s="437" t="s">
        <v>667</v>
      </c>
      <c r="D1057" s="438" t="s">
        <v>405</v>
      </c>
      <c r="E1057" s="439">
        <v>0</v>
      </c>
      <c r="F1057" s="440">
        <v>15</v>
      </c>
      <c r="G1057" s="441">
        <v>15</v>
      </c>
      <c r="H1057" s="440">
        <v>7.548</v>
      </c>
      <c r="I1057" s="441">
        <v>-7</v>
      </c>
      <c r="J1057" s="442">
        <v>0.50319999999999998</v>
      </c>
    </row>
    <row r="1058" spans="1:10" x14ac:dyDescent="0.2">
      <c r="A1058" s="306">
        <v>1056</v>
      </c>
      <c r="B1058" s="443" t="s">
        <v>664</v>
      </c>
      <c r="C1058" s="444" t="s">
        <v>667</v>
      </c>
      <c r="D1058" s="445" t="s">
        <v>406</v>
      </c>
      <c r="E1058" s="435">
        <v>0</v>
      </c>
      <c r="F1058" s="446">
        <v>331</v>
      </c>
      <c r="G1058" s="447">
        <v>56</v>
      </c>
      <c r="H1058" s="446">
        <v>1.59</v>
      </c>
      <c r="I1058" s="447">
        <v>-54</v>
      </c>
      <c r="J1058" s="448">
        <v>2.8392857142857143E-2</v>
      </c>
    </row>
    <row r="1059" spans="1:10" x14ac:dyDescent="0.2">
      <c r="A1059" s="306">
        <v>1057</v>
      </c>
      <c r="B1059" s="443" t="s">
        <v>664</v>
      </c>
      <c r="C1059" s="437" t="s">
        <v>667</v>
      </c>
      <c r="D1059" s="438" t="s">
        <v>406</v>
      </c>
      <c r="E1059" s="439" t="s">
        <v>376</v>
      </c>
      <c r="F1059" s="440">
        <v>553</v>
      </c>
      <c r="G1059" s="441">
        <v>1540</v>
      </c>
      <c r="H1059" s="440">
        <v>1480.9190000000001</v>
      </c>
      <c r="I1059" s="441">
        <v>-59</v>
      </c>
      <c r="J1059" s="442">
        <v>0.96163571428571437</v>
      </c>
    </row>
    <row r="1060" spans="1:10" x14ac:dyDescent="0.2">
      <c r="A1060" s="306">
        <v>1058</v>
      </c>
      <c r="B1060" s="443" t="s">
        <v>664</v>
      </c>
      <c r="C1060" s="444" t="s">
        <v>667</v>
      </c>
      <c r="D1060" s="445" t="s">
        <v>307</v>
      </c>
      <c r="E1060" s="435">
        <v>0</v>
      </c>
      <c r="F1060" s="446">
        <v>974</v>
      </c>
      <c r="G1060" s="447">
        <v>830</v>
      </c>
      <c r="H1060" s="446">
        <v>613.19899999999996</v>
      </c>
      <c r="I1060" s="447">
        <v>-217</v>
      </c>
      <c r="J1060" s="448">
        <v>0.7387939759036144</v>
      </c>
    </row>
    <row r="1061" spans="1:10" x14ac:dyDescent="0.2">
      <c r="A1061" s="306">
        <v>1059</v>
      </c>
      <c r="B1061" s="443" t="s">
        <v>664</v>
      </c>
      <c r="C1061" s="437" t="s">
        <v>667</v>
      </c>
      <c r="D1061" s="438" t="s">
        <v>315</v>
      </c>
      <c r="E1061" s="439">
        <v>0</v>
      </c>
      <c r="F1061" s="440">
        <v>200</v>
      </c>
      <c r="G1061" s="441">
        <v>200</v>
      </c>
      <c r="H1061" s="440">
        <v>193.364</v>
      </c>
      <c r="I1061" s="441">
        <v>-7</v>
      </c>
      <c r="J1061" s="442">
        <v>0.96682000000000001</v>
      </c>
    </row>
    <row r="1062" spans="1:10" x14ac:dyDescent="0.2">
      <c r="A1062" s="306">
        <v>1060</v>
      </c>
      <c r="B1062" s="443" t="s">
        <v>664</v>
      </c>
      <c r="C1062" s="444" t="s">
        <v>667</v>
      </c>
      <c r="D1062" s="445" t="s">
        <v>326</v>
      </c>
      <c r="E1062" s="435">
        <v>0</v>
      </c>
      <c r="F1062" s="446">
        <v>3</v>
      </c>
      <c r="G1062" s="447">
        <v>3</v>
      </c>
      <c r="H1062" s="446">
        <v>3</v>
      </c>
      <c r="I1062" s="447">
        <v>0</v>
      </c>
      <c r="J1062" s="448">
        <v>1</v>
      </c>
    </row>
    <row r="1063" spans="1:10" x14ac:dyDescent="0.2">
      <c r="A1063" s="306">
        <v>1061</v>
      </c>
      <c r="B1063" s="443" t="s">
        <v>664</v>
      </c>
      <c r="C1063" s="437" t="s">
        <v>667</v>
      </c>
      <c r="D1063" s="438" t="s">
        <v>407</v>
      </c>
      <c r="E1063" s="439">
        <v>0</v>
      </c>
      <c r="F1063" s="440">
        <v>405</v>
      </c>
      <c r="G1063" s="441">
        <v>205</v>
      </c>
      <c r="H1063" s="440">
        <v>178.5</v>
      </c>
      <c r="I1063" s="441">
        <v>-27</v>
      </c>
      <c r="J1063" s="442">
        <v>0.87073170731707317</v>
      </c>
    </row>
    <row r="1064" spans="1:10" x14ac:dyDescent="0.2">
      <c r="A1064" s="306">
        <v>1062</v>
      </c>
      <c r="B1064" s="443" t="s">
        <v>664</v>
      </c>
      <c r="C1064" s="444" t="s">
        <v>667</v>
      </c>
      <c r="D1064" s="445" t="s">
        <v>349</v>
      </c>
      <c r="E1064" s="435">
        <v>0</v>
      </c>
      <c r="F1064" s="446">
        <v>29</v>
      </c>
      <c r="G1064" s="447">
        <v>29</v>
      </c>
      <c r="H1064" s="446">
        <v>27.9</v>
      </c>
      <c r="I1064" s="447">
        <v>-1</v>
      </c>
      <c r="J1064" s="448">
        <v>0.9620689655172413</v>
      </c>
    </row>
    <row r="1065" spans="1:10" x14ac:dyDescent="0.2">
      <c r="A1065" s="306">
        <v>1063</v>
      </c>
      <c r="B1065" s="443" t="s">
        <v>664</v>
      </c>
      <c r="C1065" s="437" t="s">
        <v>667</v>
      </c>
      <c r="D1065" s="438" t="s">
        <v>488</v>
      </c>
      <c r="E1065" s="439">
        <v>0</v>
      </c>
      <c r="F1065" s="440">
        <v>2</v>
      </c>
      <c r="G1065" s="441">
        <v>2</v>
      </c>
      <c r="H1065" s="440">
        <v>0</v>
      </c>
      <c r="I1065" s="441">
        <v>-2</v>
      </c>
      <c r="J1065" s="442">
        <v>0</v>
      </c>
    </row>
    <row r="1066" spans="1:10" x14ac:dyDescent="0.2">
      <c r="A1066" s="306">
        <v>1064</v>
      </c>
      <c r="B1066" s="443" t="s">
        <v>664</v>
      </c>
      <c r="C1066" s="444" t="s">
        <v>667</v>
      </c>
      <c r="D1066" s="445" t="s">
        <v>409</v>
      </c>
      <c r="E1066" s="435">
        <v>0</v>
      </c>
      <c r="F1066" s="446">
        <v>1263</v>
      </c>
      <c r="G1066" s="447">
        <v>1263</v>
      </c>
      <c r="H1066" s="446">
        <v>1058.221</v>
      </c>
      <c r="I1066" s="447">
        <v>-205</v>
      </c>
      <c r="J1066" s="448">
        <v>0.83786302454473471</v>
      </c>
    </row>
    <row r="1067" spans="1:10" x14ac:dyDescent="0.2">
      <c r="A1067" s="306">
        <v>1065</v>
      </c>
      <c r="B1067" s="443" t="s">
        <v>664</v>
      </c>
      <c r="C1067" s="437" t="s">
        <v>667</v>
      </c>
      <c r="D1067" s="438" t="s">
        <v>335</v>
      </c>
      <c r="E1067" s="439">
        <v>0</v>
      </c>
      <c r="F1067" s="440">
        <v>15</v>
      </c>
      <c r="G1067" s="441">
        <v>15</v>
      </c>
      <c r="H1067" s="440">
        <v>0</v>
      </c>
      <c r="I1067" s="441">
        <v>-15</v>
      </c>
      <c r="J1067" s="442">
        <v>0</v>
      </c>
    </row>
    <row r="1068" spans="1:10" x14ac:dyDescent="0.2">
      <c r="A1068" s="306">
        <v>1066</v>
      </c>
      <c r="B1068" s="443" t="s">
        <v>664</v>
      </c>
      <c r="C1068" s="449" t="s">
        <v>667</v>
      </c>
      <c r="D1068" s="445" t="s">
        <v>411</v>
      </c>
      <c r="E1068" s="435" t="s">
        <v>376</v>
      </c>
      <c r="F1068" s="446">
        <v>6776</v>
      </c>
      <c r="G1068" s="447">
        <v>6805</v>
      </c>
      <c r="H1068" s="446">
        <v>6200</v>
      </c>
      <c r="I1068" s="447">
        <v>-605</v>
      </c>
      <c r="J1068" s="448">
        <v>0.91109478324761206</v>
      </c>
    </row>
    <row r="1069" spans="1:10" x14ac:dyDescent="0.2">
      <c r="A1069" s="306">
        <v>1067</v>
      </c>
      <c r="B1069" s="443" t="s">
        <v>664</v>
      </c>
      <c r="C1069" s="450" t="s">
        <v>668</v>
      </c>
      <c r="D1069" s="450"/>
      <c r="E1069" s="450"/>
      <c r="F1069" s="451">
        <v>350046</v>
      </c>
      <c r="G1069" s="452">
        <v>355694</v>
      </c>
      <c r="H1069" s="451">
        <v>346743.47587000014</v>
      </c>
      <c r="I1069" s="452">
        <v>-8951</v>
      </c>
      <c r="J1069" s="453">
        <v>0.97483644894206845</v>
      </c>
    </row>
    <row r="1070" spans="1:10" x14ac:dyDescent="0.2">
      <c r="A1070" s="306">
        <v>1068</v>
      </c>
      <c r="B1070" s="443" t="s">
        <v>664</v>
      </c>
      <c r="C1070" s="444" t="s">
        <v>382</v>
      </c>
      <c r="D1070" s="445" t="s">
        <v>365</v>
      </c>
      <c r="E1070" s="435">
        <v>0</v>
      </c>
      <c r="F1070" s="446">
        <v>0</v>
      </c>
      <c r="G1070" s="447">
        <v>509.23500000000001</v>
      </c>
      <c r="H1070" s="446">
        <v>509.23500000000001</v>
      </c>
      <c r="I1070" s="447">
        <v>0</v>
      </c>
      <c r="J1070" s="448">
        <v>1</v>
      </c>
    </row>
    <row r="1071" spans="1:10" x14ac:dyDescent="0.2">
      <c r="A1071" s="306">
        <v>1069</v>
      </c>
      <c r="B1071" s="443" t="s">
        <v>664</v>
      </c>
      <c r="C1071" s="437" t="s">
        <v>382</v>
      </c>
      <c r="D1071" s="438" t="s">
        <v>371</v>
      </c>
      <c r="E1071" s="439">
        <v>0</v>
      </c>
      <c r="F1071" s="440">
        <v>22</v>
      </c>
      <c r="G1071" s="441">
        <v>172.5</v>
      </c>
      <c r="H1071" s="440">
        <v>170.85599999999999</v>
      </c>
      <c r="I1071" s="441">
        <v>-2</v>
      </c>
      <c r="J1071" s="442">
        <v>0.99046956521739127</v>
      </c>
    </row>
    <row r="1072" spans="1:10" x14ac:dyDescent="0.2">
      <c r="A1072" s="306">
        <v>1070</v>
      </c>
      <c r="B1072" s="443" t="s">
        <v>664</v>
      </c>
      <c r="C1072" s="444" t="s">
        <v>382</v>
      </c>
      <c r="D1072" s="445" t="s">
        <v>366</v>
      </c>
      <c r="E1072" s="435">
        <v>0</v>
      </c>
      <c r="F1072" s="446">
        <v>0</v>
      </c>
      <c r="G1072" s="447">
        <v>127.316</v>
      </c>
      <c r="H1072" s="446">
        <v>127.316</v>
      </c>
      <c r="I1072" s="447">
        <v>0</v>
      </c>
      <c r="J1072" s="448">
        <v>1</v>
      </c>
    </row>
    <row r="1073" spans="1:10" x14ac:dyDescent="0.2">
      <c r="A1073" s="306">
        <v>1071</v>
      </c>
      <c r="B1073" s="443" t="s">
        <v>664</v>
      </c>
      <c r="C1073" s="437" t="s">
        <v>382</v>
      </c>
      <c r="D1073" s="438" t="s">
        <v>367</v>
      </c>
      <c r="E1073" s="439">
        <v>0</v>
      </c>
      <c r="F1073" s="440">
        <v>0</v>
      </c>
      <c r="G1073" s="441">
        <v>45.832999999999998</v>
      </c>
      <c r="H1073" s="440">
        <v>45.832999999999998</v>
      </c>
      <c r="I1073" s="441">
        <v>0</v>
      </c>
      <c r="J1073" s="442">
        <v>1</v>
      </c>
    </row>
    <row r="1074" spans="1:10" x14ac:dyDescent="0.2">
      <c r="A1074" s="306">
        <v>1072</v>
      </c>
      <c r="B1074" s="443" t="s">
        <v>664</v>
      </c>
      <c r="C1074" s="444" t="s">
        <v>382</v>
      </c>
      <c r="D1074" s="445" t="s">
        <v>395</v>
      </c>
      <c r="E1074" s="435">
        <v>0</v>
      </c>
      <c r="F1074" s="446">
        <v>1</v>
      </c>
      <c r="G1074" s="447">
        <v>0</v>
      </c>
      <c r="H1074" s="446">
        <v>0</v>
      </c>
      <c r="I1074" s="447">
        <v>0</v>
      </c>
      <c r="J1074" s="448">
        <v>0</v>
      </c>
    </row>
    <row r="1075" spans="1:10" x14ac:dyDescent="0.2">
      <c r="A1075" s="306">
        <v>1073</v>
      </c>
      <c r="B1075" s="443" t="s">
        <v>664</v>
      </c>
      <c r="C1075" s="437" t="s">
        <v>382</v>
      </c>
      <c r="D1075" s="438" t="s">
        <v>319</v>
      </c>
      <c r="E1075" s="439">
        <v>0</v>
      </c>
      <c r="F1075" s="440">
        <v>35</v>
      </c>
      <c r="G1075" s="441">
        <v>89.262899999999988</v>
      </c>
      <c r="H1075" s="440">
        <v>74.335899999999995</v>
      </c>
      <c r="I1075" s="441">
        <v>-15</v>
      </c>
      <c r="J1075" s="442">
        <v>0.83277487063494471</v>
      </c>
    </row>
    <row r="1076" spans="1:10" x14ac:dyDescent="0.2">
      <c r="A1076" s="306">
        <v>1074</v>
      </c>
      <c r="B1076" s="443" t="s">
        <v>664</v>
      </c>
      <c r="C1076" s="444" t="s">
        <v>382</v>
      </c>
      <c r="D1076" s="445" t="s">
        <v>314</v>
      </c>
      <c r="E1076" s="435">
        <v>0</v>
      </c>
      <c r="F1076" s="446">
        <v>259</v>
      </c>
      <c r="G1076" s="447">
        <v>325</v>
      </c>
      <c r="H1076" s="446">
        <v>292.48374999999999</v>
      </c>
      <c r="I1076" s="447">
        <v>-33</v>
      </c>
      <c r="J1076" s="448">
        <v>0.89994999999999992</v>
      </c>
    </row>
    <row r="1077" spans="1:10" x14ac:dyDescent="0.2">
      <c r="A1077" s="306">
        <v>1075</v>
      </c>
      <c r="B1077" s="443" t="s">
        <v>664</v>
      </c>
      <c r="C1077" s="437" t="s">
        <v>382</v>
      </c>
      <c r="D1077" s="438" t="s">
        <v>400</v>
      </c>
      <c r="E1077" s="439">
        <v>0</v>
      </c>
      <c r="F1077" s="440">
        <v>0</v>
      </c>
      <c r="G1077" s="441">
        <v>7</v>
      </c>
      <c r="H1077" s="440">
        <v>7</v>
      </c>
      <c r="I1077" s="441">
        <v>0</v>
      </c>
      <c r="J1077" s="442">
        <v>1</v>
      </c>
    </row>
    <row r="1078" spans="1:10" x14ac:dyDescent="0.2">
      <c r="A1078" s="306">
        <v>1076</v>
      </c>
      <c r="B1078" s="443" t="s">
        <v>664</v>
      </c>
      <c r="C1078" s="444" t="s">
        <v>382</v>
      </c>
      <c r="D1078" s="445" t="s">
        <v>320</v>
      </c>
      <c r="E1078" s="435">
        <v>0</v>
      </c>
      <c r="F1078" s="446">
        <v>3</v>
      </c>
      <c r="G1078" s="447">
        <v>3</v>
      </c>
      <c r="H1078" s="446">
        <v>2.4670000000000001</v>
      </c>
      <c r="I1078" s="447">
        <v>-1</v>
      </c>
      <c r="J1078" s="448">
        <v>0.82233333333333336</v>
      </c>
    </row>
    <row r="1079" spans="1:10" x14ac:dyDescent="0.2">
      <c r="A1079" s="306">
        <v>1077</v>
      </c>
      <c r="B1079" s="443" t="s">
        <v>664</v>
      </c>
      <c r="C1079" s="437" t="s">
        <v>382</v>
      </c>
      <c r="D1079" s="438" t="s">
        <v>321</v>
      </c>
      <c r="E1079" s="439">
        <v>0</v>
      </c>
      <c r="F1079" s="440">
        <v>65</v>
      </c>
      <c r="G1079" s="441">
        <v>142</v>
      </c>
      <c r="H1079" s="440">
        <v>137.12</v>
      </c>
      <c r="I1079" s="441">
        <v>-5</v>
      </c>
      <c r="J1079" s="442">
        <v>0.96563380281690148</v>
      </c>
    </row>
    <row r="1080" spans="1:10" x14ac:dyDescent="0.2">
      <c r="A1080" s="306">
        <v>1078</v>
      </c>
      <c r="B1080" s="443" t="s">
        <v>664</v>
      </c>
      <c r="C1080" s="444" t="s">
        <v>382</v>
      </c>
      <c r="D1080" s="445" t="s">
        <v>305</v>
      </c>
      <c r="E1080" s="435">
        <v>0</v>
      </c>
      <c r="F1080" s="446">
        <v>192</v>
      </c>
      <c r="G1080" s="447">
        <v>792.495</v>
      </c>
      <c r="H1080" s="446">
        <v>788.71950000000004</v>
      </c>
      <c r="I1080" s="447">
        <v>-4</v>
      </c>
      <c r="J1080" s="448">
        <v>0.99523593208789962</v>
      </c>
    </row>
    <row r="1081" spans="1:10" x14ac:dyDescent="0.2">
      <c r="A1081" s="306">
        <v>1079</v>
      </c>
      <c r="B1081" s="443" t="s">
        <v>664</v>
      </c>
      <c r="C1081" s="437" t="s">
        <v>382</v>
      </c>
      <c r="D1081" s="438" t="s">
        <v>368</v>
      </c>
      <c r="E1081" s="439">
        <v>0</v>
      </c>
      <c r="F1081" s="440">
        <v>5</v>
      </c>
      <c r="G1081" s="441">
        <v>5</v>
      </c>
      <c r="H1081" s="440">
        <v>4.827</v>
      </c>
      <c r="I1081" s="441">
        <v>0</v>
      </c>
      <c r="J1081" s="442">
        <v>0.96540000000000004</v>
      </c>
    </row>
    <row r="1082" spans="1:10" x14ac:dyDescent="0.2">
      <c r="A1082" s="306">
        <v>1080</v>
      </c>
      <c r="B1082" s="443" t="s">
        <v>664</v>
      </c>
      <c r="C1082" s="444" t="s">
        <v>382</v>
      </c>
      <c r="D1082" s="445" t="s">
        <v>306</v>
      </c>
      <c r="E1082" s="435">
        <v>0</v>
      </c>
      <c r="F1082" s="446">
        <v>62</v>
      </c>
      <c r="G1082" s="447">
        <v>83</v>
      </c>
      <c r="H1082" s="446">
        <v>75.028999999999996</v>
      </c>
      <c r="I1082" s="447">
        <v>-8</v>
      </c>
      <c r="J1082" s="448">
        <v>0.90396385542168667</v>
      </c>
    </row>
    <row r="1083" spans="1:10" x14ac:dyDescent="0.2">
      <c r="A1083" s="306">
        <v>1081</v>
      </c>
      <c r="B1083" s="443" t="s">
        <v>664</v>
      </c>
      <c r="C1083" s="454" t="s">
        <v>382</v>
      </c>
      <c r="D1083" s="438" t="s">
        <v>406</v>
      </c>
      <c r="E1083" s="439">
        <v>0</v>
      </c>
      <c r="F1083" s="440">
        <v>10</v>
      </c>
      <c r="G1083" s="441">
        <v>2</v>
      </c>
      <c r="H1083" s="440">
        <v>1.28</v>
      </c>
      <c r="I1083" s="441">
        <v>-1</v>
      </c>
      <c r="J1083" s="442">
        <v>0.64</v>
      </c>
    </row>
    <row r="1084" spans="1:10" x14ac:dyDescent="0.2">
      <c r="A1084" s="306">
        <v>1082</v>
      </c>
      <c r="B1084" s="443" t="s">
        <v>664</v>
      </c>
      <c r="C1084" s="455" t="s">
        <v>383</v>
      </c>
      <c r="D1084" s="455"/>
      <c r="E1084" s="455"/>
      <c r="F1084" s="456">
        <v>654</v>
      </c>
      <c r="G1084" s="457">
        <v>2303.6419000000001</v>
      </c>
      <c r="H1084" s="456">
        <v>2236.5021500000007</v>
      </c>
      <c r="I1084" s="457">
        <v>-67</v>
      </c>
      <c r="J1084" s="458">
        <v>0.97085495362799257</v>
      </c>
    </row>
    <row r="1085" spans="1:10" x14ac:dyDescent="0.2">
      <c r="A1085" s="306">
        <v>1083</v>
      </c>
      <c r="B1085" s="443" t="s">
        <v>664</v>
      </c>
      <c r="C1085" s="454" t="s">
        <v>348</v>
      </c>
      <c r="D1085" s="438" t="s">
        <v>350</v>
      </c>
      <c r="E1085" s="439">
        <v>0</v>
      </c>
      <c r="F1085" s="440">
        <v>0</v>
      </c>
      <c r="G1085" s="441">
        <v>0</v>
      </c>
      <c r="H1085" s="440">
        <v>2138.9140000000002</v>
      </c>
      <c r="I1085" s="441">
        <v>2139</v>
      </c>
      <c r="J1085" s="442">
        <v>0</v>
      </c>
    </row>
    <row r="1086" spans="1:10" x14ac:dyDescent="0.2">
      <c r="A1086" s="306">
        <v>1084</v>
      </c>
      <c r="B1086" s="459" t="s">
        <v>664</v>
      </c>
      <c r="C1086" s="455" t="s">
        <v>351</v>
      </c>
      <c r="D1086" s="455"/>
      <c r="E1086" s="455"/>
      <c r="F1086" s="456">
        <v>0</v>
      </c>
      <c r="G1086" s="457">
        <v>0</v>
      </c>
      <c r="H1086" s="456">
        <v>2138.9140000000002</v>
      </c>
      <c r="I1086" s="457">
        <v>2139</v>
      </c>
      <c r="J1086" s="458">
        <v>0</v>
      </c>
    </row>
    <row r="1087" spans="1:10" x14ac:dyDescent="0.2">
      <c r="A1087" s="306">
        <v>1085</v>
      </c>
      <c r="B1087" s="460" t="s">
        <v>669</v>
      </c>
      <c r="C1087" s="460"/>
      <c r="D1087" s="460"/>
      <c r="E1087" s="460"/>
      <c r="F1087" s="461">
        <v>367208</v>
      </c>
      <c r="G1087" s="462">
        <v>373422.64189999993</v>
      </c>
      <c r="H1087" s="461">
        <v>363743.42540000018</v>
      </c>
      <c r="I1087" s="462">
        <v>-9679</v>
      </c>
      <c r="J1087" s="463">
        <v>0.97407972786344366</v>
      </c>
    </row>
    <row r="1088" spans="1:10" x14ac:dyDescent="0.2">
      <c r="A1088" s="306">
        <v>1086</v>
      </c>
      <c r="B1088" s="464" t="s">
        <v>670</v>
      </c>
      <c r="C1088" s="449" t="s">
        <v>348</v>
      </c>
      <c r="D1088" s="445" t="s">
        <v>350</v>
      </c>
      <c r="E1088" s="435">
        <v>0</v>
      </c>
      <c r="F1088" s="446">
        <v>0</v>
      </c>
      <c r="G1088" s="447">
        <v>0</v>
      </c>
      <c r="H1088" s="446">
        <v>-3742.2008600000067</v>
      </c>
      <c r="I1088" s="447">
        <v>-3742</v>
      </c>
      <c r="J1088" s="448">
        <v>0</v>
      </c>
    </row>
    <row r="1089" spans="1:10" x14ac:dyDescent="0.2">
      <c r="A1089" s="306">
        <v>1087</v>
      </c>
      <c r="B1089" s="459" t="s">
        <v>670</v>
      </c>
      <c r="C1089" s="450" t="s">
        <v>351</v>
      </c>
      <c r="D1089" s="450"/>
      <c r="E1089" s="450"/>
      <c r="F1089" s="451">
        <v>0</v>
      </c>
      <c r="G1089" s="452">
        <v>0</v>
      </c>
      <c r="H1089" s="451">
        <v>-3742.2008600000067</v>
      </c>
      <c r="I1089" s="452">
        <v>-3742</v>
      </c>
      <c r="J1089" s="453">
        <v>0</v>
      </c>
    </row>
    <row r="1090" spans="1:10" ht="13.5" thickBot="1" x14ac:dyDescent="0.25">
      <c r="A1090" s="306">
        <v>1088</v>
      </c>
      <c r="B1090" s="465" t="s">
        <v>671</v>
      </c>
      <c r="C1090" s="465"/>
      <c r="D1090" s="465"/>
      <c r="E1090" s="465"/>
      <c r="F1090" s="466">
        <v>0</v>
      </c>
      <c r="G1090" s="467">
        <v>0</v>
      </c>
      <c r="H1090" s="466">
        <v>-3742.2008600000067</v>
      </c>
      <c r="I1090" s="467">
        <v>-3742</v>
      </c>
      <c r="J1090" s="468">
        <v>0</v>
      </c>
    </row>
    <row r="1091" spans="1:10" ht="15.75" customHeight="1" thickTop="1" thickBot="1" x14ac:dyDescent="0.25">
      <c r="A1091" s="306">
        <v>1089</v>
      </c>
      <c r="B1091" s="469" t="s">
        <v>672</v>
      </c>
      <c r="C1091" s="470"/>
      <c r="D1091" s="470"/>
      <c r="E1091" s="471"/>
      <c r="F1091" s="472">
        <v>8281341</v>
      </c>
      <c r="G1091" s="473">
        <v>9034961.3521299958</v>
      </c>
      <c r="H1091" s="474">
        <v>8348606.2625499927</v>
      </c>
      <c r="I1091" s="473">
        <v>-686355</v>
      </c>
      <c r="J1091" s="475">
        <v>0.92403342274195899</v>
      </c>
    </row>
    <row r="1092" spans="1:10" ht="13.5" thickTop="1" x14ac:dyDescent="0.2">
      <c r="A1092" s="306"/>
    </row>
    <row r="1093" spans="1:10" x14ac:dyDescent="0.2">
      <c r="A1093" s="306"/>
    </row>
    <row r="1095" spans="1:10" x14ac:dyDescent="0.2">
      <c r="E1095" s="307" t="s">
        <v>673</v>
      </c>
      <c r="F1095" s="307" t="s">
        <v>254</v>
      </c>
      <c r="G1095" s="307" t="s">
        <v>299</v>
      </c>
      <c r="H1095" s="307" t="s">
        <v>300</v>
      </c>
      <c r="I1095" s="307" t="s">
        <v>301</v>
      </c>
      <c r="J1095" s="307" t="s">
        <v>302</v>
      </c>
    </row>
    <row r="1096" spans="1:10" x14ac:dyDescent="0.2">
      <c r="E1096" s="308" t="s">
        <v>674</v>
      </c>
      <c r="F1096" s="309">
        <v>1258798</v>
      </c>
      <c r="G1096" s="309">
        <v>1502945.92609</v>
      </c>
      <c r="H1096" s="309">
        <v>1498206.0032100002</v>
      </c>
      <c r="I1096" s="310">
        <v>-4739.9228799997363</v>
      </c>
      <c r="J1096" s="311">
        <v>0.99684624523230125</v>
      </c>
    </row>
    <row r="1097" spans="1:10" ht="25.5" x14ac:dyDescent="0.2">
      <c r="E1097" s="308" t="s">
        <v>675</v>
      </c>
      <c r="F1097" s="309">
        <v>43000</v>
      </c>
      <c r="G1097" s="309">
        <v>85975.792619999993</v>
      </c>
      <c r="H1097" s="309">
        <v>72025.629810000013</v>
      </c>
      <c r="I1097" s="310">
        <v>-13950.16280999998</v>
      </c>
      <c r="J1097" s="311">
        <v>0.83774313228308817</v>
      </c>
    </row>
    <row r="1098" spans="1:10" x14ac:dyDescent="0.2">
      <c r="E1098" s="308" t="s">
        <v>676</v>
      </c>
      <c r="F1098" s="309">
        <v>387940</v>
      </c>
      <c r="G1098" s="309">
        <v>551779</v>
      </c>
      <c r="H1098" s="309">
        <v>313868.96093999996</v>
      </c>
      <c r="I1098" s="310">
        <v>-237910.03906000004</v>
      </c>
      <c r="J1098" s="311">
        <v>0.56883092857828943</v>
      </c>
    </row>
    <row r="1099" spans="1:10" x14ac:dyDescent="0.2">
      <c r="E1099" s="308" t="s">
        <v>677</v>
      </c>
      <c r="F1099" s="309">
        <v>96436</v>
      </c>
      <c r="G1099" s="309">
        <v>94236</v>
      </c>
      <c r="H1099" s="309">
        <v>6019.4520000000002</v>
      </c>
      <c r="I1099" s="310">
        <v>-88216.547999999995</v>
      </c>
      <c r="J1099" s="311">
        <v>6.3876352986119961E-2</v>
      </c>
    </row>
    <row r="1100" spans="1:10" x14ac:dyDescent="0.2">
      <c r="E1100" s="308" t="s">
        <v>678</v>
      </c>
      <c r="F1100" s="309">
        <v>30507</v>
      </c>
      <c r="G1100" s="309">
        <v>37630</v>
      </c>
      <c r="H1100" s="309">
        <v>34545.177129999996</v>
      </c>
      <c r="I1100" s="310">
        <v>-3084.8228700000036</v>
      </c>
      <c r="J1100" s="311">
        <v>0.91802224634600038</v>
      </c>
    </row>
    <row r="1101" spans="1:10" ht="25.5" x14ac:dyDescent="0.2">
      <c r="E1101" s="308" t="s">
        <v>679</v>
      </c>
      <c r="F1101" s="309">
        <v>296</v>
      </c>
      <c r="G1101" s="309">
        <v>296</v>
      </c>
      <c r="H1101" s="309">
        <v>53.33</v>
      </c>
      <c r="I1101" s="310">
        <v>-242.67000000000002</v>
      </c>
      <c r="J1101" s="311">
        <v>0.18016891891891892</v>
      </c>
    </row>
    <row r="1102" spans="1:10" ht="13.5" thickBot="1" x14ac:dyDescent="0.25">
      <c r="E1102" s="308" t="s">
        <v>680</v>
      </c>
      <c r="F1102" s="309">
        <v>6464364</v>
      </c>
      <c r="G1102" s="309">
        <v>6762098.6334199961</v>
      </c>
      <c r="H1102" s="309">
        <v>6423887.7094599921</v>
      </c>
      <c r="I1102" s="310">
        <v>-338210.923960004</v>
      </c>
      <c r="J1102" s="311">
        <v>0.94998432553342538</v>
      </c>
    </row>
    <row r="1103" spans="1:10" ht="14.25" thickTop="1" thickBot="1" x14ac:dyDescent="0.25">
      <c r="E1103" s="312" t="s">
        <v>672</v>
      </c>
      <c r="F1103" s="313">
        <v>8281341</v>
      </c>
      <c r="G1103" s="314">
        <v>9034961.3521299958</v>
      </c>
      <c r="H1103" s="315">
        <v>8348606.2625499927</v>
      </c>
      <c r="I1103" s="314">
        <v>-686355.08958000317</v>
      </c>
      <c r="J1103" s="316">
        <v>0.92403342274195843</v>
      </c>
    </row>
    <row r="1104" spans="1:10" ht="13.5" thickTop="1" x14ac:dyDescent="0.2"/>
  </sheetData>
  <printOptions horizontalCentered="1"/>
  <pageMargins left="0.39370078740157483" right="0.35433070866141736" top="0.82677165354330717" bottom="0.51181102362204722" header="0.51181102362204722" footer="0.23622047244094491"/>
  <pageSetup paperSize="9" scale="76" fitToHeight="25" orientation="landscape" r:id="rId1"/>
  <headerFooter>
    <oddHeader>&amp;C&amp;12ČERPÁNÍ ROZPOČTU BĚŽNÝCH VÝDAJŮ MĚSTA K 31.12.2015 (v tis. Kč)</oddHeader>
  </headerFooter>
  <colBreaks count="1" manualBreakCount="1">
    <brk id="10" max="110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Q203"/>
  <sheetViews>
    <sheetView showZeros="0" zoomScaleNormal="100" zoomScaleSheetLayoutView="75" workbookViewId="0">
      <selection activeCell="C3" sqref="C3"/>
    </sheetView>
  </sheetViews>
  <sheetFormatPr defaultColWidth="5.7109375" defaultRowHeight="12.75" x14ac:dyDescent="0.2"/>
  <cols>
    <col min="1" max="1" width="7.7109375" style="270" customWidth="1"/>
    <col min="2" max="2" width="7.7109375" style="300" customWidth="1"/>
    <col min="3" max="3" width="38.42578125" style="299" customWidth="1"/>
    <col min="4" max="4" width="13.42578125" style="301" customWidth="1"/>
    <col min="5" max="5" width="14" style="301" customWidth="1"/>
    <col min="6" max="6" width="13.85546875" style="301" customWidth="1"/>
    <col min="7" max="8" width="8.85546875" style="302" customWidth="1"/>
    <col min="9" max="15" width="5.7109375" style="269" customWidth="1"/>
    <col min="16" max="17" width="5.7109375" style="269"/>
    <col min="18" max="16384" width="5.7109375" style="270"/>
  </cols>
  <sheetData>
    <row r="1" spans="1:17" s="267" customFormat="1" ht="13.5" thickBot="1" x14ac:dyDescent="0.25">
      <c r="A1" s="303" t="s">
        <v>218</v>
      </c>
      <c r="B1" s="304" t="s">
        <v>0</v>
      </c>
      <c r="C1" s="304" t="s">
        <v>3</v>
      </c>
      <c r="D1" s="178" t="s">
        <v>254</v>
      </c>
      <c r="E1" s="178" t="s">
        <v>289</v>
      </c>
      <c r="F1" s="178" t="s">
        <v>291</v>
      </c>
      <c r="G1" s="179" t="s">
        <v>47</v>
      </c>
      <c r="H1" s="265" t="s">
        <v>48</v>
      </c>
      <c r="I1" s="266"/>
      <c r="J1" s="266"/>
      <c r="K1" s="266"/>
      <c r="L1" s="266"/>
      <c r="M1" s="266"/>
      <c r="N1" s="266"/>
      <c r="O1" s="266"/>
      <c r="P1" s="266"/>
      <c r="Q1" s="266"/>
    </row>
    <row r="2" spans="1:17" x14ac:dyDescent="0.2">
      <c r="A2" s="192"/>
      <c r="B2" s="188"/>
      <c r="C2" s="109"/>
      <c r="D2" s="246"/>
      <c r="E2" s="184"/>
      <c r="F2" s="184"/>
      <c r="G2" s="268">
        <f>IF(D2&lt;=0,0,$F2/D2*100)</f>
        <v>0</v>
      </c>
      <c r="H2" s="186">
        <f>IF(E2&lt;=0,0,$F2/E2*100)</f>
        <v>0</v>
      </c>
    </row>
    <row r="3" spans="1:17" s="267" customFormat="1" x14ac:dyDescent="0.2">
      <c r="A3" s="271" t="s">
        <v>265</v>
      </c>
      <c r="B3" s="272"/>
      <c r="C3" s="115"/>
      <c r="D3" s="246"/>
      <c r="E3" s="184"/>
      <c r="F3" s="184"/>
      <c r="G3" s="247">
        <f t="shared" ref="G3:H5" si="0">IF(D3&lt;=0,0,$F3/D3*100)</f>
        <v>0</v>
      </c>
      <c r="H3" s="186">
        <f t="shared" si="0"/>
        <v>0</v>
      </c>
      <c r="I3" s="266"/>
      <c r="J3" s="266"/>
      <c r="K3" s="266"/>
      <c r="L3" s="266"/>
      <c r="M3" s="266"/>
      <c r="N3" s="266"/>
      <c r="O3" s="266"/>
      <c r="P3" s="266"/>
      <c r="Q3" s="266"/>
    </row>
    <row r="4" spans="1:17" x14ac:dyDescent="0.2">
      <c r="A4" s="273">
        <v>1600</v>
      </c>
      <c r="B4" s="272">
        <v>2143</v>
      </c>
      <c r="C4" s="115" t="s">
        <v>179</v>
      </c>
      <c r="D4" s="274"/>
      <c r="E4" s="189">
        <v>1451</v>
      </c>
      <c r="F4" s="189">
        <v>1091</v>
      </c>
      <c r="G4" s="249">
        <f t="shared" si="0"/>
        <v>0</v>
      </c>
      <c r="H4" s="191">
        <f t="shared" si="0"/>
        <v>75.189524465885597</v>
      </c>
    </row>
    <row r="5" spans="1:17" x14ac:dyDescent="0.2">
      <c r="A5" s="275" t="s">
        <v>266</v>
      </c>
      <c r="B5" s="276"/>
      <c r="C5" s="277"/>
      <c r="D5" s="246">
        <f>SUBTOTAL(9,D4:D4)</f>
        <v>0</v>
      </c>
      <c r="E5" s="184">
        <f>SUBTOTAL(9,E4:E4)</f>
        <v>1451</v>
      </c>
      <c r="F5" s="184">
        <f>SUBTOTAL(9,F4:F4)</f>
        <v>1091</v>
      </c>
      <c r="G5" s="268">
        <f t="shared" si="0"/>
        <v>0</v>
      </c>
      <c r="H5" s="278">
        <f t="shared" si="0"/>
        <v>75.189524465885597</v>
      </c>
    </row>
    <row r="6" spans="1:17" x14ac:dyDescent="0.2">
      <c r="A6" s="192"/>
      <c r="B6" s="188"/>
      <c r="C6" s="109"/>
      <c r="D6" s="246"/>
      <c r="E6" s="184"/>
      <c r="F6" s="184"/>
      <c r="G6" s="268"/>
      <c r="H6" s="186"/>
    </row>
    <row r="7" spans="1:17" s="267" customFormat="1" x14ac:dyDescent="0.2">
      <c r="A7" s="271" t="s">
        <v>34</v>
      </c>
      <c r="B7" s="272"/>
      <c r="C7" s="115"/>
      <c r="D7" s="246"/>
      <c r="E7" s="184"/>
      <c r="F7" s="184"/>
      <c r="G7" s="247">
        <f>IF(D7&lt;=0,0,$F7/D7*100)</f>
        <v>0</v>
      </c>
      <c r="H7" s="186">
        <f>IF(E7&lt;=0,0,$F7/E7*100)</f>
        <v>0</v>
      </c>
      <c r="I7" s="266"/>
      <c r="J7" s="266"/>
      <c r="K7" s="266"/>
      <c r="L7" s="266"/>
      <c r="M7" s="266"/>
      <c r="N7" s="266"/>
      <c r="O7" s="266"/>
      <c r="P7" s="266"/>
      <c r="Q7" s="266"/>
    </row>
    <row r="8" spans="1:17" x14ac:dyDescent="0.2">
      <c r="A8" s="273">
        <v>3200</v>
      </c>
      <c r="B8" s="272">
        <v>5511</v>
      </c>
      <c r="C8" s="115" t="s">
        <v>214</v>
      </c>
      <c r="D8" s="274"/>
      <c r="E8" s="189">
        <v>7000</v>
      </c>
      <c r="F8" s="189">
        <v>7000</v>
      </c>
      <c r="G8" s="249">
        <f>IF(D8&lt;=0,0,$F8/D8*100)</f>
        <v>0</v>
      </c>
      <c r="H8" s="191">
        <f>IF(E8&lt;=0,0,$F8/E8*100)</f>
        <v>100</v>
      </c>
    </row>
    <row r="9" spans="1:17" x14ac:dyDescent="0.2">
      <c r="A9" s="273">
        <v>3200</v>
      </c>
      <c r="B9" s="272">
        <v>6171</v>
      </c>
      <c r="C9" s="115" t="s">
        <v>9</v>
      </c>
      <c r="D9" s="274"/>
      <c r="E9" s="189">
        <v>3756</v>
      </c>
      <c r="F9" s="189">
        <v>3756</v>
      </c>
      <c r="G9" s="249"/>
      <c r="H9" s="191"/>
    </row>
    <row r="10" spans="1:17" x14ac:dyDescent="0.2">
      <c r="A10" s="275" t="s">
        <v>32</v>
      </c>
      <c r="B10" s="276"/>
      <c r="C10" s="277"/>
      <c r="D10" s="246">
        <f>SUBTOTAL(9,D8:D8)</f>
        <v>0</v>
      </c>
      <c r="E10" s="184">
        <f>SUBTOTAL(9,E8:E9)</f>
        <v>10756</v>
      </c>
      <c r="F10" s="184">
        <f>SUBTOTAL(9,F8:F9)</f>
        <v>10756</v>
      </c>
      <c r="G10" s="268">
        <f>IF(D10&lt;=0,0,$F10/D10*100)</f>
        <v>0</v>
      </c>
      <c r="H10" s="278">
        <f>IF(E10&lt;=0,0,$F10/E10*100)</f>
        <v>100</v>
      </c>
    </row>
    <row r="11" spans="1:17" x14ac:dyDescent="0.2">
      <c r="A11" s="192"/>
      <c r="B11" s="188"/>
      <c r="C11" s="109"/>
      <c r="D11" s="246"/>
      <c r="E11" s="184"/>
      <c r="F11" s="184"/>
      <c r="G11" s="268"/>
      <c r="H11" s="186"/>
    </row>
    <row r="12" spans="1:17" s="267" customFormat="1" x14ac:dyDescent="0.2">
      <c r="A12" s="271" t="s">
        <v>52</v>
      </c>
      <c r="B12" s="272"/>
      <c r="C12" s="115"/>
      <c r="D12" s="246"/>
      <c r="E12" s="184"/>
      <c r="F12" s="184"/>
      <c r="G12" s="247">
        <f t="shared" ref="G12:G20" si="1">IF(D12&lt;=0,0,$F12/D12*100)</f>
        <v>0</v>
      </c>
      <c r="H12" s="186">
        <f t="shared" ref="H12:H20" si="2">IF(E12&lt;=0,0,$F12/E12*100)</f>
        <v>0</v>
      </c>
      <c r="I12" s="266"/>
      <c r="J12" s="266"/>
      <c r="K12" s="266"/>
      <c r="L12" s="266"/>
      <c r="M12" s="266"/>
      <c r="N12" s="266"/>
      <c r="O12" s="266"/>
      <c r="P12" s="266"/>
      <c r="Q12" s="266"/>
    </row>
    <row r="13" spans="1:17" x14ac:dyDescent="0.2">
      <c r="A13" s="273">
        <v>3900</v>
      </c>
      <c r="B13" s="272">
        <v>6211</v>
      </c>
      <c r="C13" s="115" t="s">
        <v>53</v>
      </c>
      <c r="D13" s="274">
        <v>2000</v>
      </c>
      <c r="E13" s="189">
        <v>1500</v>
      </c>
      <c r="F13" s="189">
        <v>1133</v>
      </c>
      <c r="G13" s="249">
        <f t="shared" si="1"/>
        <v>56.65</v>
      </c>
      <c r="H13" s="191">
        <f t="shared" si="2"/>
        <v>75.533333333333331</v>
      </c>
    </row>
    <row r="14" spans="1:17" x14ac:dyDescent="0.2">
      <c r="A14" s="275" t="s">
        <v>190</v>
      </c>
      <c r="B14" s="276"/>
      <c r="C14" s="277"/>
      <c r="D14" s="246">
        <f>SUBTOTAL(9,D13:D13)</f>
        <v>2000</v>
      </c>
      <c r="E14" s="184">
        <f>SUBTOTAL(9,E13:E13)</f>
        <v>1500</v>
      </c>
      <c r="F14" s="184">
        <f>SUBTOTAL(9,F13:F13)</f>
        <v>1133</v>
      </c>
      <c r="G14" s="268">
        <f t="shared" si="1"/>
        <v>56.65</v>
      </c>
      <c r="H14" s="278">
        <f t="shared" si="2"/>
        <v>75.533333333333331</v>
      </c>
    </row>
    <row r="15" spans="1:17" x14ac:dyDescent="0.2">
      <c r="A15" s="192"/>
      <c r="B15" s="188"/>
      <c r="C15" s="109"/>
      <c r="D15" s="246"/>
      <c r="E15" s="184"/>
      <c r="F15" s="184"/>
      <c r="G15" s="279">
        <f t="shared" si="1"/>
        <v>0</v>
      </c>
      <c r="H15" s="220">
        <f t="shared" si="2"/>
        <v>0</v>
      </c>
    </row>
    <row r="16" spans="1:17" x14ac:dyDescent="0.2">
      <c r="A16" s="271" t="s">
        <v>79</v>
      </c>
      <c r="B16" s="272"/>
      <c r="C16" s="115"/>
      <c r="D16" s="246"/>
      <c r="E16" s="184"/>
      <c r="F16" s="184"/>
      <c r="G16" s="247">
        <f t="shared" si="1"/>
        <v>0</v>
      </c>
      <c r="H16" s="186">
        <f t="shared" si="2"/>
        <v>0</v>
      </c>
    </row>
    <row r="17" spans="1:17" s="267" customFormat="1" x14ac:dyDescent="0.2">
      <c r="A17" s="273">
        <v>4100</v>
      </c>
      <c r="B17" s="272">
        <v>2212</v>
      </c>
      <c r="C17" s="280" t="s">
        <v>18</v>
      </c>
      <c r="D17" s="274"/>
      <c r="E17" s="189">
        <v>726</v>
      </c>
      <c r="F17" s="189">
        <v>726</v>
      </c>
      <c r="G17" s="249">
        <f>IF(D17&lt;=0,0,$F17/D17*100)</f>
        <v>0</v>
      </c>
      <c r="H17" s="191">
        <f>IF(E17&lt;=0,0,$F17/E17*100)</f>
        <v>100</v>
      </c>
      <c r="I17" s="266"/>
      <c r="J17" s="266"/>
      <c r="K17" s="266"/>
      <c r="L17" s="266"/>
      <c r="M17" s="266"/>
      <c r="N17" s="266"/>
      <c r="O17" s="266"/>
      <c r="P17" s="266"/>
      <c r="Q17" s="266"/>
    </row>
    <row r="18" spans="1:17" s="267" customFormat="1" x14ac:dyDescent="0.2">
      <c r="A18" s="273">
        <v>4100</v>
      </c>
      <c r="B18" s="272">
        <v>3639</v>
      </c>
      <c r="C18" s="280" t="s">
        <v>119</v>
      </c>
      <c r="D18" s="274">
        <v>6441</v>
      </c>
      <c r="E18" s="189">
        <v>3041</v>
      </c>
      <c r="F18" s="189">
        <v>2117</v>
      </c>
      <c r="G18" s="249">
        <f t="shared" si="1"/>
        <v>32.86756714795839</v>
      </c>
      <c r="H18" s="191">
        <f t="shared" si="2"/>
        <v>69.615258138770145</v>
      </c>
      <c r="I18" s="266"/>
      <c r="J18" s="266"/>
      <c r="K18" s="266"/>
      <c r="L18" s="266"/>
      <c r="M18" s="266"/>
      <c r="N18" s="266"/>
      <c r="O18" s="266"/>
      <c r="P18" s="266"/>
      <c r="Q18" s="266"/>
    </row>
    <row r="19" spans="1:17" s="267" customFormat="1" x14ac:dyDescent="0.2">
      <c r="A19" s="275" t="s">
        <v>185</v>
      </c>
      <c r="B19" s="276"/>
      <c r="C19" s="277"/>
      <c r="D19" s="246">
        <f>SUBTOTAL(9,D17:D18)</f>
        <v>6441</v>
      </c>
      <c r="E19" s="246">
        <f>SUBTOTAL(9,E17:E18)</f>
        <v>3767</v>
      </c>
      <c r="F19" s="246">
        <f>SUBTOTAL(9,F17:F18)</f>
        <v>2843</v>
      </c>
      <c r="G19" s="247">
        <f t="shared" si="1"/>
        <v>44.13910883403198</v>
      </c>
      <c r="H19" s="186">
        <f t="shared" si="2"/>
        <v>75.471197239182374</v>
      </c>
      <c r="I19" s="266"/>
      <c r="J19" s="266"/>
      <c r="K19" s="266"/>
      <c r="L19" s="266"/>
      <c r="M19" s="266"/>
      <c r="N19" s="266"/>
      <c r="O19" s="266"/>
      <c r="P19" s="266"/>
      <c r="Q19" s="266"/>
    </row>
    <row r="20" spans="1:17" s="267" customFormat="1" x14ac:dyDescent="0.2">
      <c r="A20" s="192"/>
      <c r="B20" s="188"/>
      <c r="C20" s="69"/>
      <c r="D20" s="246"/>
      <c r="E20" s="184"/>
      <c r="F20" s="184"/>
      <c r="G20" s="279">
        <f t="shared" si="1"/>
        <v>0</v>
      </c>
      <c r="H20" s="220">
        <f t="shared" si="2"/>
        <v>0</v>
      </c>
      <c r="I20" s="266"/>
      <c r="J20" s="266"/>
      <c r="K20" s="266"/>
      <c r="L20" s="266"/>
      <c r="M20" s="266"/>
      <c r="N20" s="266"/>
      <c r="O20" s="266"/>
      <c r="P20" s="266"/>
      <c r="Q20" s="266"/>
    </row>
    <row r="21" spans="1:17" s="267" customFormat="1" x14ac:dyDescent="0.2">
      <c r="A21" s="208" t="s">
        <v>4</v>
      </c>
      <c r="B21" s="206"/>
      <c r="C21" s="105"/>
      <c r="D21" s="246"/>
      <c r="E21" s="184"/>
      <c r="F21" s="184"/>
      <c r="G21" s="247">
        <f t="shared" ref="G21:H27" si="3">IF(D21&lt;=0,0,$F21/D21*100)</f>
        <v>0</v>
      </c>
      <c r="H21" s="186">
        <f t="shared" si="3"/>
        <v>0</v>
      </c>
      <c r="I21" s="266"/>
      <c r="J21" s="266"/>
      <c r="K21" s="266"/>
      <c r="L21" s="266"/>
      <c r="M21" s="266"/>
      <c r="N21" s="266"/>
      <c r="O21" s="266"/>
      <c r="P21" s="266"/>
      <c r="Q21" s="266"/>
    </row>
    <row r="22" spans="1:17" s="267" customFormat="1" x14ac:dyDescent="0.2">
      <c r="A22" s="187">
        <v>4200</v>
      </c>
      <c r="B22" s="188">
        <v>3632</v>
      </c>
      <c r="C22" s="69" t="s">
        <v>1</v>
      </c>
      <c r="D22" s="274">
        <v>930</v>
      </c>
      <c r="E22" s="274">
        <v>2330</v>
      </c>
      <c r="F22" s="189">
        <v>2234</v>
      </c>
      <c r="G22" s="249">
        <f t="shared" si="3"/>
        <v>240.21505376344089</v>
      </c>
      <c r="H22" s="191">
        <f t="shared" si="3"/>
        <v>95.87982832618026</v>
      </c>
      <c r="I22" s="266"/>
      <c r="J22" s="266"/>
      <c r="K22" s="266"/>
      <c r="L22" s="266"/>
      <c r="M22" s="266"/>
      <c r="N22" s="266"/>
      <c r="O22" s="266"/>
      <c r="P22" s="266"/>
      <c r="Q22" s="266"/>
    </row>
    <row r="23" spans="1:17" s="267" customFormat="1" x14ac:dyDescent="0.2">
      <c r="A23" s="187">
        <v>4200</v>
      </c>
      <c r="B23" s="188">
        <v>3725</v>
      </c>
      <c r="C23" s="69" t="s">
        <v>63</v>
      </c>
      <c r="D23" s="274">
        <v>4000</v>
      </c>
      <c r="E23" s="274">
        <v>4000</v>
      </c>
      <c r="F23" s="189">
        <v>4000</v>
      </c>
      <c r="G23" s="249">
        <f t="shared" si="3"/>
        <v>100</v>
      </c>
      <c r="H23" s="191">
        <f t="shared" si="3"/>
        <v>100</v>
      </c>
      <c r="I23" s="266"/>
      <c r="J23" s="266"/>
      <c r="K23" s="266"/>
      <c r="L23" s="266"/>
      <c r="M23" s="266"/>
      <c r="N23" s="266"/>
      <c r="O23" s="266"/>
      <c r="P23" s="266"/>
      <c r="Q23" s="266"/>
    </row>
    <row r="24" spans="1:17" s="267" customFormat="1" x14ac:dyDescent="0.2">
      <c r="A24" s="187">
        <v>4200</v>
      </c>
      <c r="B24" s="188">
        <v>3741</v>
      </c>
      <c r="C24" s="69" t="s">
        <v>6</v>
      </c>
      <c r="D24" s="274">
        <v>3500</v>
      </c>
      <c r="E24" s="274">
        <v>4200</v>
      </c>
      <c r="F24" s="189">
        <v>4200</v>
      </c>
      <c r="G24" s="249">
        <f t="shared" ref="G24:H26" si="4">IF(D24&lt;=0,0,$F24/D24*100)</f>
        <v>120</v>
      </c>
      <c r="H24" s="191">
        <f t="shared" si="4"/>
        <v>100</v>
      </c>
      <c r="I24" s="266"/>
      <c r="J24" s="266"/>
      <c r="K24" s="266"/>
      <c r="L24" s="266"/>
      <c r="M24" s="266"/>
      <c r="N24" s="266"/>
      <c r="O24" s="266"/>
      <c r="P24" s="266"/>
      <c r="Q24" s="266"/>
    </row>
    <row r="25" spans="1:17" s="267" customFormat="1" x14ac:dyDescent="0.2">
      <c r="A25" s="187">
        <v>4200</v>
      </c>
      <c r="B25" s="188">
        <v>3745</v>
      </c>
      <c r="C25" s="69" t="s">
        <v>2</v>
      </c>
      <c r="D25" s="274"/>
      <c r="E25" s="274">
        <v>10848</v>
      </c>
      <c r="F25" s="189">
        <v>9489</v>
      </c>
      <c r="G25" s="249">
        <f t="shared" si="4"/>
        <v>0</v>
      </c>
      <c r="H25" s="191">
        <f t="shared" si="4"/>
        <v>87.472345132743371</v>
      </c>
      <c r="I25" s="266"/>
      <c r="J25" s="266"/>
      <c r="K25" s="266"/>
      <c r="L25" s="266"/>
      <c r="M25" s="266"/>
      <c r="N25" s="266"/>
      <c r="O25" s="266"/>
      <c r="P25" s="266"/>
      <c r="Q25" s="266"/>
    </row>
    <row r="26" spans="1:17" s="267" customFormat="1" x14ac:dyDescent="0.2">
      <c r="A26" s="187">
        <v>4200</v>
      </c>
      <c r="B26" s="188">
        <v>3792</v>
      </c>
      <c r="C26" s="69" t="s">
        <v>8</v>
      </c>
      <c r="D26" s="274"/>
      <c r="E26" s="274">
        <v>1000</v>
      </c>
      <c r="F26" s="189">
        <v>1000</v>
      </c>
      <c r="G26" s="249">
        <f t="shared" si="4"/>
        <v>0</v>
      </c>
      <c r="H26" s="191">
        <f t="shared" si="4"/>
        <v>100</v>
      </c>
      <c r="I26" s="266"/>
      <c r="J26" s="266"/>
      <c r="K26" s="266"/>
      <c r="L26" s="266"/>
      <c r="M26" s="266"/>
      <c r="N26" s="266"/>
      <c r="O26" s="266"/>
      <c r="P26" s="266"/>
      <c r="Q26" s="266"/>
    </row>
    <row r="27" spans="1:17" x14ac:dyDescent="0.2">
      <c r="A27" s="192" t="s">
        <v>184</v>
      </c>
      <c r="B27" s="188"/>
      <c r="C27" s="69"/>
      <c r="D27" s="246">
        <f>SUBTOTAL(9,D22:D26)</f>
        <v>8430</v>
      </c>
      <c r="E27" s="184">
        <f>SUBTOTAL(9,E22:E26)</f>
        <v>22378</v>
      </c>
      <c r="F27" s="184">
        <f>SUBTOTAL(9,F22:F26)</f>
        <v>20923</v>
      </c>
      <c r="G27" s="247">
        <f t="shared" si="3"/>
        <v>248.19691577698694</v>
      </c>
      <c r="H27" s="186">
        <f t="shared" si="3"/>
        <v>93.498078469925815</v>
      </c>
    </row>
    <row r="28" spans="1:17" s="267" customFormat="1" x14ac:dyDescent="0.2">
      <c r="A28" s="192"/>
      <c r="B28" s="188"/>
      <c r="C28" s="69"/>
      <c r="D28" s="246"/>
      <c r="E28" s="184"/>
      <c r="F28" s="184"/>
      <c r="G28" s="279"/>
      <c r="H28" s="220"/>
      <c r="I28" s="266"/>
      <c r="J28" s="266"/>
      <c r="K28" s="266"/>
      <c r="L28" s="266"/>
      <c r="M28" s="266"/>
      <c r="N28" s="266"/>
      <c r="O28" s="266"/>
      <c r="P28" s="266"/>
      <c r="Q28" s="266"/>
    </row>
    <row r="29" spans="1:17" s="267" customFormat="1" x14ac:dyDescent="0.2">
      <c r="A29" s="208" t="s">
        <v>42</v>
      </c>
      <c r="B29" s="206"/>
      <c r="C29" s="105"/>
      <c r="D29" s="246"/>
      <c r="E29" s="184"/>
      <c r="F29" s="184"/>
      <c r="G29" s="247">
        <f t="shared" ref="G29:H31" si="5">IF(D29&lt;=0,0,$F29/D29*100)</f>
        <v>0</v>
      </c>
      <c r="H29" s="186">
        <f t="shared" si="5"/>
        <v>0</v>
      </c>
      <c r="I29" s="266"/>
      <c r="J29" s="266"/>
      <c r="K29" s="266"/>
      <c r="L29" s="266"/>
      <c r="M29" s="266"/>
      <c r="N29" s="266"/>
      <c r="O29" s="266"/>
      <c r="P29" s="266"/>
      <c r="Q29" s="266"/>
    </row>
    <row r="30" spans="1:17" s="267" customFormat="1" x14ac:dyDescent="0.2">
      <c r="A30" s="187">
        <v>4300</v>
      </c>
      <c r="B30" s="188">
        <v>3639</v>
      </c>
      <c r="C30" s="69" t="s">
        <v>119</v>
      </c>
      <c r="D30" s="274">
        <v>1500</v>
      </c>
      <c r="E30" s="189"/>
      <c r="F30" s="189"/>
      <c r="G30" s="249">
        <f t="shared" si="5"/>
        <v>0</v>
      </c>
      <c r="H30" s="191">
        <f t="shared" si="5"/>
        <v>0</v>
      </c>
      <c r="I30" s="266"/>
      <c r="J30" s="266"/>
      <c r="K30" s="266"/>
      <c r="L30" s="266"/>
      <c r="M30" s="266"/>
      <c r="N30" s="266"/>
      <c r="O30" s="266"/>
      <c r="P30" s="266"/>
      <c r="Q30" s="266"/>
    </row>
    <row r="31" spans="1:17" x14ac:dyDescent="0.2">
      <c r="A31" s="192" t="s">
        <v>186</v>
      </c>
      <c r="B31" s="188"/>
      <c r="C31" s="69"/>
      <c r="D31" s="246">
        <f>SUBTOTAL(9,D30:D30)</f>
        <v>1500</v>
      </c>
      <c r="E31" s="184">
        <f>SUBTOTAL(9,E30:E30)</f>
        <v>0</v>
      </c>
      <c r="F31" s="184">
        <f>SUBTOTAL(9,F30:F30)</f>
        <v>0</v>
      </c>
      <c r="G31" s="247">
        <f t="shared" si="5"/>
        <v>0</v>
      </c>
      <c r="H31" s="186">
        <f t="shared" si="5"/>
        <v>0</v>
      </c>
    </row>
    <row r="32" spans="1:17" s="267" customFormat="1" x14ac:dyDescent="0.2">
      <c r="A32" s="192"/>
      <c r="B32" s="188"/>
      <c r="C32" s="69"/>
      <c r="D32" s="246"/>
      <c r="E32" s="184"/>
      <c r="F32" s="184"/>
      <c r="G32" s="279"/>
      <c r="H32" s="220"/>
      <c r="I32" s="266"/>
      <c r="J32" s="266"/>
      <c r="K32" s="266"/>
      <c r="L32" s="266"/>
      <c r="M32" s="266"/>
      <c r="N32" s="266"/>
      <c r="O32" s="266"/>
      <c r="P32" s="266"/>
      <c r="Q32" s="266"/>
    </row>
    <row r="33" spans="1:17" s="267" customFormat="1" x14ac:dyDescent="0.2">
      <c r="A33" s="208" t="s">
        <v>35</v>
      </c>
      <c r="B33" s="206"/>
      <c r="C33" s="105"/>
      <c r="D33" s="246"/>
      <c r="E33" s="184"/>
      <c r="F33" s="184"/>
      <c r="G33" s="247">
        <f t="shared" ref="G33:H40" si="6">IF(D33&lt;=0,0,$F33/D33*100)</f>
        <v>0</v>
      </c>
      <c r="H33" s="186">
        <f t="shared" si="6"/>
        <v>0</v>
      </c>
      <c r="I33" s="266"/>
      <c r="J33" s="266"/>
      <c r="K33" s="266"/>
      <c r="L33" s="266"/>
      <c r="M33" s="266"/>
      <c r="N33" s="266"/>
      <c r="O33" s="266"/>
      <c r="P33" s="266"/>
      <c r="Q33" s="266"/>
    </row>
    <row r="34" spans="1:17" s="267" customFormat="1" x14ac:dyDescent="0.2">
      <c r="A34" s="187">
        <v>5300</v>
      </c>
      <c r="B34" s="188">
        <v>6171</v>
      </c>
      <c r="C34" s="69" t="s">
        <v>9</v>
      </c>
      <c r="D34" s="274">
        <v>55650</v>
      </c>
      <c r="E34" s="189">
        <v>51268</v>
      </c>
      <c r="F34" s="189">
        <v>44723</v>
      </c>
      <c r="G34" s="249">
        <f t="shared" si="6"/>
        <v>80.364779874213838</v>
      </c>
      <c r="H34" s="191">
        <f t="shared" si="6"/>
        <v>87.233752048061163</v>
      </c>
      <c r="I34" s="266"/>
      <c r="J34" s="266"/>
      <c r="K34" s="266"/>
      <c r="L34" s="266"/>
      <c r="M34" s="266"/>
      <c r="N34" s="266"/>
      <c r="O34" s="266"/>
      <c r="P34" s="266"/>
      <c r="Q34" s="266"/>
    </row>
    <row r="35" spans="1:17" x14ac:dyDescent="0.2">
      <c r="A35" s="192" t="s">
        <v>40</v>
      </c>
      <c r="B35" s="188"/>
      <c r="C35" s="69"/>
      <c r="D35" s="246">
        <f>SUBTOTAL(9,D34:D34)</f>
        <v>55650</v>
      </c>
      <c r="E35" s="184">
        <f>SUBTOTAL(9,E34:E34)</f>
        <v>51268</v>
      </c>
      <c r="F35" s="184">
        <f>SUBTOTAL(9,F34:F34)</f>
        <v>44723</v>
      </c>
      <c r="G35" s="247">
        <f t="shared" si="6"/>
        <v>80.364779874213838</v>
      </c>
      <c r="H35" s="186">
        <f t="shared" si="6"/>
        <v>87.233752048061163</v>
      </c>
    </row>
    <row r="36" spans="1:17" x14ac:dyDescent="0.2">
      <c r="A36" s="281"/>
      <c r="B36" s="282"/>
      <c r="C36" s="283"/>
      <c r="D36" s="246"/>
      <c r="E36" s="184"/>
      <c r="F36" s="184"/>
      <c r="G36" s="279">
        <f t="shared" si="6"/>
        <v>0</v>
      </c>
      <c r="H36" s="220">
        <f t="shared" si="6"/>
        <v>0</v>
      </c>
    </row>
    <row r="37" spans="1:17" x14ac:dyDescent="0.2">
      <c r="A37" s="281" t="s">
        <v>16</v>
      </c>
      <c r="B37" s="282"/>
      <c r="C37" s="283"/>
      <c r="D37" s="246"/>
      <c r="E37" s="184"/>
      <c r="F37" s="184"/>
      <c r="G37" s="247">
        <f t="shared" si="6"/>
        <v>0</v>
      </c>
      <c r="H37" s="186">
        <f t="shared" si="6"/>
        <v>0</v>
      </c>
    </row>
    <row r="38" spans="1:17" x14ac:dyDescent="0.2">
      <c r="A38" s="284">
        <v>5400</v>
      </c>
      <c r="B38" s="282">
        <v>2212</v>
      </c>
      <c r="C38" s="228" t="s">
        <v>18</v>
      </c>
      <c r="D38" s="274">
        <v>14000</v>
      </c>
      <c r="E38" s="189">
        <v>18187</v>
      </c>
      <c r="F38" s="189">
        <v>17681</v>
      </c>
      <c r="G38" s="249">
        <f t="shared" si="6"/>
        <v>126.29285714285714</v>
      </c>
      <c r="H38" s="191">
        <f t="shared" si="6"/>
        <v>97.217792929015232</v>
      </c>
    </row>
    <row r="39" spans="1:17" x14ac:dyDescent="0.2">
      <c r="A39" s="284">
        <v>5400</v>
      </c>
      <c r="B39" s="282">
        <v>2219</v>
      </c>
      <c r="C39" s="228" t="s">
        <v>50</v>
      </c>
      <c r="D39" s="285">
        <v>34270</v>
      </c>
      <c r="E39" s="286">
        <v>31643</v>
      </c>
      <c r="F39" s="286">
        <v>28752</v>
      </c>
      <c r="G39" s="249">
        <f t="shared" si="6"/>
        <v>83.898453457834847</v>
      </c>
      <c r="H39" s="191">
        <f t="shared" si="6"/>
        <v>90.863698132288334</v>
      </c>
    </row>
    <row r="40" spans="1:17" x14ac:dyDescent="0.2">
      <c r="A40" s="284">
        <v>5400</v>
      </c>
      <c r="B40" s="282">
        <v>2229</v>
      </c>
      <c r="C40" s="228" t="s">
        <v>202</v>
      </c>
      <c r="D40" s="285"/>
      <c r="E40" s="286">
        <v>2000</v>
      </c>
      <c r="F40" s="286"/>
      <c r="G40" s="249">
        <f t="shared" si="6"/>
        <v>0</v>
      </c>
      <c r="H40" s="191">
        <f t="shared" si="6"/>
        <v>0</v>
      </c>
    </row>
    <row r="41" spans="1:17" x14ac:dyDescent="0.2">
      <c r="A41" s="284">
        <v>5400</v>
      </c>
      <c r="B41" s="282">
        <v>3636</v>
      </c>
      <c r="C41" s="228" t="s">
        <v>159</v>
      </c>
      <c r="D41" s="285">
        <v>1403</v>
      </c>
      <c r="E41" s="286">
        <v>624</v>
      </c>
      <c r="F41" s="286">
        <v>242</v>
      </c>
      <c r="G41" s="279">
        <f t="shared" ref="G41:H46" si="7">IF(D41&lt;=0,0,$F41/D41*100)</f>
        <v>17.248752672843906</v>
      </c>
      <c r="H41" s="220">
        <f t="shared" si="7"/>
        <v>38.782051282051285</v>
      </c>
    </row>
    <row r="42" spans="1:17" x14ac:dyDescent="0.2">
      <c r="A42" s="281" t="s">
        <v>14</v>
      </c>
      <c r="B42" s="282"/>
      <c r="C42" s="283"/>
      <c r="D42" s="246">
        <f>SUBTOTAL(9,D38:D41)</f>
        <v>49673</v>
      </c>
      <c r="E42" s="184">
        <f>SUBTOTAL(9,E38:E41)</f>
        <v>52454</v>
      </c>
      <c r="F42" s="184">
        <f>SUBTOTAL(9,F38:F41)</f>
        <v>46675</v>
      </c>
      <c r="G42" s="268">
        <f t="shared" si="7"/>
        <v>93.964528013206376</v>
      </c>
      <c r="H42" s="278">
        <f t="shared" si="7"/>
        <v>88.982727723338542</v>
      </c>
    </row>
    <row r="43" spans="1:17" x14ac:dyDescent="0.2">
      <c r="A43" s="281"/>
      <c r="B43" s="282"/>
      <c r="C43" s="283"/>
      <c r="D43" s="246"/>
      <c r="E43" s="184"/>
      <c r="F43" s="184"/>
      <c r="G43" s="279">
        <f t="shared" si="7"/>
        <v>0</v>
      </c>
      <c r="H43" s="220">
        <f t="shared" si="7"/>
        <v>0</v>
      </c>
    </row>
    <row r="44" spans="1:17" x14ac:dyDescent="0.2">
      <c r="A44" s="281" t="s">
        <v>17</v>
      </c>
      <c r="B44" s="282"/>
      <c r="C44" s="283"/>
      <c r="D44" s="246"/>
      <c r="E44" s="184"/>
      <c r="F44" s="184"/>
      <c r="G44" s="247">
        <f t="shared" si="7"/>
        <v>0</v>
      </c>
      <c r="H44" s="186">
        <f t="shared" si="7"/>
        <v>0</v>
      </c>
    </row>
    <row r="45" spans="1:17" x14ac:dyDescent="0.2">
      <c r="A45" s="284">
        <v>5600</v>
      </c>
      <c r="B45" s="272">
        <v>2143</v>
      </c>
      <c r="C45" s="228" t="s">
        <v>179</v>
      </c>
      <c r="D45" s="274">
        <v>8000</v>
      </c>
      <c r="E45" s="274">
        <v>5</v>
      </c>
      <c r="F45" s="189"/>
      <c r="G45" s="249">
        <f t="shared" si="7"/>
        <v>0</v>
      </c>
      <c r="H45" s="191">
        <f t="shared" si="7"/>
        <v>0</v>
      </c>
    </row>
    <row r="46" spans="1:17" x14ac:dyDescent="0.2">
      <c r="A46" s="284">
        <v>5600</v>
      </c>
      <c r="B46" s="272">
        <v>2212</v>
      </c>
      <c r="C46" s="228" t="s">
        <v>18</v>
      </c>
      <c r="D46" s="274">
        <v>416732</v>
      </c>
      <c r="E46" s="274">
        <v>293570</v>
      </c>
      <c r="F46" s="189">
        <v>235649</v>
      </c>
      <c r="G46" s="249">
        <f t="shared" si="7"/>
        <v>56.546893447107493</v>
      </c>
      <c r="H46" s="191">
        <f t="shared" si="7"/>
        <v>80.270122968968209</v>
      </c>
    </row>
    <row r="47" spans="1:17" x14ac:dyDescent="0.2">
      <c r="A47" s="284">
        <v>5600</v>
      </c>
      <c r="B47" s="272">
        <v>2219</v>
      </c>
      <c r="C47" s="228" t="s">
        <v>50</v>
      </c>
      <c r="D47" s="274">
        <v>49200</v>
      </c>
      <c r="E47" s="274">
        <v>46669</v>
      </c>
      <c r="F47" s="189">
        <v>32017</v>
      </c>
      <c r="G47" s="249">
        <f t="shared" ref="G47:G83" si="8">IF(D47&lt;=0,0,$F47/D47*100)</f>
        <v>65.075203252032523</v>
      </c>
      <c r="H47" s="191">
        <f t="shared" ref="H47:H83" si="9">IF(E47&lt;=0,0,$F47/E47*100)</f>
        <v>68.604426921511063</v>
      </c>
    </row>
    <row r="48" spans="1:17" x14ac:dyDescent="0.2">
      <c r="A48" s="284">
        <v>5600</v>
      </c>
      <c r="B48" s="272">
        <v>2229</v>
      </c>
      <c r="C48" s="228" t="s">
        <v>202</v>
      </c>
      <c r="D48" s="274">
        <v>15000</v>
      </c>
      <c r="E48" s="274">
        <v>95600</v>
      </c>
      <c r="F48" s="189">
        <v>93778</v>
      </c>
      <c r="G48" s="249">
        <f t="shared" si="8"/>
        <v>625.18666666666661</v>
      </c>
      <c r="H48" s="191">
        <f t="shared" si="9"/>
        <v>98.094142259414227</v>
      </c>
    </row>
    <row r="49" spans="1:8" x14ac:dyDescent="0.2">
      <c r="A49" s="284">
        <v>5600</v>
      </c>
      <c r="B49" s="272">
        <v>2271</v>
      </c>
      <c r="C49" s="228" t="s">
        <v>19</v>
      </c>
      <c r="D49" s="274">
        <v>2500</v>
      </c>
      <c r="E49" s="274">
        <v>2500</v>
      </c>
      <c r="F49" s="189">
        <v>2402</v>
      </c>
      <c r="G49" s="249">
        <f t="shared" si="8"/>
        <v>96.08</v>
      </c>
      <c r="H49" s="191">
        <f t="shared" si="9"/>
        <v>96.08</v>
      </c>
    </row>
    <row r="50" spans="1:8" x14ac:dyDescent="0.2">
      <c r="A50" s="284">
        <v>5600</v>
      </c>
      <c r="B50" s="272">
        <v>2310</v>
      </c>
      <c r="C50" s="228" t="s">
        <v>5</v>
      </c>
      <c r="D50" s="274">
        <v>102490</v>
      </c>
      <c r="E50" s="274">
        <v>89490</v>
      </c>
      <c r="F50" s="189">
        <v>85034</v>
      </c>
      <c r="G50" s="249">
        <f t="shared" si="8"/>
        <v>82.968094448238844</v>
      </c>
      <c r="H50" s="191">
        <f t="shared" si="9"/>
        <v>95.02067270086043</v>
      </c>
    </row>
    <row r="51" spans="1:8" x14ac:dyDescent="0.2">
      <c r="A51" s="284">
        <v>5600</v>
      </c>
      <c r="B51" s="272">
        <v>2321</v>
      </c>
      <c r="C51" s="228" t="s">
        <v>49</v>
      </c>
      <c r="D51" s="274">
        <v>497510</v>
      </c>
      <c r="E51" s="274">
        <v>291776</v>
      </c>
      <c r="F51" s="189">
        <v>276266</v>
      </c>
      <c r="G51" s="249">
        <f t="shared" si="8"/>
        <v>55.529738095716674</v>
      </c>
      <c r="H51" s="191">
        <f t="shared" si="9"/>
        <v>94.684278350515456</v>
      </c>
    </row>
    <row r="52" spans="1:8" x14ac:dyDescent="0.2">
      <c r="A52" s="284">
        <v>5600</v>
      </c>
      <c r="B52" s="272">
        <v>2329</v>
      </c>
      <c r="C52" s="228" t="s">
        <v>20</v>
      </c>
      <c r="D52" s="274">
        <v>32500</v>
      </c>
      <c r="E52" s="274">
        <v>12050</v>
      </c>
      <c r="F52" s="189">
        <v>3757</v>
      </c>
      <c r="G52" s="249">
        <f t="shared" si="8"/>
        <v>11.559999999999999</v>
      </c>
      <c r="H52" s="191">
        <f t="shared" si="9"/>
        <v>31.178423236514526</v>
      </c>
    </row>
    <row r="53" spans="1:8" x14ac:dyDescent="0.2">
      <c r="A53" s="284">
        <v>5600</v>
      </c>
      <c r="B53" s="272">
        <v>2333</v>
      </c>
      <c r="C53" s="228" t="s">
        <v>21</v>
      </c>
      <c r="D53" s="274">
        <v>4500</v>
      </c>
      <c r="E53" s="274">
        <v>2000</v>
      </c>
      <c r="F53" s="189">
        <v>962</v>
      </c>
      <c r="G53" s="249">
        <f t="shared" si="8"/>
        <v>21.37777777777778</v>
      </c>
      <c r="H53" s="191">
        <f t="shared" si="9"/>
        <v>48.1</v>
      </c>
    </row>
    <row r="54" spans="1:8" x14ac:dyDescent="0.2">
      <c r="A54" s="284">
        <v>5600</v>
      </c>
      <c r="B54" s="272">
        <v>2339</v>
      </c>
      <c r="C54" s="228" t="s">
        <v>226</v>
      </c>
      <c r="D54" s="274">
        <v>13000</v>
      </c>
      <c r="E54" s="274">
        <v>9500</v>
      </c>
      <c r="F54" s="189">
        <v>7915</v>
      </c>
      <c r="G54" s="249">
        <f t="shared" si="8"/>
        <v>60.88461538461538</v>
      </c>
      <c r="H54" s="191">
        <f t="shared" si="9"/>
        <v>83.315789473684205</v>
      </c>
    </row>
    <row r="55" spans="1:8" x14ac:dyDescent="0.2">
      <c r="A55" s="284">
        <v>5600</v>
      </c>
      <c r="B55" s="272">
        <v>3111</v>
      </c>
      <c r="C55" s="228" t="s">
        <v>91</v>
      </c>
      <c r="D55" s="274">
        <v>20500</v>
      </c>
      <c r="E55" s="274">
        <v>43380</v>
      </c>
      <c r="F55" s="189">
        <v>38173</v>
      </c>
      <c r="G55" s="249">
        <f t="shared" si="8"/>
        <v>186.20975609756098</v>
      </c>
      <c r="H55" s="191">
        <f t="shared" si="9"/>
        <v>87.996772706316278</v>
      </c>
    </row>
    <row r="56" spans="1:8" x14ac:dyDescent="0.2">
      <c r="A56" s="284">
        <v>5600</v>
      </c>
      <c r="B56" s="272">
        <v>3113</v>
      </c>
      <c r="C56" s="228" t="s">
        <v>22</v>
      </c>
      <c r="D56" s="274">
        <v>46000</v>
      </c>
      <c r="E56" s="274">
        <v>96435</v>
      </c>
      <c r="F56" s="189">
        <v>81251</v>
      </c>
      <c r="G56" s="249">
        <f t="shared" si="8"/>
        <v>176.63260869565218</v>
      </c>
      <c r="H56" s="191">
        <f t="shared" si="9"/>
        <v>84.254679317675112</v>
      </c>
    </row>
    <row r="57" spans="1:8" x14ac:dyDescent="0.2">
      <c r="A57" s="284">
        <v>5600</v>
      </c>
      <c r="B57" s="272">
        <v>3311</v>
      </c>
      <c r="C57" s="228" t="s">
        <v>23</v>
      </c>
      <c r="D57" s="274">
        <v>84850</v>
      </c>
      <c r="E57" s="274">
        <v>44050</v>
      </c>
      <c r="F57" s="189">
        <v>32154</v>
      </c>
      <c r="G57" s="249">
        <f t="shared" si="8"/>
        <v>37.895109015910428</v>
      </c>
      <c r="H57" s="191">
        <f t="shared" si="9"/>
        <v>72.994324631101023</v>
      </c>
    </row>
    <row r="58" spans="1:8" x14ac:dyDescent="0.2">
      <c r="A58" s="284">
        <v>5600</v>
      </c>
      <c r="B58" s="272">
        <v>3312</v>
      </c>
      <c r="C58" s="228" t="s">
        <v>85</v>
      </c>
      <c r="D58" s="274">
        <v>850</v>
      </c>
      <c r="E58" s="274"/>
      <c r="F58" s="189"/>
      <c r="G58" s="249">
        <f t="shared" si="8"/>
        <v>0</v>
      </c>
      <c r="H58" s="191">
        <f t="shared" si="9"/>
        <v>0</v>
      </c>
    </row>
    <row r="59" spans="1:8" x14ac:dyDescent="0.2">
      <c r="A59" s="284">
        <v>5600</v>
      </c>
      <c r="B59" s="272">
        <v>3314</v>
      </c>
      <c r="C59" s="228" t="s">
        <v>86</v>
      </c>
      <c r="D59" s="274">
        <v>90</v>
      </c>
      <c r="E59" s="274">
        <v>110</v>
      </c>
      <c r="F59" s="189">
        <v>72</v>
      </c>
      <c r="G59" s="249">
        <f t="shared" si="8"/>
        <v>80</v>
      </c>
      <c r="H59" s="191">
        <f t="shared" si="9"/>
        <v>65.454545454545453</v>
      </c>
    </row>
    <row r="60" spans="1:8" x14ac:dyDescent="0.2">
      <c r="A60" s="284">
        <v>5600</v>
      </c>
      <c r="B60" s="272">
        <v>3319</v>
      </c>
      <c r="C60" s="228" t="s">
        <v>45</v>
      </c>
      <c r="D60" s="274">
        <v>9200</v>
      </c>
      <c r="E60" s="274"/>
      <c r="F60" s="189"/>
      <c r="G60" s="249">
        <f t="shared" si="8"/>
        <v>0</v>
      </c>
      <c r="H60" s="191">
        <f t="shared" si="9"/>
        <v>0</v>
      </c>
    </row>
    <row r="61" spans="1:8" x14ac:dyDescent="0.2">
      <c r="A61" s="284">
        <v>5600</v>
      </c>
      <c r="B61" s="272">
        <v>3322</v>
      </c>
      <c r="C61" s="228" t="s">
        <v>26</v>
      </c>
      <c r="D61" s="274">
        <v>18299</v>
      </c>
      <c r="E61" s="274">
        <v>18499</v>
      </c>
      <c r="F61" s="189">
        <v>14894</v>
      </c>
      <c r="G61" s="249">
        <f t="shared" si="8"/>
        <v>81.392425815618338</v>
      </c>
      <c r="H61" s="191">
        <f t="shared" si="9"/>
        <v>80.512460132980152</v>
      </c>
    </row>
    <row r="62" spans="1:8" x14ac:dyDescent="0.2">
      <c r="A62" s="284">
        <v>5600</v>
      </c>
      <c r="B62" s="272">
        <v>3412</v>
      </c>
      <c r="C62" s="228" t="s">
        <v>194</v>
      </c>
      <c r="D62" s="274">
        <v>3500</v>
      </c>
      <c r="E62" s="274">
        <v>51700</v>
      </c>
      <c r="F62" s="189">
        <v>50982</v>
      </c>
      <c r="G62" s="249">
        <f t="shared" si="8"/>
        <v>1456.6285714285714</v>
      </c>
      <c r="H62" s="191">
        <f t="shared" si="9"/>
        <v>98.611218568665379</v>
      </c>
    </row>
    <row r="63" spans="1:8" x14ac:dyDescent="0.2">
      <c r="A63" s="284">
        <v>5600</v>
      </c>
      <c r="B63" s="272">
        <v>3419</v>
      </c>
      <c r="C63" s="228" t="s">
        <v>46</v>
      </c>
      <c r="D63" s="274">
        <v>23000</v>
      </c>
      <c r="E63" s="274">
        <v>10000</v>
      </c>
      <c r="F63" s="189">
        <v>2376</v>
      </c>
      <c r="G63" s="249">
        <f t="shared" si="8"/>
        <v>10.330434782608695</v>
      </c>
      <c r="H63" s="191">
        <f t="shared" si="9"/>
        <v>23.76</v>
      </c>
    </row>
    <row r="64" spans="1:8" x14ac:dyDescent="0.2">
      <c r="A64" s="284">
        <v>5600</v>
      </c>
      <c r="B64" s="272">
        <v>3421</v>
      </c>
      <c r="C64" s="228" t="s">
        <v>90</v>
      </c>
      <c r="D64" s="274">
        <v>23000</v>
      </c>
      <c r="E64" s="274">
        <v>77419</v>
      </c>
      <c r="F64" s="189">
        <v>73454</v>
      </c>
      <c r="G64" s="249">
        <f t="shared" si="8"/>
        <v>319.36521739130438</v>
      </c>
      <c r="H64" s="191">
        <f t="shared" si="9"/>
        <v>94.878518193208379</v>
      </c>
    </row>
    <row r="65" spans="1:8" x14ac:dyDescent="0.2">
      <c r="A65" s="284">
        <v>5600</v>
      </c>
      <c r="B65" s="272">
        <v>3429</v>
      </c>
      <c r="C65" s="228" t="s">
        <v>55</v>
      </c>
      <c r="D65" s="274">
        <v>19000</v>
      </c>
      <c r="E65" s="274">
        <v>29600</v>
      </c>
      <c r="F65" s="189">
        <v>29097</v>
      </c>
      <c r="G65" s="249">
        <f t="shared" si="8"/>
        <v>153.1421052631579</v>
      </c>
      <c r="H65" s="191">
        <f t="shared" si="9"/>
        <v>98.300675675675677</v>
      </c>
    </row>
    <row r="66" spans="1:8" x14ac:dyDescent="0.2">
      <c r="A66" s="284">
        <v>5600</v>
      </c>
      <c r="B66" s="272">
        <v>3511</v>
      </c>
      <c r="C66" s="228" t="s">
        <v>12</v>
      </c>
      <c r="D66" s="274">
        <v>19470</v>
      </c>
      <c r="E66" s="274">
        <v>1000</v>
      </c>
      <c r="F66" s="189">
        <v>535</v>
      </c>
      <c r="G66" s="249">
        <f t="shared" si="8"/>
        <v>2.7478171545968157</v>
      </c>
      <c r="H66" s="191">
        <f t="shared" si="9"/>
        <v>53.5</v>
      </c>
    </row>
    <row r="67" spans="1:8" x14ac:dyDescent="0.2">
      <c r="A67" s="284">
        <v>5600</v>
      </c>
      <c r="B67" s="272">
        <v>3522</v>
      </c>
      <c r="C67" s="228" t="s">
        <v>195</v>
      </c>
      <c r="D67" s="274">
        <v>18050</v>
      </c>
      <c r="E67" s="274">
        <v>28550</v>
      </c>
      <c r="F67" s="189">
        <v>28550</v>
      </c>
      <c r="G67" s="249">
        <f t="shared" si="8"/>
        <v>158.17174515235456</v>
      </c>
      <c r="H67" s="191">
        <f t="shared" si="9"/>
        <v>100</v>
      </c>
    </row>
    <row r="68" spans="1:8" x14ac:dyDescent="0.2">
      <c r="A68" s="284">
        <v>5600</v>
      </c>
      <c r="B68" s="272">
        <v>3599</v>
      </c>
      <c r="C68" s="228" t="s">
        <v>82</v>
      </c>
      <c r="D68" s="274">
        <v>3000</v>
      </c>
      <c r="E68" s="274">
        <v>6900</v>
      </c>
      <c r="F68" s="189">
        <v>6318</v>
      </c>
      <c r="G68" s="249">
        <f t="shared" si="8"/>
        <v>210.6</v>
      </c>
      <c r="H68" s="191">
        <f t="shared" si="9"/>
        <v>91.565217391304344</v>
      </c>
    </row>
    <row r="69" spans="1:8" x14ac:dyDescent="0.2">
      <c r="A69" s="284">
        <v>5600</v>
      </c>
      <c r="B69" s="272">
        <v>3612</v>
      </c>
      <c r="C69" s="228" t="s">
        <v>11</v>
      </c>
      <c r="D69" s="274">
        <v>20110</v>
      </c>
      <c r="E69" s="274">
        <v>6000</v>
      </c>
      <c r="F69" s="189">
        <v>1</v>
      </c>
      <c r="G69" s="249">
        <f t="shared" si="8"/>
        <v>4.9726504226752857E-3</v>
      </c>
      <c r="H69" s="191">
        <f t="shared" si="9"/>
        <v>1.6666666666666666E-2</v>
      </c>
    </row>
    <row r="70" spans="1:8" x14ac:dyDescent="0.2">
      <c r="A70" s="284">
        <v>5600</v>
      </c>
      <c r="B70" s="272">
        <v>3631</v>
      </c>
      <c r="C70" s="228" t="s">
        <v>10</v>
      </c>
      <c r="D70" s="274">
        <v>2000</v>
      </c>
      <c r="E70" s="274">
        <v>2000</v>
      </c>
      <c r="F70" s="189">
        <v>2000</v>
      </c>
      <c r="G70" s="249">
        <f t="shared" si="8"/>
        <v>100</v>
      </c>
      <c r="H70" s="191">
        <f t="shared" si="9"/>
        <v>100</v>
      </c>
    </row>
    <row r="71" spans="1:8" x14ac:dyDescent="0.2">
      <c r="A71" s="284">
        <v>5600</v>
      </c>
      <c r="B71" s="272">
        <v>3632</v>
      </c>
      <c r="C71" s="228" t="s">
        <v>1</v>
      </c>
      <c r="D71" s="274">
        <v>40450</v>
      </c>
      <c r="E71" s="274">
        <v>13930</v>
      </c>
      <c r="F71" s="189">
        <v>9374</v>
      </c>
      <c r="G71" s="249">
        <f t="shared" si="8"/>
        <v>23.174289245982695</v>
      </c>
      <c r="H71" s="191">
        <f t="shared" si="9"/>
        <v>67.293610911701364</v>
      </c>
    </row>
    <row r="72" spans="1:8" x14ac:dyDescent="0.2">
      <c r="A72" s="284">
        <v>5600</v>
      </c>
      <c r="B72" s="272">
        <v>3633</v>
      </c>
      <c r="C72" s="228" t="s">
        <v>43</v>
      </c>
      <c r="D72" s="274">
        <v>45000</v>
      </c>
      <c r="E72" s="274">
        <v>43000</v>
      </c>
      <c r="F72" s="189">
        <v>42212</v>
      </c>
      <c r="G72" s="249">
        <f t="shared" si="8"/>
        <v>93.804444444444442</v>
      </c>
      <c r="H72" s="191">
        <f t="shared" si="9"/>
        <v>98.167441860465118</v>
      </c>
    </row>
    <row r="73" spans="1:8" x14ac:dyDescent="0.2">
      <c r="A73" s="284">
        <v>5600</v>
      </c>
      <c r="B73" s="272">
        <v>3639</v>
      </c>
      <c r="C73" s="228" t="s">
        <v>39</v>
      </c>
      <c r="D73" s="274">
        <v>5000</v>
      </c>
      <c r="E73" s="274"/>
      <c r="F73" s="189"/>
      <c r="G73" s="249">
        <f t="shared" si="8"/>
        <v>0</v>
      </c>
      <c r="H73" s="191">
        <f t="shared" si="9"/>
        <v>0</v>
      </c>
    </row>
    <row r="74" spans="1:8" x14ac:dyDescent="0.2">
      <c r="A74" s="284">
        <v>5600</v>
      </c>
      <c r="B74" s="272">
        <v>3725</v>
      </c>
      <c r="C74" s="228" t="s">
        <v>222</v>
      </c>
      <c r="D74" s="274">
        <v>1263</v>
      </c>
      <c r="E74" s="274">
        <v>43</v>
      </c>
      <c r="F74" s="189">
        <v>42</v>
      </c>
      <c r="G74" s="249">
        <f t="shared" si="8"/>
        <v>3.3254156769596199</v>
      </c>
      <c r="H74" s="191">
        <f t="shared" si="9"/>
        <v>97.674418604651152</v>
      </c>
    </row>
    <row r="75" spans="1:8" x14ac:dyDescent="0.2">
      <c r="A75" s="284">
        <v>5600</v>
      </c>
      <c r="B75" s="272">
        <v>3741</v>
      </c>
      <c r="C75" s="228" t="s">
        <v>6</v>
      </c>
      <c r="D75" s="274">
        <v>5000</v>
      </c>
      <c r="E75" s="274">
        <v>7580</v>
      </c>
      <c r="F75" s="189">
        <v>7500</v>
      </c>
      <c r="G75" s="249">
        <f t="shared" si="8"/>
        <v>150</v>
      </c>
      <c r="H75" s="191">
        <f t="shared" si="9"/>
        <v>98.944591029023741</v>
      </c>
    </row>
    <row r="76" spans="1:8" x14ac:dyDescent="0.2">
      <c r="A76" s="284">
        <v>5600</v>
      </c>
      <c r="B76" s="272">
        <v>3745</v>
      </c>
      <c r="C76" s="228" t="s">
        <v>2</v>
      </c>
      <c r="D76" s="274">
        <v>22119</v>
      </c>
      <c r="E76" s="274">
        <v>2687</v>
      </c>
      <c r="F76" s="189">
        <v>1050</v>
      </c>
      <c r="G76" s="249">
        <f t="shared" si="8"/>
        <v>4.7470500474705002</v>
      </c>
      <c r="H76" s="191">
        <f t="shared" si="9"/>
        <v>39.077037588388535</v>
      </c>
    </row>
    <row r="77" spans="1:8" x14ac:dyDescent="0.2">
      <c r="A77" s="284">
        <v>5600</v>
      </c>
      <c r="B77" s="272">
        <v>3792</v>
      </c>
      <c r="C77" s="228" t="s">
        <v>8</v>
      </c>
      <c r="D77" s="274"/>
      <c r="E77" s="274">
        <v>7655</v>
      </c>
      <c r="F77" s="189">
        <v>6322</v>
      </c>
      <c r="G77" s="249">
        <f t="shared" si="8"/>
        <v>0</v>
      </c>
      <c r="H77" s="191">
        <f t="shared" si="9"/>
        <v>82.586544741998694</v>
      </c>
    </row>
    <row r="78" spans="1:8" x14ac:dyDescent="0.2">
      <c r="A78" s="284">
        <v>5600</v>
      </c>
      <c r="B78" s="272">
        <v>4350</v>
      </c>
      <c r="C78" s="280" t="s">
        <v>233</v>
      </c>
      <c r="D78" s="274">
        <v>5000</v>
      </c>
      <c r="E78" s="274">
        <v>23300</v>
      </c>
      <c r="F78" s="189">
        <v>20794</v>
      </c>
      <c r="G78" s="249">
        <f t="shared" si="8"/>
        <v>415.88000000000005</v>
      </c>
      <c r="H78" s="191">
        <f t="shared" si="9"/>
        <v>89.24463519313305</v>
      </c>
    </row>
    <row r="79" spans="1:8" x14ac:dyDescent="0.2">
      <c r="A79" s="284">
        <v>5600</v>
      </c>
      <c r="B79" s="272">
        <v>4352</v>
      </c>
      <c r="C79" s="283" t="s">
        <v>205</v>
      </c>
      <c r="D79" s="274">
        <v>9000</v>
      </c>
      <c r="E79" s="274">
        <v>1</v>
      </c>
      <c r="F79" s="189">
        <v>1</v>
      </c>
      <c r="G79" s="249">
        <f t="shared" si="8"/>
        <v>1.1111111111111112E-2</v>
      </c>
      <c r="H79" s="191">
        <f t="shared" si="9"/>
        <v>100</v>
      </c>
    </row>
    <row r="80" spans="1:8" x14ac:dyDescent="0.2">
      <c r="A80" s="284">
        <v>5600</v>
      </c>
      <c r="B80" s="272">
        <v>4357</v>
      </c>
      <c r="C80" s="287" t="s">
        <v>237</v>
      </c>
      <c r="D80" s="274">
        <v>20000</v>
      </c>
      <c r="E80" s="274">
        <v>45000</v>
      </c>
      <c r="F80" s="189">
        <v>42320</v>
      </c>
      <c r="G80" s="249">
        <f t="shared" si="8"/>
        <v>211.60000000000002</v>
      </c>
      <c r="H80" s="191">
        <f t="shared" si="9"/>
        <v>94.044444444444437</v>
      </c>
    </row>
    <row r="81" spans="1:8" x14ac:dyDescent="0.2">
      <c r="A81" s="284">
        <v>5600</v>
      </c>
      <c r="B81" s="272">
        <v>5311</v>
      </c>
      <c r="C81" s="287" t="s">
        <v>84</v>
      </c>
      <c r="D81" s="274">
        <v>10000</v>
      </c>
      <c r="E81" s="274">
        <v>500</v>
      </c>
      <c r="F81" s="189">
        <v>468</v>
      </c>
      <c r="G81" s="249">
        <f t="shared" si="8"/>
        <v>4.68</v>
      </c>
      <c r="H81" s="191">
        <f t="shared" si="9"/>
        <v>93.600000000000009</v>
      </c>
    </row>
    <row r="82" spans="1:8" x14ac:dyDescent="0.2">
      <c r="A82" s="284">
        <v>5600</v>
      </c>
      <c r="B82" s="272">
        <v>5512</v>
      </c>
      <c r="C82" s="228" t="s">
        <v>259</v>
      </c>
      <c r="D82" s="274">
        <v>5780</v>
      </c>
      <c r="E82" s="274"/>
      <c r="F82" s="189"/>
      <c r="G82" s="249">
        <f t="shared" si="8"/>
        <v>0</v>
      </c>
      <c r="H82" s="191">
        <f t="shared" si="9"/>
        <v>0</v>
      </c>
    </row>
    <row r="83" spans="1:8" x14ac:dyDescent="0.2">
      <c r="A83" s="284">
        <v>5600</v>
      </c>
      <c r="B83" s="272">
        <v>6171</v>
      </c>
      <c r="C83" s="228" t="s">
        <v>9</v>
      </c>
      <c r="D83" s="274">
        <v>57160</v>
      </c>
      <c r="E83" s="274">
        <v>9566</v>
      </c>
      <c r="F83" s="189">
        <v>345</v>
      </c>
      <c r="G83" s="249">
        <f t="shared" si="8"/>
        <v>0.60356892932120365</v>
      </c>
      <c r="H83" s="191">
        <f t="shared" si="9"/>
        <v>3.6065231026552373</v>
      </c>
    </row>
    <row r="84" spans="1:8" x14ac:dyDescent="0.2">
      <c r="A84" s="281" t="s">
        <v>15</v>
      </c>
      <c r="B84" s="282"/>
      <c r="C84" s="283"/>
      <c r="D84" s="246">
        <f>SUBTOTAL(9,D45:D83)</f>
        <v>1678123</v>
      </c>
      <c r="E84" s="184">
        <f>SUBTOTAL(9,E45:E83)</f>
        <v>1412065</v>
      </c>
      <c r="F84" s="184">
        <f>SUBTOTAL(9,F45:F83)</f>
        <v>1228065</v>
      </c>
      <c r="G84" s="247">
        <f t="shared" ref="G84:H87" si="10">IF(D84&lt;=0,0,$F84/D84*100)</f>
        <v>73.180869340328442</v>
      </c>
      <c r="H84" s="186">
        <f t="shared" si="10"/>
        <v>86.969438375712173</v>
      </c>
    </row>
    <row r="85" spans="1:8" x14ac:dyDescent="0.2">
      <c r="A85" s="281"/>
      <c r="B85" s="282"/>
      <c r="C85" s="283"/>
      <c r="D85" s="246"/>
      <c r="E85" s="184"/>
      <c r="F85" s="184"/>
      <c r="G85" s="247">
        <f t="shared" si="10"/>
        <v>0</v>
      </c>
      <c r="H85" s="186">
        <f t="shared" si="10"/>
        <v>0</v>
      </c>
    </row>
    <row r="86" spans="1:8" x14ac:dyDescent="0.2">
      <c r="A86" s="229" t="s">
        <v>275</v>
      </c>
      <c r="B86" s="288"/>
      <c r="C86" s="288"/>
      <c r="D86" s="246"/>
      <c r="E86" s="184"/>
      <c r="F86" s="184"/>
      <c r="G86" s="268">
        <f t="shared" si="10"/>
        <v>0</v>
      </c>
      <c r="H86" s="186">
        <f t="shared" si="10"/>
        <v>0</v>
      </c>
    </row>
    <row r="87" spans="1:8" x14ac:dyDescent="0.2">
      <c r="A87" s="289">
        <v>5900</v>
      </c>
      <c r="B87" s="272">
        <v>3314</v>
      </c>
      <c r="C87" s="228" t="s">
        <v>86</v>
      </c>
      <c r="D87" s="274"/>
      <c r="E87" s="189">
        <v>6534</v>
      </c>
      <c r="F87" s="189">
        <v>6533</v>
      </c>
      <c r="G87" s="249">
        <f t="shared" si="10"/>
        <v>0</v>
      </c>
      <c r="H87" s="191">
        <f t="shared" si="10"/>
        <v>99.984695439240895</v>
      </c>
    </row>
    <row r="88" spans="1:8" x14ac:dyDescent="0.2">
      <c r="A88" s="289">
        <v>5900</v>
      </c>
      <c r="B88" s="272">
        <v>3319</v>
      </c>
      <c r="C88" s="228" t="s">
        <v>45</v>
      </c>
      <c r="D88" s="274"/>
      <c r="E88" s="189">
        <v>30338</v>
      </c>
      <c r="F88" s="189">
        <v>30284</v>
      </c>
      <c r="G88" s="249"/>
      <c r="H88" s="191">
        <f t="shared" ref="H88:H93" si="11">IF(E88&lt;=0,0,$F88/E88*100)</f>
        <v>99.822005405761743</v>
      </c>
    </row>
    <row r="89" spans="1:8" x14ac:dyDescent="0.2">
      <c r="A89" s="289">
        <v>5900</v>
      </c>
      <c r="B89" s="272">
        <v>3421</v>
      </c>
      <c r="C89" s="228" t="s">
        <v>90</v>
      </c>
      <c r="D89" s="274"/>
      <c r="E89" s="189">
        <v>21856</v>
      </c>
      <c r="F89" s="189">
        <v>21691</v>
      </c>
      <c r="G89" s="249"/>
      <c r="H89" s="191">
        <f t="shared" si="11"/>
        <v>99.245058565153727</v>
      </c>
    </row>
    <row r="90" spans="1:8" x14ac:dyDescent="0.2">
      <c r="A90" s="289">
        <v>5900</v>
      </c>
      <c r="B90" s="272">
        <v>3429</v>
      </c>
      <c r="C90" s="228" t="s">
        <v>55</v>
      </c>
      <c r="D90" s="274"/>
      <c r="E90" s="189">
        <v>35</v>
      </c>
      <c r="F90" s="189">
        <v>35</v>
      </c>
      <c r="G90" s="249"/>
      <c r="H90" s="191">
        <f t="shared" si="11"/>
        <v>100</v>
      </c>
    </row>
    <row r="91" spans="1:8" x14ac:dyDescent="0.2">
      <c r="A91" s="289">
        <v>5900</v>
      </c>
      <c r="B91" s="272">
        <v>3522</v>
      </c>
      <c r="C91" s="228" t="s">
        <v>195</v>
      </c>
      <c r="D91" s="274"/>
      <c r="E91" s="189">
        <v>72632</v>
      </c>
      <c r="F91" s="189">
        <v>72631</v>
      </c>
      <c r="G91" s="249">
        <f>IF(D91&lt;=0,0,$F91/D91*100)</f>
        <v>0</v>
      </c>
      <c r="H91" s="191">
        <f t="shared" si="11"/>
        <v>99.998623196387271</v>
      </c>
    </row>
    <row r="92" spans="1:8" x14ac:dyDescent="0.2">
      <c r="A92" s="289">
        <v>5900</v>
      </c>
      <c r="B92" s="272">
        <v>3745</v>
      </c>
      <c r="C92" s="228" t="s">
        <v>2</v>
      </c>
      <c r="D92" s="274"/>
      <c r="E92" s="189">
        <v>45688</v>
      </c>
      <c r="F92" s="189">
        <v>45687</v>
      </c>
      <c r="G92" s="279">
        <f>IF(D92&lt;=0,0,$F92/D92*100)</f>
        <v>0</v>
      </c>
      <c r="H92" s="220">
        <f t="shared" si="11"/>
        <v>99.997811241463836</v>
      </c>
    </row>
    <row r="93" spans="1:8" x14ac:dyDescent="0.2">
      <c r="A93" s="275" t="s">
        <v>276</v>
      </c>
      <c r="B93" s="276"/>
      <c r="C93" s="277"/>
      <c r="D93" s="246">
        <f>SUBTOTAL(9,D87:D92)</f>
        <v>0</v>
      </c>
      <c r="E93" s="184">
        <f>SUBTOTAL(9,E87:E92)</f>
        <v>177083</v>
      </c>
      <c r="F93" s="184">
        <f>SUBTOTAL(9,F87:F92)</f>
        <v>176861</v>
      </c>
      <c r="G93" s="268">
        <f>IF(D93&lt;=0,0,$F93/D93*100)</f>
        <v>0</v>
      </c>
      <c r="H93" s="278">
        <f t="shared" si="11"/>
        <v>99.87463505813659</v>
      </c>
    </row>
    <row r="94" spans="1:8" x14ac:dyDescent="0.2">
      <c r="A94" s="290"/>
      <c r="B94" s="276"/>
      <c r="C94" s="277"/>
      <c r="D94" s="246"/>
      <c r="E94" s="184"/>
      <c r="F94" s="184"/>
      <c r="G94" s="268"/>
      <c r="H94" s="278"/>
    </row>
    <row r="95" spans="1:8" x14ac:dyDescent="0.2">
      <c r="A95" s="229" t="s">
        <v>204</v>
      </c>
      <c r="B95" s="288"/>
      <c r="C95" s="288"/>
      <c r="D95" s="246"/>
      <c r="E95" s="184"/>
      <c r="F95" s="184"/>
      <c r="G95" s="268">
        <f t="shared" ref="G95:H98" si="12">IF(D95&lt;=0,0,$F95/D95*100)</f>
        <v>0</v>
      </c>
      <c r="H95" s="186">
        <f t="shared" si="12"/>
        <v>0</v>
      </c>
    </row>
    <row r="96" spans="1:8" x14ac:dyDescent="0.2">
      <c r="A96" s="289">
        <v>6200</v>
      </c>
      <c r="B96" s="272">
        <v>3612</v>
      </c>
      <c r="C96" s="280" t="s">
        <v>11</v>
      </c>
      <c r="D96" s="274">
        <v>133000</v>
      </c>
      <c r="E96" s="189">
        <v>83869</v>
      </c>
      <c r="F96" s="189">
        <v>77324</v>
      </c>
      <c r="G96" s="249">
        <f t="shared" si="12"/>
        <v>58.138345864661659</v>
      </c>
      <c r="H96" s="191">
        <f t="shared" si="12"/>
        <v>92.196163063825736</v>
      </c>
    </row>
    <row r="97" spans="1:8" x14ac:dyDescent="0.2">
      <c r="A97" s="289">
        <v>6200</v>
      </c>
      <c r="B97" s="272">
        <v>3619</v>
      </c>
      <c r="C97" s="89" t="s">
        <v>261</v>
      </c>
      <c r="D97" s="274"/>
      <c r="E97" s="189">
        <v>2200</v>
      </c>
      <c r="F97" s="189"/>
      <c r="G97" s="249">
        <f t="shared" si="12"/>
        <v>0</v>
      </c>
      <c r="H97" s="191">
        <f t="shared" si="12"/>
        <v>0</v>
      </c>
    </row>
    <row r="98" spans="1:8" x14ac:dyDescent="0.2">
      <c r="A98" s="289">
        <v>6200</v>
      </c>
      <c r="B98" s="272">
        <v>3639</v>
      </c>
      <c r="C98" s="283" t="s">
        <v>39</v>
      </c>
      <c r="D98" s="274">
        <v>250000</v>
      </c>
      <c r="E98" s="189">
        <v>86161</v>
      </c>
      <c r="F98" s="189"/>
      <c r="G98" s="249">
        <f t="shared" si="12"/>
        <v>0</v>
      </c>
      <c r="H98" s="191">
        <f t="shared" si="12"/>
        <v>0</v>
      </c>
    </row>
    <row r="99" spans="1:8" x14ac:dyDescent="0.2">
      <c r="A99" s="289">
        <v>6200</v>
      </c>
      <c r="B99" s="272">
        <v>4351</v>
      </c>
      <c r="C99" s="277" t="s">
        <v>167</v>
      </c>
      <c r="D99" s="274">
        <v>53230</v>
      </c>
      <c r="E99" s="189">
        <v>24110</v>
      </c>
      <c r="F99" s="189">
        <v>22265</v>
      </c>
      <c r="G99" s="279">
        <f t="shared" ref="G99:G144" si="13">IF(D99&lt;=0,0,$F99/D99*100)</f>
        <v>41.827916588390011</v>
      </c>
      <c r="H99" s="220">
        <f t="shared" ref="H99:H144" si="14">IF(E99&lt;=0,0,$F99/E99*100)</f>
        <v>92.347573620904186</v>
      </c>
    </row>
    <row r="100" spans="1:8" x14ac:dyDescent="0.2">
      <c r="A100" s="275" t="s">
        <v>75</v>
      </c>
      <c r="B100" s="276"/>
      <c r="C100" s="277"/>
      <c r="D100" s="246">
        <f>SUBTOTAL(9,D96:D99)</f>
        <v>436230</v>
      </c>
      <c r="E100" s="184">
        <f>SUBTOTAL(9,E96:E99)</f>
        <v>196340</v>
      </c>
      <c r="F100" s="184">
        <f>SUBTOTAL(9,F96:F99)</f>
        <v>99589</v>
      </c>
      <c r="G100" s="268">
        <f t="shared" si="13"/>
        <v>22.82947069206611</v>
      </c>
      <c r="H100" s="278">
        <f t="shared" si="14"/>
        <v>50.722725883671181</v>
      </c>
    </row>
    <row r="101" spans="1:8" x14ac:dyDescent="0.2">
      <c r="A101" s="275"/>
      <c r="B101" s="276"/>
      <c r="C101" s="277"/>
      <c r="D101" s="246"/>
      <c r="E101" s="184"/>
      <c r="F101" s="184"/>
      <c r="G101" s="279">
        <f t="shared" si="13"/>
        <v>0</v>
      </c>
      <c r="H101" s="220">
        <f t="shared" si="14"/>
        <v>0</v>
      </c>
    </row>
    <row r="102" spans="1:8" x14ac:dyDescent="0.2">
      <c r="A102" s="271" t="s">
        <v>191</v>
      </c>
      <c r="B102" s="272"/>
      <c r="C102" s="115"/>
      <c r="D102" s="246"/>
      <c r="E102" s="184"/>
      <c r="F102" s="184"/>
      <c r="G102" s="279">
        <f t="shared" si="13"/>
        <v>0</v>
      </c>
      <c r="H102" s="220">
        <f t="shared" si="14"/>
        <v>0</v>
      </c>
    </row>
    <row r="103" spans="1:8" x14ac:dyDescent="0.2">
      <c r="A103" s="273">
        <v>6300</v>
      </c>
      <c r="B103" s="272">
        <v>3639</v>
      </c>
      <c r="C103" s="283" t="s">
        <v>39</v>
      </c>
      <c r="D103" s="274">
        <v>41278</v>
      </c>
      <c r="E103" s="189">
        <v>22278</v>
      </c>
      <c r="F103" s="189">
        <v>20087</v>
      </c>
      <c r="G103" s="249">
        <f t="shared" si="13"/>
        <v>48.662725907262953</v>
      </c>
      <c r="H103" s="220">
        <f t="shared" si="14"/>
        <v>90.165185384684449</v>
      </c>
    </row>
    <row r="104" spans="1:8" x14ac:dyDescent="0.2">
      <c r="A104" s="275" t="s">
        <v>192</v>
      </c>
      <c r="B104" s="276"/>
      <c r="C104" s="277"/>
      <c r="D104" s="246">
        <f>SUBTOTAL(9,D103:D103)</f>
        <v>41278</v>
      </c>
      <c r="E104" s="184">
        <f>SUBTOTAL(9,E103:E103)</f>
        <v>22278</v>
      </c>
      <c r="F104" s="184">
        <f>SUBTOTAL(9,F103:F103)</f>
        <v>20087</v>
      </c>
      <c r="G104" s="247">
        <f t="shared" si="13"/>
        <v>48.662725907262953</v>
      </c>
      <c r="H104" s="186">
        <f t="shared" si="14"/>
        <v>90.165185384684449</v>
      </c>
    </row>
    <row r="105" spans="1:8" x14ac:dyDescent="0.2">
      <c r="A105" s="281"/>
      <c r="B105" s="282"/>
      <c r="C105" s="283"/>
      <c r="D105" s="246"/>
      <c r="E105" s="184"/>
      <c r="F105" s="184"/>
      <c r="G105" s="247">
        <f t="shared" si="13"/>
        <v>0</v>
      </c>
      <c r="H105" s="186">
        <f t="shared" si="14"/>
        <v>0</v>
      </c>
    </row>
    <row r="106" spans="1:8" x14ac:dyDescent="0.2">
      <c r="A106" s="271" t="s">
        <v>207</v>
      </c>
      <c r="B106" s="272"/>
      <c r="C106" s="115"/>
      <c r="D106" s="246"/>
      <c r="E106" s="184"/>
      <c r="F106" s="184"/>
      <c r="G106" s="249">
        <f t="shared" si="13"/>
        <v>0</v>
      </c>
      <c r="H106" s="220">
        <f t="shared" si="14"/>
        <v>0</v>
      </c>
    </row>
    <row r="107" spans="1:8" x14ac:dyDescent="0.2">
      <c r="A107" s="273">
        <v>6600</v>
      </c>
      <c r="B107" s="272">
        <v>3612</v>
      </c>
      <c r="C107" s="283" t="s">
        <v>11</v>
      </c>
      <c r="D107" s="274">
        <v>8300</v>
      </c>
      <c r="E107" s="274">
        <v>4085</v>
      </c>
      <c r="F107" s="189">
        <v>1903</v>
      </c>
      <c r="G107" s="279">
        <f t="shared" si="13"/>
        <v>22.927710843373493</v>
      </c>
      <c r="H107" s="191">
        <f t="shared" si="14"/>
        <v>46.585067319461444</v>
      </c>
    </row>
    <row r="108" spans="1:8" x14ac:dyDescent="0.2">
      <c r="A108" s="273">
        <v>6600</v>
      </c>
      <c r="B108" s="272">
        <v>3639</v>
      </c>
      <c r="C108" s="283" t="s">
        <v>119</v>
      </c>
      <c r="D108" s="274">
        <v>6000</v>
      </c>
      <c r="E108" s="274">
        <v>6020</v>
      </c>
      <c r="F108" s="189">
        <v>5875</v>
      </c>
      <c r="G108" s="279">
        <f>IF(D108&lt;=0,0,$F108/D108*100)</f>
        <v>97.916666666666657</v>
      </c>
      <c r="H108" s="191">
        <f>IF(E108&lt;=0,0,$F108/E108*100)</f>
        <v>97.591362126245855</v>
      </c>
    </row>
    <row r="109" spans="1:8" x14ac:dyDescent="0.2">
      <c r="A109" s="273">
        <v>6600</v>
      </c>
      <c r="B109" s="272">
        <v>6171</v>
      </c>
      <c r="C109" s="228" t="s">
        <v>9</v>
      </c>
      <c r="D109" s="274">
        <v>2000</v>
      </c>
      <c r="E109" s="274">
        <v>7000</v>
      </c>
      <c r="F109" s="189">
        <v>4810</v>
      </c>
      <c r="G109" s="279">
        <f>IF(D109&lt;=0,0,$F109/D109*100)</f>
        <v>240.49999999999997</v>
      </c>
      <c r="H109" s="191">
        <f>IF(E109&lt;=0,0,$F109/E109*100)</f>
        <v>68.714285714285722</v>
      </c>
    </row>
    <row r="110" spans="1:8" x14ac:dyDescent="0.2">
      <c r="A110" s="275" t="s">
        <v>78</v>
      </c>
      <c r="B110" s="276"/>
      <c r="C110" s="277"/>
      <c r="D110" s="246">
        <f>SUBTOTAL(9,D107:D109)</f>
        <v>16300</v>
      </c>
      <c r="E110" s="246">
        <f>SUBTOTAL(9,E107:E109)</f>
        <v>17105</v>
      </c>
      <c r="F110" s="246">
        <f>SUBTOTAL(9,F107:F109)</f>
        <v>12588</v>
      </c>
      <c r="G110" s="247">
        <f t="shared" si="13"/>
        <v>77.226993865030678</v>
      </c>
      <c r="H110" s="186">
        <f t="shared" si="14"/>
        <v>73.592516807950886</v>
      </c>
    </row>
    <row r="111" spans="1:8" x14ac:dyDescent="0.2">
      <c r="A111" s="281"/>
      <c r="B111" s="282"/>
      <c r="C111" s="283"/>
      <c r="D111" s="246"/>
      <c r="E111" s="184"/>
      <c r="F111" s="184"/>
      <c r="G111" s="247">
        <f t="shared" si="13"/>
        <v>0</v>
      </c>
      <c r="H111" s="186">
        <f t="shared" si="14"/>
        <v>0</v>
      </c>
    </row>
    <row r="112" spans="1:8" x14ac:dyDescent="0.2">
      <c r="A112" s="271" t="s">
        <v>38</v>
      </c>
      <c r="B112" s="272"/>
      <c r="C112" s="115"/>
      <c r="D112" s="246"/>
      <c r="E112" s="184"/>
      <c r="F112" s="184"/>
      <c r="G112" s="247">
        <f t="shared" ref="G112:H117" si="15">IF(D112&lt;=0,0,$F112/D112*100)</f>
        <v>0</v>
      </c>
      <c r="H112" s="186">
        <f t="shared" si="15"/>
        <v>0</v>
      </c>
    </row>
    <row r="113" spans="1:8" x14ac:dyDescent="0.2">
      <c r="A113" s="289">
        <v>6700</v>
      </c>
      <c r="B113" s="272">
        <v>3113</v>
      </c>
      <c r="C113" s="115" t="s">
        <v>22</v>
      </c>
      <c r="D113" s="274"/>
      <c r="E113" s="189">
        <v>1789</v>
      </c>
      <c r="F113" s="189">
        <v>1781</v>
      </c>
      <c r="G113" s="249">
        <f t="shared" si="15"/>
        <v>0</v>
      </c>
      <c r="H113" s="191">
        <f t="shared" si="15"/>
        <v>99.552822806036886</v>
      </c>
    </row>
    <row r="114" spans="1:8" x14ac:dyDescent="0.2">
      <c r="A114" s="289">
        <v>6700</v>
      </c>
      <c r="B114" s="272">
        <v>3119</v>
      </c>
      <c r="C114" s="115" t="s">
        <v>239</v>
      </c>
      <c r="D114" s="274">
        <v>30747</v>
      </c>
      <c r="E114" s="189"/>
      <c r="F114" s="189"/>
      <c r="G114" s="249">
        <f t="shared" si="15"/>
        <v>0</v>
      </c>
      <c r="H114" s="191">
        <f t="shared" si="15"/>
        <v>0</v>
      </c>
    </row>
    <row r="115" spans="1:8" x14ac:dyDescent="0.2">
      <c r="A115" s="289">
        <v>6700</v>
      </c>
      <c r="B115" s="272">
        <v>3330</v>
      </c>
      <c r="C115" s="115" t="s">
        <v>277</v>
      </c>
      <c r="D115" s="274"/>
      <c r="E115" s="189">
        <v>5000</v>
      </c>
      <c r="F115" s="189">
        <v>5000</v>
      </c>
      <c r="G115" s="249">
        <f t="shared" si="15"/>
        <v>0</v>
      </c>
      <c r="H115" s="191">
        <f t="shared" si="15"/>
        <v>100</v>
      </c>
    </row>
    <row r="116" spans="1:8" x14ac:dyDescent="0.2">
      <c r="A116" s="289">
        <v>6700</v>
      </c>
      <c r="B116" s="272">
        <v>3419</v>
      </c>
      <c r="C116" s="115" t="s">
        <v>46</v>
      </c>
      <c r="D116" s="274">
        <v>24820</v>
      </c>
      <c r="E116" s="189">
        <v>15280</v>
      </c>
      <c r="F116" s="189">
        <v>14730</v>
      </c>
      <c r="G116" s="279">
        <f t="shared" si="15"/>
        <v>59.347300564061243</v>
      </c>
      <c r="H116" s="220">
        <f t="shared" si="15"/>
        <v>96.400523560209422</v>
      </c>
    </row>
    <row r="117" spans="1:8" x14ac:dyDescent="0.2">
      <c r="A117" s="271" t="s">
        <v>260</v>
      </c>
      <c r="B117" s="272"/>
      <c r="C117" s="115"/>
      <c r="D117" s="246">
        <f>SUBTOTAL(9,D113:D116)</f>
        <v>55567</v>
      </c>
      <c r="E117" s="184">
        <f>SUBTOTAL(9,E113:E116)</f>
        <v>22069</v>
      </c>
      <c r="F117" s="184">
        <f>SUBTOTAL(9,F113:F116)</f>
        <v>21511</v>
      </c>
      <c r="G117" s="268">
        <f t="shared" si="15"/>
        <v>38.711825363975024</v>
      </c>
      <c r="H117" s="278">
        <f t="shared" si="15"/>
        <v>97.471566450677415</v>
      </c>
    </row>
    <row r="118" spans="1:8" x14ac:dyDescent="0.2">
      <c r="A118" s="281"/>
      <c r="B118" s="282"/>
      <c r="C118" s="283"/>
      <c r="D118" s="246"/>
      <c r="E118" s="184"/>
      <c r="F118" s="184"/>
      <c r="G118" s="247"/>
      <c r="H118" s="186"/>
    </row>
    <row r="119" spans="1:8" x14ac:dyDescent="0.2">
      <c r="A119" s="271" t="s">
        <v>181</v>
      </c>
      <c r="B119" s="272"/>
      <c r="C119" s="115"/>
      <c r="D119" s="246"/>
      <c r="E119" s="184"/>
      <c r="F119" s="184"/>
      <c r="G119" s="249">
        <f t="shared" si="13"/>
        <v>0</v>
      </c>
      <c r="H119" s="220">
        <f t="shared" si="14"/>
        <v>0</v>
      </c>
    </row>
    <row r="120" spans="1:8" x14ac:dyDescent="0.2">
      <c r="A120" s="273">
        <v>7100</v>
      </c>
      <c r="B120" s="272">
        <v>3511</v>
      </c>
      <c r="C120" s="89" t="s">
        <v>12</v>
      </c>
      <c r="D120" s="274">
        <v>3520</v>
      </c>
      <c r="E120" s="274">
        <v>3520</v>
      </c>
      <c r="F120" s="274">
        <v>3519</v>
      </c>
      <c r="G120" s="249">
        <f t="shared" si="13"/>
        <v>99.971590909090907</v>
      </c>
      <c r="H120" s="191">
        <f t="shared" si="14"/>
        <v>99.971590909090907</v>
      </c>
    </row>
    <row r="121" spans="1:8" x14ac:dyDescent="0.2">
      <c r="A121" s="273">
        <v>7100</v>
      </c>
      <c r="B121" s="272">
        <v>3522</v>
      </c>
      <c r="C121" s="89" t="s">
        <v>195</v>
      </c>
      <c r="D121" s="274">
        <v>8092</v>
      </c>
      <c r="E121" s="274">
        <v>8542</v>
      </c>
      <c r="F121" s="274">
        <v>8541</v>
      </c>
      <c r="G121" s="249">
        <f t="shared" si="13"/>
        <v>105.548690064261</v>
      </c>
      <c r="H121" s="191">
        <f t="shared" si="14"/>
        <v>99.988293139779913</v>
      </c>
    </row>
    <row r="122" spans="1:8" x14ac:dyDescent="0.2">
      <c r="A122" s="273">
        <v>7100</v>
      </c>
      <c r="B122" s="272">
        <v>3599</v>
      </c>
      <c r="C122" s="228" t="s">
        <v>238</v>
      </c>
      <c r="D122" s="274">
        <v>689</v>
      </c>
      <c r="E122" s="274"/>
      <c r="F122" s="189"/>
      <c r="G122" s="249">
        <f t="shared" si="13"/>
        <v>0</v>
      </c>
      <c r="H122" s="191">
        <f t="shared" si="14"/>
        <v>0</v>
      </c>
    </row>
    <row r="123" spans="1:8" x14ac:dyDescent="0.2">
      <c r="A123" s="275" t="s">
        <v>13</v>
      </c>
      <c r="B123" s="276"/>
      <c r="C123" s="277"/>
      <c r="D123" s="246">
        <f>SUBTOTAL(9,D120:D122)</f>
        <v>12301</v>
      </c>
      <c r="E123" s="184">
        <f>SUBTOTAL(9,E120:E122)</f>
        <v>12062</v>
      </c>
      <c r="F123" s="184">
        <f>SUBTOTAL(9,F120:F122)</f>
        <v>12060</v>
      </c>
      <c r="G123" s="247">
        <f t="shared" si="13"/>
        <v>98.040809690269086</v>
      </c>
      <c r="H123" s="186">
        <f t="shared" si="14"/>
        <v>99.983419001823918</v>
      </c>
    </row>
    <row r="124" spans="1:8" x14ac:dyDescent="0.2">
      <c r="A124" s="275"/>
      <c r="B124" s="276"/>
      <c r="C124" s="277"/>
      <c r="D124" s="246"/>
      <c r="E124" s="184"/>
      <c r="F124" s="184"/>
      <c r="G124" s="247">
        <f t="shared" si="13"/>
        <v>0</v>
      </c>
      <c r="H124" s="186">
        <f t="shared" si="14"/>
        <v>0</v>
      </c>
    </row>
    <row r="125" spans="1:8" x14ac:dyDescent="0.2">
      <c r="A125" s="271" t="s">
        <v>37</v>
      </c>
      <c r="B125" s="272"/>
      <c r="C125" s="115"/>
      <c r="D125" s="246"/>
      <c r="E125" s="184"/>
      <c r="F125" s="184"/>
      <c r="G125" s="249">
        <f t="shared" ref="G125:G132" si="16">IF(D125&lt;=0,0,$F125/D125*100)</f>
        <v>0</v>
      </c>
      <c r="H125" s="220">
        <f t="shared" ref="H125:H132" si="17">IF(E125&lt;=0,0,$F125/E125*100)</f>
        <v>0</v>
      </c>
    </row>
    <row r="126" spans="1:8" x14ac:dyDescent="0.2">
      <c r="A126" s="273">
        <v>7200</v>
      </c>
      <c r="B126" s="183">
        <v>4341</v>
      </c>
      <c r="C126" s="87" t="s">
        <v>206</v>
      </c>
      <c r="D126" s="274">
        <v>398</v>
      </c>
      <c r="E126" s="189">
        <v>398</v>
      </c>
      <c r="F126" s="189">
        <v>389</v>
      </c>
      <c r="G126" s="249">
        <f t="shared" si="16"/>
        <v>97.738693467336674</v>
      </c>
      <c r="H126" s="191">
        <f t="shared" si="17"/>
        <v>97.738693467336674</v>
      </c>
    </row>
    <row r="127" spans="1:8" x14ac:dyDescent="0.2">
      <c r="A127" s="273">
        <v>7200</v>
      </c>
      <c r="B127" s="183">
        <v>4350</v>
      </c>
      <c r="C127" s="87" t="s">
        <v>233</v>
      </c>
      <c r="D127" s="274">
        <v>1960</v>
      </c>
      <c r="E127" s="189">
        <v>7220</v>
      </c>
      <c r="F127" s="189">
        <v>7082</v>
      </c>
      <c r="G127" s="249">
        <f t="shared" si="16"/>
        <v>361.32653061224488</v>
      </c>
      <c r="H127" s="191">
        <f t="shared" si="17"/>
        <v>98.088642659279785</v>
      </c>
    </row>
    <row r="128" spans="1:8" x14ac:dyDescent="0.2">
      <c r="A128" s="273">
        <v>7200</v>
      </c>
      <c r="B128" s="183">
        <v>4357</v>
      </c>
      <c r="C128" s="106" t="s">
        <v>234</v>
      </c>
      <c r="D128" s="274">
        <v>1150</v>
      </c>
      <c r="E128" s="189">
        <v>3590</v>
      </c>
      <c r="F128" s="189">
        <v>3402</v>
      </c>
      <c r="G128" s="249">
        <f t="shared" si="16"/>
        <v>295.82608695652175</v>
      </c>
      <c r="H128" s="191">
        <f t="shared" si="17"/>
        <v>94.763231197771589</v>
      </c>
    </row>
    <row r="129" spans="1:8" x14ac:dyDescent="0.2">
      <c r="A129" s="273">
        <v>7200</v>
      </c>
      <c r="B129" s="183">
        <v>4374</v>
      </c>
      <c r="C129" s="106" t="s">
        <v>235</v>
      </c>
      <c r="D129" s="274">
        <v>600</v>
      </c>
      <c r="E129" s="189">
        <v>2900</v>
      </c>
      <c r="F129" s="189">
        <v>2809</v>
      </c>
      <c r="G129" s="249">
        <f t="shared" si="16"/>
        <v>468.16666666666669</v>
      </c>
      <c r="H129" s="191">
        <f t="shared" si="17"/>
        <v>96.862068965517238</v>
      </c>
    </row>
    <row r="130" spans="1:8" x14ac:dyDescent="0.2">
      <c r="A130" s="273">
        <v>7200</v>
      </c>
      <c r="B130" s="183">
        <v>5319</v>
      </c>
      <c r="C130" s="106" t="s">
        <v>286</v>
      </c>
      <c r="D130" s="274"/>
      <c r="E130" s="189">
        <v>120</v>
      </c>
      <c r="F130" s="189">
        <v>120</v>
      </c>
      <c r="G130" s="249">
        <f t="shared" si="16"/>
        <v>0</v>
      </c>
      <c r="H130" s="191">
        <f t="shared" si="17"/>
        <v>100</v>
      </c>
    </row>
    <row r="131" spans="1:8" x14ac:dyDescent="0.2">
      <c r="A131" s="275" t="s">
        <v>33</v>
      </c>
      <c r="B131" s="276"/>
      <c r="C131" s="277"/>
      <c r="D131" s="246">
        <f>SUBTOTAL(9,D126:D130)</f>
        <v>4108</v>
      </c>
      <c r="E131" s="184">
        <f>SUBTOTAL(9,E126:E130)</f>
        <v>14228</v>
      </c>
      <c r="F131" s="184">
        <f>SUBTOTAL(9,F126:F130)</f>
        <v>13802</v>
      </c>
      <c r="G131" s="247">
        <f t="shared" si="16"/>
        <v>335.97857838364166</v>
      </c>
      <c r="H131" s="186">
        <f t="shared" si="17"/>
        <v>97.005903851560305</v>
      </c>
    </row>
    <row r="132" spans="1:8" x14ac:dyDescent="0.2">
      <c r="A132" s="275"/>
      <c r="B132" s="276"/>
      <c r="C132" s="277"/>
      <c r="D132" s="246"/>
      <c r="E132" s="184"/>
      <c r="F132" s="184"/>
      <c r="G132" s="247">
        <f t="shared" si="16"/>
        <v>0</v>
      </c>
      <c r="H132" s="186">
        <f t="shared" si="17"/>
        <v>0</v>
      </c>
    </row>
    <row r="133" spans="1:8" x14ac:dyDescent="0.2">
      <c r="A133" s="481" t="s">
        <v>28</v>
      </c>
      <c r="B133" s="482"/>
      <c r="C133" s="483"/>
      <c r="D133" s="246"/>
      <c r="E133" s="184"/>
      <c r="F133" s="184"/>
      <c r="G133" s="249">
        <f t="shared" si="13"/>
        <v>0</v>
      </c>
      <c r="H133" s="220">
        <f t="shared" si="14"/>
        <v>0</v>
      </c>
    </row>
    <row r="134" spans="1:8" x14ac:dyDescent="0.2">
      <c r="A134" s="289">
        <v>7300</v>
      </c>
      <c r="B134" s="272">
        <v>3311</v>
      </c>
      <c r="C134" s="228" t="s">
        <v>23</v>
      </c>
      <c r="D134" s="285">
        <v>6130</v>
      </c>
      <c r="E134" s="285">
        <v>21410</v>
      </c>
      <c r="F134" s="286">
        <v>21399</v>
      </c>
      <c r="G134" s="279">
        <f t="shared" si="13"/>
        <v>349.08646003262646</v>
      </c>
      <c r="H134" s="191">
        <f t="shared" si="14"/>
        <v>99.948622139187293</v>
      </c>
    </row>
    <row r="135" spans="1:8" x14ac:dyDescent="0.2">
      <c r="A135" s="289">
        <v>7300</v>
      </c>
      <c r="B135" s="272">
        <v>3315</v>
      </c>
      <c r="C135" s="228" t="s">
        <v>87</v>
      </c>
      <c r="D135" s="285">
        <v>600</v>
      </c>
      <c r="E135" s="285">
        <v>785</v>
      </c>
      <c r="F135" s="286">
        <v>766</v>
      </c>
      <c r="G135" s="279">
        <f>IF(D135&lt;=0,0,$F135/D135*100)</f>
        <v>127.66666666666666</v>
      </c>
      <c r="H135" s="191">
        <f>IF(E135&lt;=0,0,$F135/E135*100)</f>
        <v>97.579617834394909</v>
      </c>
    </row>
    <row r="136" spans="1:8" x14ac:dyDescent="0.2">
      <c r="A136" s="289">
        <v>7300</v>
      </c>
      <c r="B136" s="272">
        <v>3319</v>
      </c>
      <c r="C136" s="228" t="s">
        <v>45</v>
      </c>
      <c r="D136" s="285">
        <v>3300</v>
      </c>
      <c r="E136" s="285">
        <v>3300</v>
      </c>
      <c r="F136" s="286">
        <v>3275</v>
      </c>
      <c r="G136" s="249">
        <f t="shared" si="13"/>
        <v>99.242424242424249</v>
      </c>
      <c r="H136" s="191">
        <f t="shared" si="14"/>
        <v>99.242424242424249</v>
      </c>
    </row>
    <row r="137" spans="1:8" x14ac:dyDescent="0.2">
      <c r="A137" s="289">
        <v>7300</v>
      </c>
      <c r="B137" s="272">
        <v>3326</v>
      </c>
      <c r="C137" s="115" t="s">
        <v>162</v>
      </c>
      <c r="D137" s="285">
        <v>800</v>
      </c>
      <c r="E137" s="285">
        <v>930</v>
      </c>
      <c r="F137" s="286">
        <v>335</v>
      </c>
      <c r="G137" s="249">
        <f t="shared" si="13"/>
        <v>41.875</v>
      </c>
      <c r="H137" s="191">
        <f t="shared" si="14"/>
        <v>36.021505376344088</v>
      </c>
    </row>
    <row r="138" spans="1:8" x14ac:dyDescent="0.2">
      <c r="A138" s="271" t="s">
        <v>25</v>
      </c>
      <c r="B138" s="272"/>
      <c r="C138" s="115"/>
      <c r="D138" s="246">
        <f>SUBTOTAL(9,D134:D137)</f>
        <v>10830</v>
      </c>
      <c r="E138" s="184">
        <f>SUBTOTAL(9,E134:E137)</f>
        <v>26425</v>
      </c>
      <c r="F138" s="184">
        <f>SUBTOTAL(9,F134:F137)</f>
        <v>25775</v>
      </c>
      <c r="G138" s="268">
        <f t="shared" si="13"/>
        <v>237.99630655586333</v>
      </c>
      <c r="H138" s="291">
        <f t="shared" si="14"/>
        <v>97.540208136234625</v>
      </c>
    </row>
    <row r="139" spans="1:8" x14ac:dyDescent="0.2">
      <c r="A139" s="271"/>
      <c r="B139" s="272"/>
      <c r="C139" s="115"/>
      <c r="D139" s="246"/>
      <c r="E139" s="184"/>
      <c r="F139" s="184"/>
      <c r="G139" s="279">
        <f t="shared" si="13"/>
        <v>0</v>
      </c>
      <c r="H139" s="220">
        <f t="shared" si="14"/>
        <v>0</v>
      </c>
    </row>
    <row r="140" spans="1:8" x14ac:dyDescent="0.2">
      <c r="A140" s="271" t="s">
        <v>29</v>
      </c>
      <c r="B140" s="272"/>
      <c r="C140" s="115"/>
      <c r="D140" s="246"/>
      <c r="E140" s="184"/>
      <c r="F140" s="184"/>
      <c r="G140" s="247">
        <f t="shared" si="13"/>
        <v>0</v>
      </c>
      <c r="H140" s="186">
        <f t="shared" si="14"/>
        <v>0</v>
      </c>
    </row>
    <row r="141" spans="1:8" x14ac:dyDescent="0.2">
      <c r="A141" s="273">
        <v>8200</v>
      </c>
      <c r="B141" s="272">
        <v>5311</v>
      </c>
      <c r="C141" s="115" t="s">
        <v>31</v>
      </c>
      <c r="D141" s="274">
        <v>15796</v>
      </c>
      <c r="E141" s="189">
        <v>18557</v>
      </c>
      <c r="F141" s="189">
        <v>18460</v>
      </c>
      <c r="G141" s="249">
        <f t="shared" si="13"/>
        <v>116.86502912129653</v>
      </c>
      <c r="H141" s="191">
        <f t="shared" si="14"/>
        <v>99.477286199277899</v>
      </c>
    </row>
    <row r="142" spans="1:8" x14ac:dyDescent="0.2">
      <c r="A142" s="275" t="s">
        <v>27</v>
      </c>
      <c r="B142" s="276"/>
      <c r="C142" s="277"/>
      <c r="D142" s="246">
        <f>SUBTOTAL(9,D141:D141)</f>
        <v>15796</v>
      </c>
      <c r="E142" s="214">
        <f>SUBTOTAL(9,E141:E141)</f>
        <v>18557</v>
      </c>
      <c r="F142" s="214">
        <f>SUBTOTAL(9,F141:F141)</f>
        <v>18460</v>
      </c>
      <c r="G142" s="292">
        <f t="shared" si="13"/>
        <v>116.86502912129653</v>
      </c>
      <c r="H142" s="216">
        <f t="shared" si="14"/>
        <v>99.477286199277899</v>
      </c>
    </row>
    <row r="143" spans="1:8" ht="10.5" customHeight="1" thickBot="1" x14ac:dyDescent="0.25">
      <c r="A143" s="251"/>
      <c r="B143" s="252"/>
      <c r="C143" s="253"/>
      <c r="D143" s="254"/>
      <c r="E143" s="254"/>
      <c r="F143" s="254"/>
      <c r="G143" s="293">
        <f t="shared" si="13"/>
        <v>0</v>
      </c>
      <c r="H143" s="257">
        <f t="shared" si="14"/>
        <v>0</v>
      </c>
    </row>
    <row r="144" spans="1:8" ht="18" thickBot="1" x14ac:dyDescent="0.35">
      <c r="A144" s="294" t="s">
        <v>51</v>
      </c>
      <c r="B144" s="259"/>
      <c r="C144" s="260"/>
      <c r="D144" s="261">
        <f>SUBTOTAL(9,D2:D143)</f>
        <v>2394227</v>
      </c>
      <c r="E144" s="261">
        <f>SUBTOTAL(9,E2:E143)</f>
        <v>2061786</v>
      </c>
      <c r="F144" s="261">
        <f>SUBTOTAL(9,F2:F143)</f>
        <v>1756942</v>
      </c>
      <c r="G144" s="262">
        <f t="shared" si="13"/>
        <v>73.382431991619839</v>
      </c>
      <c r="H144" s="263">
        <f t="shared" si="14"/>
        <v>85.214566400198663</v>
      </c>
    </row>
    <row r="145" spans="1:8" x14ac:dyDescent="0.2">
      <c r="A145" s="295"/>
      <c r="B145" s="296"/>
      <c r="C145" s="295"/>
      <c r="D145" s="297"/>
      <c r="E145" s="297"/>
      <c r="F145" s="297"/>
      <c r="G145" s="298"/>
      <c r="H145" s="298"/>
    </row>
    <row r="146" spans="1:8" x14ac:dyDescent="0.2">
      <c r="A146" s="295"/>
      <c r="B146" s="296"/>
      <c r="C146" s="295"/>
      <c r="D146" s="297"/>
      <c r="E146" s="297"/>
      <c r="F146" s="297"/>
      <c r="G146" s="298"/>
      <c r="H146" s="298"/>
    </row>
    <row r="147" spans="1:8" x14ac:dyDescent="0.2">
      <c r="A147" s="295"/>
      <c r="B147" s="296"/>
      <c r="C147" s="295"/>
      <c r="D147" s="297"/>
      <c r="E147" s="297"/>
      <c r="F147" s="297"/>
      <c r="G147" s="298"/>
      <c r="H147" s="298"/>
    </row>
    <row r="148" spans="1:8" x14ac:dyDescent="0.2">
      <c r="A148" s="295"/>
      <c r="B148" s="296"/>
      <c r="C148" s="295"/>
      <c r="D148" s="297"/>
      <c r="E148" s="297"/>
      <c r="F148" s="297"/>
      <c r="G148" s="298"/>
      <c r="H148" s="298"/>
    </row>
    <row r="149" spans="1:8" x14ac:dyDescent="0.2">
      <c r="A149" s="295"/>
      <c r="B149" s="296"/>
      <c r="C149" s="295"/>
      <c r="D149" s="297"/>
      <c r="E149" s="297"/>
      <c r="F149" s="297"/>
      <c r="G149" s="298"/>
      <c r="H149" s="298"/>
    </row>
    <row r="150" spans="1:8" x14ac:dyDescent="0.2">
      <c r="A150" s="295"/>
      <c r="B150" s="296"/>
      <c r="C150" s="295"/>
      <c r="D150" s="297"/>
      <c r="E150" s="297"/>
      <c r="F150" s="297"/>
      <c r="G150" s="298"/>
      <c r="H150" s="298"/>
    </row>
    <row r="151" spans="1:8" x14ac:dyDescent="0.2">
      <c r="A151" s="295"/>
      <c r="B151" s="296"/>
      <c r="C151" s="295"/>
      <c r="D151" s="297"/>
      <c r="E151" s="297"/>
      <c r="F151" s="297"/>
      <c r="G151" s="298"/>
      <c r="H151" s="298"/>
    </row>
    <row r="152" spans="1:8" x14ac:dyDescent="0.2">
      <c r="A152" s="295"/>
      <c r="B152" s="296"/>
      <c r="C152" s="295"/>
      <c r="D152" s="297"/>
      <c r="E152" s="297"/>
      <c r="F152" s="297"/>
      <c r="G152" s="298"/>
      <c r="H152" s="298"/>
    </row>
    <row r="153" spans="1:8" x14ac:dyDescent="0.2">
      <c r="A153" s="299"/>
    </row>
    <row r="154" spans="1:8" x14ac:dyDescent="0.2">
      <c r="A154" s="299"/>
    </row>
    <row r="155" spans="1:8" x14ac:dyDescent="0.2">
      <c r="A155" s="299"/>
    </row>
    <row r="156" spans="1:8" x14ac:dyDescent="0.2">
      <c r="A156" s="299"/>
    </row>
    <row r="157" spans="1:8" x14ac:dyDescent="0.2">
      <c r="A157" s="299"/>
    </row>
    <row r="158" spans="1:8" x14ac:dyDescent="0.2">
      <c r="A158" s="299"/>
    </row>
    <row r="159" spans="1:8" x14ac:dyDescent="0.2">
      <c r="A159" s="299"/>
    </row>
    <row r="160" spans="1:8" x14ac:dyDescent="0.2">
      <c r="A160" s="299"/>
    </row>
    <row r="161" spans="1:1" x14ac:dyDescent="0.2">
      <c r="A161" s="299"/>
    </row>
    <row r="162" spans="1:1" x14ac:dyDescent="0.2">
      <c r="A162" s="299"/>
    </row>
    <row r="163" spans="1:1" x14ac:dyDescent="0.2">
      <c r="A163" s="299"/>
    </row>
    <row r="164" spans="1:1" x14ac:dyDescent="0.2">
      <c r="A164" s="299"/>
    </row>
    <row r="165" spans="1:1" x14ac:dyDescent="0.2">
      <c r="A165" s="299"/>
    </row>
    <row r="166" spans="1:1" x14ac:dyDescent="0.2">
      <c r="A166" s="299"/>
    </row>
    <row r="167" spans="1:1" x14ac:dyDescent="0.2">
      <c r="A167" s="299"/>
    </row>
    <row r="168" spans="1:1" x14ac:dyDescent="0.2">
      <c r="A168" s="299"/>
    </row>
    <row r="169" spans="1:1" x14ac:dyDescent="0.2">
      <c r="A169" s="299"/>
    </row>
    <row r="170" spans="1:1" x14ac:dyDescent="0.2">
      <c r="A170" s="299"/>
    </row>
    <row r="171" spans="1:1" x14ac:dyDescent="0.2">
      <c r="A171" s="299"/>
    </row>
    <row r="172" spans="1:1" x14ac:dyDescent="0.2">
      <c r="A172" s="299"/>
    </row>
    <row r="173" spans="1:1" x14ac:dyDescent="0.2">
      <c r="A173" s="299"/>
    </row>
    <row r="174" spans="1:1" x14ac:dyDescent="0.2">
      <c r="A174" s="299"/>
    </row>
    <row r="175" spans="1:1" x14ac:dyDescent="0.2">
      <c r="A175" s="299"/>
    </row>
    <row r="176" spans="1:1" x14ac:dyDescent="0.2">
      <c r="A176" s="299"/>
    </row>
    <row r="177" spans="1:1" x14ac:dyDescent="0.2">
      <c r="A177" s="299"/>
    </row>
    <row r="178" spans="1:1" x14ac:dyDescent="0.2">
      <c r="A178" s="299"/>
    </row>
    <row r="179" spans="1:1" x14ac:dyDescent="0.2">
      <c r="A179" s="299"/>
    </row>
    <row r="180" spans="1:1" x14ac:dyDescent="0.2">
      <c r="A180" s="299"/>
    </row>
    <row r="181" spans="1:1" x14ac:dyDescent="0.2">
      <c r="A181" s="299"/>
    </row>
    <row r="182" spans="1:1" x14ac:dyDescent="0.2">
      <c r="A182" s="299"/>
    </row>
    <row r="183" spans="1:1" x14ac:dyDescent="0.2">
      <c r="A183" s="299"/>
    </row>
    <row r="184" spans="1:1" x14ac:dyDescent="0.2">
      <c r="A184" s="299"/>
    </row>
    <row r="185" spans="1:1" x14ac:dyDescent="0.2">
      <c r="A185" s="299"/>
    </row>
    <row r="186" spans="1:1" x14ac:dyDescent="0.2">
      <c r="A186" s="299"/>
    </row>
    <row r="187" spans="1:1" x14ac:dyDescent="0.2">
      <c r="A187" s="299"/>
    </row>
    <row r="188" spans="1:1" x14ac:dyDescent="0.2">
      <c r="A188" s="299"/>
    </row>
    <row r="189" spans="1:1" x14ac:dyDescent="0.2">
      <c r="A189" s="299"/>
    </row>
    <row r="190" spans="1:1" x14ac:dyDescent="0.2">
      <c r="A190" s="299"/>
    </row>
    <row r="191" spans="1:1" x14ac:dyDescent="0.2">
      <c r="A191" s="299"/>
    </row>
    <row r="192" spans="1:1" x14ac:dyDescent="0.2">
      <c r="A192" s="299"/>
    </row>
    <row r="193" spans="1:1" x14ac:dyDescent="0.2">
      <c r="A193" s="299"/>
    </row>
    <row r="194" spans="1:1" x14ac:dyDescent="0.2">
      <c r="A194" s="299"/>
    </row>
    <row r="195" spans="1:1" x14ac:dyDescent="0.2">
      <c r="A195" s="299"/>
    </row>
    <row r="196" spans="1:1" x14ac:dyDescent="0.2">
      <c r="A196" s="299"/>
    </row>
    <row r="197" spans="1:1" x14ac:dyDescent="0.2">
      <c r="A197" s="299"/>
    </row>
    <row r="198" spans="1:1" x14ac:dyDescent="0.2">
      <c r="A198" s="299"/>
    </row>
    <row r="199" spans="1:1" x14ac:dyDescent="0.2">
      <c r="A199" s="299"/>
    </row>
    <row r="200" spans="1:1" x14ac:dyDescent="0.2">
      <c r="A200" s="299"/>
    </row>
    <row r="201" spans="1:1" x14ac:dyDescent="0.2">
      <c r="A201" s="299"/>
    </row>
    <row r="202" spans="1:1" x14ac:dyDescent="0.2">
      <c r="A202" s="299"/>
    </row>
    <row r="203" spans="1:1" x14ac:dyDescent="0.2">
      <c r="A203" s="299"/>
    </row>
  </sheetData>
  <mergeCells count="1">
    <mergeCell ref="A133:C133"/>
  </mergeCells>
  <phoneticPr fontId="0" type="noConversion"/>
  <printOptions horizontalCentered="1"/>
  <pageMargins left="0.70866141732283472" right="0.55118110236220474" top="0.94488188976377963" bottom="0.51181102362204722" header="0.51181102362204722" footer="0.31496062992125984"/>
  <pageSetup paperSize="9" scale="80" fitToHeight="2" orientation="portrait" r:id="rId1"/>
  <headerFooter alignWithMargins="0">
    <oddHeader>&amp;C&amp;"Calibri Light,Obyčejné"&amp;14Čerpání rozpočtu kapitálových výdajů města k 31.12.2015 (v tis. Kč)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C000"/>
  </sheetPr>
  <dimension ref="A1:AF484"/>
  <sheetViews>
    <sheetView showZeros="0" zoomScaleNormal="100" zoomScaleSheetLayoutView="100" workbookViewId="0">
      <pane xSplit="9" ySplit="2" topLeftCell="J401" activePane="bottomRight" state="frozen"/>
      <selection pane="topRight" activeCell="J1" sqref="J1"/>
      <selection pane="bottomLeft" activeCell="A3" sqref="A3"/>
      <selection pane="bottomRight" activeCell="G1" sqref="G1"/>
    </sheetView>
  </sheetViews>
  <sheetFormatPr defaultRowHeight="12.75" outlineLevelRow="2" x14ac:dyDescent="0.2"/>
  <cols>
    <col min="1" max="1" width="4" style="317" bestFit="1" customWidth="1"/>
    <col min="2" max="2" width="6.7109375" style="318" customWidth="1"/>
    <col min="3" max="3" width="4.7109375" style="318" customWidth="1"/>
    <col min="4" max="4" width="8.85546875" style="318" customWidth="1"/>
    <col min="5" max="5" width="8.5703125" style="318" customWidth="1"/>
    <col min="6" max="6" width="7.5703125" style="318" customWidth="1"/>
    <col min="7" max="7" width="53.140625" style="318" customWidth="1"/>
    <col min="8" max="8" width="9.28515625" style="318" customWidth="1"/>
    <col min="9" max="9" width="10.5703125" style="318" customWidth="1"/>
    <col min="10" max="10" width="10.42578125" style="318" customWidth="1"/>
    <col min="11" max="11" width="9.28515625" style="318" customWidth="1"/>
    <col min="12" max="12" width="10.85546875" style="318" customWidth="1"/>
    <col min="13" max="14" width="8.85546875" style="318" customWidth="1"/>
    <col min="15" max="15" width="10.140625" style="318" customWidth="1"/>
    <col min="16" max="16" width="7.5703125" style="317" customWidth="1"/>
    <col min="17" max="18" width="8.7109375" style="318" customWidth="1"/>
    <col min="19" max="19" width="13.42578125" style="318" hidden="1" customWidth="1"/>
    <col min="20" max="20" width="10" style="318" customWidth="1"/>
    <col min="21" max="21" width="3.42578125" style="318" customWidth="1"/>
    <col min="22" max="22" width="9" style="317" hidden="1" customWidth="1"/>
    <col min="23" max="23" width="10.28515625" style="317" hidden="1" customWidth="1"/>
    <col min="24" max="24" width="5.85546875" style="328" hidden="1" customWidth="1"/>
    <col min="25" max="25" width="6.7109375" style="317" hidden="1" customWidth="1"/>
    <col min="26" max="26" width="11.140625" style="317" hidden="1" customWidth="1"/>
    <col min="27" max="27" width="19.28515625" style="317" hidden="1" customWidth="1"/>
    <col min="28" max="28" width="0.42578125" style="318" customWidth="1"/>
    <col min="29" max="16384" width="9.140625" style="318"/>
  </cols>
  <sheetData>
    <row r="1" spans="1:32" ht="24" customHeight="1" x14ac:dyDescent="0.2">
      <c r="V1" s="319">
        <f>COLUMN()</f>
        <v>22</v>
      </c>
      <c r="W1" s="319">
        <f>COLUMN()</f>
        <v>23</v>
      </c>
      <c r="X1" s="319">
        <f>COLUMN()</f>
        <v>24</v>
      </c>
      <c r="Y1" s="319">
        <f>COLUMN()</f>
        <v>25</v>
      </c>
      <c r="Z1" s="319">
        <f>COLUMN()</f>
        <v>26</v>
      </c>
      <c r="AA1" s="319">
        <f>COLUMN()</f>
        <v>27</v>
      </c>
    </row>
    <row r="2" spans="1:32" ht="38.25" x14ac:dyDescent="0.2">
      <c r="A2" s="320" t="s">
        <v>681</v>
      </c>
      <c r="B2" s="321" t="s">
        <v>218</v>
      </c>
      <c r="C2" s="322" t="s">
        <v>0</v>
      </c>
      <c r="D2" s="322" t="s">
        <v>682</v>
      </c>
      <c r="E2" s="322" t="s">
        <v>683</v>
      </c>
      <c r="F2" s="322" t="s">
        <v>684</v>
      </c>
      <c r="G2" s="322" t="s">
        <v>685</v>
      </c>
      <c r="H2" s="323" t="s">
        <v>686</v>
      </c>
      <c r="I2" s="323" t="s">
        <v>687</v>
      </c>
      <c r="J2" s="323" t="s">
        <v>688</v>
      </c>
      <c r="K2" s="323" t="s">
        <v>689</v>
      </c>
      <c r="L2" s="323" t="s">
        <v>690</v>
      </c>
      <c r="M2" s="323" t="s">
        <v>254</v>
      </c>
      <c r="N2" s="323" t="s">
        <v>299</v>
      </c>
      <c r="O2" s="323" t="s">
        <v>290</v>
      </c>
      <c r="P2" s="324" t="s">
        <v>691</v>
      </c>
      <c r="Q2" s="323" t="s">
        <v>692</v>
      </c>
      <c r="R2" s="323" t="s">
        <v>693</v>
      </c>
      <c r="S2" s="322" t="s">
        <v>694</v>
      </c>
      <c r="T2" s="322" t="s">
        <v>695</v>
      </c>
      <c r="U2" s="325"/>
      <c r="V2" s="326" t="s">
        <v>696</v>
      </c>
      <c r="W2" s="327" t="s">
        <v>697</v>
      </c>
      <c r="Y2" s="327" t="s">
        <v>698</v>
      </c>
      <c r="Z2" s="326" t="s">
        <v>699</v>
      </c>
      <c r="AA2" s="326" t="s">
        <v>700</v>
      </c>
      <c r="AB2" s="329"/>
      <c r="AC2" s="329"/>
      <c r="AD2" s="329"/>
      <c r="AE2" s="329"/>
      <c r="AF2" s="329"/>
    </row>
    <row r="3" spans="1:32" outlineLevel="2" x14ac:dyDescent="0.2">
      <c r="A3" s="330">
        <f>ROW()-2</f>
        <v>1</v>
      </c>
      <c r="B3" s="331" t="s">
        <v>701</v>
      </c>
      <c r="C3" s="332" t="s">
        <v>304</v>
      </c>
      <c r="D3" s="333">
        <v>2803</v>
      </c>
      <c r="E3" s="332">
        <v>6121</v>
      </c>
      <c r="F3" s="334"/>
      <c r="G3" s="333" t="s">
        <v>702</v>
      </c>
      <c r="H3" s="333">
        <v>2014</v>
      </c>
      <c r="I3" s="333">
        <v>2016</v>
      </c>
      <c r="J3" s="335">
        <v>8170</v>
      </c>
      <c r="K3" s="335"/>
      <c r="L3" s="336"/>
      <c r="M3" s="337">
        <v>8000</v>
      </c>
      <c r="N3" s="337">
        <v>5</v>
      </c>
      <c r="O3" s="335"/>
      <c r="P3" s="338">
        <f>IF(N3&lt;=0," ",O3/N3)</f>
        <v>0</v>
      </c>
      <c r="Q3" s="337">
        <v>8165</v>
      </c>
      <c r="R3" s="337"/>
      <c r="S3" s="339"/>
      <c r="T3" s="340" t="s">
        <v>703</v>
      </c>
      <c r="U3" s="341"/>
      <c r="V3" s="342">
        <f>IF(LEN($D3)=4,(J3-L3-N3-Q3-R3-S3),0)</f>
        <v>0</v>
      </c>
      <c r="W3" s="343" t="s">
        <v>1173</v>
      </c>
      <c r="X3" s="344">
        <f>IF(W3="Komentovat",X2+1,X2)</f>
        <v>0</v>
      </c>
      <c r="Y3" s="342" t="str">
        <f>IF($V3=0," ",IF(LEN($B3)=4,$B3*1,$B3))</f>
        <v xml:space="preserve"> </v>
      </c>
      <c r="Z3" s="345">
        <f>IF($Y3=" ",0,"ORG "&amp;$D3&amp;" - "&amp;$G3)</f>
        <v>0</v>
      </c>
      <c r="AA3" s="346" t="str">
        <f>$B3&amp;LEFT($C3,4)&amp;$D3&amp;$E3&amp;$F3</f>
        <v>5600214328036121</v>
      </c>
      <c r="AB3" s="329"/>
      <c r="AC3" s="347"/>
      <c r="AD3" s="329"/>
      <c r="AE3" s="329"/>
      <c r="AF3" s="329"/>
    </row>
    <row r="4" spans="1:32" outlineLevel="2" x14ac:dyDescent="0.2">
      <c r="A4" s="330">
        <f t="shared" ref="A4:A67" si="0">ROW()-2</f>
        <v>2</v>
      </c>
      <c r="B4" s="331" t="s">
        <v>704</v>
      </c>
      <c r="C4" s="332" t="s">
        <v>304</v>
      </c>
      <c r="D4" s="348">
        <v>30129125</v>
      </c>
      <c r="E4" s="332">
        <v>6351</v>
      </c>
      <c r="F4" s="334"/>
      <c r="G4" s="333" t="s">
        <v>705</v>
      </c>
      <c r="H4" s="333"/>
      <c r="I4" s="333"/>
      <c r="J4" s="335"/>
      <c r="K4" s="335"/>
      <c r="L4" s="336">
        <v>2714</v>
      </c>
      <c r="M4" s="337"/>
      <c r="N4" s="337">
        <v>1451</v>
      </c>
      <c r="O4" s="335">
        <v>1091</v>
      </c>
      <c r="P4" s="338">
        <f t="shared" ref="P4:P67" si="1">IF(N4&lt;=0," ",O4/N4)</f>
        <v>0.75189524465885593</v>
      </c>
      <c r="Q4" s="337"/>
      <c r="R4" s="337"/>
      <c r="S4" s="339"/>
      <c r="T4" s="340" t="s">
        <v>706</v>
      </c>
      <c r="U4" s="341"/>
      <c r="V4" s="342">
        <f t="shared" ref="V4:V72" si="2">IF(LEN($D4)=4,(J4-L4-N4-Q4-R4-S4),0)</f>
        <v>0</v>
      </c>
      <c r="W4" s="343" t="s">
        <v>1174</v>
      </c>
      <c r="X4" s="344">
        <f t="shared" ref="X4:X67" si="3">IF(W4="Komentovat",X3+1,X3)</f>
        <v>1</v>
      </c>
      <c r="Y4" s="342" t="str">
        <f t="shared" ref="Y4:Y72" si="4">IF($V4=0," ",IF(LEN($B4)=4,$B4*1,$B4))</f>
        <v xml:space="preserve"> </v>
      </c>
      <c r="Z4" s="345">
        <f t="shared" ref="Z4:Z72" si="5">IF($Y4=" ",0,"ORG "&amp;$D4&amp;" - "&amp;$G4)</f>
        <v>0</v>
      </c>
      <c r="AA4" s="346" t="str">
        <f t="shared" ref="AA4:AA72" si="6">$B4&amp;LEFT($C4,4)&amp;$D4&amp;$E4&amp;$F4</f>
        <v>16002143301291256351</v>
      </c>
      <c r="AB4" s="329"/>
      <c r="AC4" s="347"/>
      <c r="AD4" s="329"/>
      <c r="AE4" s="329"/>
      <c r="AF4" s="329"/>
    </row>
    <row r="5" spans="1:32" outlineLevel="1" x14ac:dyDescent="0.2">
      <c r="A5" s="330">
        <f t="shared" si="0"/>
        <v>3</v>
      </c>
      <c r="B5" s="331"/>
      <c r="C5" s="349" t="s">
        <v>707</v>
      </c>
      <c r="D5" s="348"/>
      <c r="E5" s="332"/>
      <c r="F5" s="334"/>
      <c r="G5" s="333"/>
      <c r="H5" s="333"/>
      <c r="I5" s="333"/>
      <c r="J5" s="335">
        <f t="shared" ref="J5:O5" si="7">SUBTOTAL(9,J3:J4)</f>
        <v>8170</v>
      </c>
      <c r="K5" s="335">
        <f t="shared" si="7"/>
        <v>0</v>
      </c>
      <c r="L5" s="336">
        <f t="shared" si="7"/>
        <v>2714</v>
      </c>
      <c r="M5" s="337">
        <f t="shared" si="7"/>
        <v>8000</v>
      </c>
      <c r="N5" s="337">
        <f t="shared" si="7"/>
        <v>1456</v>
      </c>
      <c r="O5" s="335">
        <f t="shared" si="7"/>
        <v>1091</v>
      </c>
      <c r="P5" s="338">
        <f t="shared" si="1"/>
        <v>0.74931318681318682</v>
      </c>
      <c r="Q5" s="337">
        <f>SUBTOTAL(9,Q3:Q4)</f>
        <v>8165</v>
      </c>
      <c r="R5" s="337">
        <f>SUBTOTAL(9,R3:R4)</f>
        <v>0</v>
      </c>
      <c r="S5" s="339">
        <f>SUBTOTAL(9,S3:S4)</f>
        <v>0</v>
      </c>
      <c r="T5" s="340"/>
      <c r="U5" s="341"/>
      <c r="V5" s="342"/>
      <c r="W5" s="343"/>
      <c r="X5" s="344"/>
      <c r="Y5" s="342" t="str">
        <f>IF($V5=0," ",IF(LEN($B5)=4,$B5*1,$B5))</f>
        <v xml:space="preserve"> </v>
      </c>
      <c r="Z5" s="345">
        <f>IF($Y5=" ",0,"ORG "&amp;$D5&amp;" - "&amp;$G5)</f>
        <v>0</v>
      </c>
      <c r="AA5" s="346" t="str">
        <f>$B5&amp;LEFT($C5,4)&amp;$D5&amp;$E5&amp;$F5</f>
        <v>Celk</v>
      </c>
      <c r="AB5" s="329"/>
      <c r="AC5" s="347"/>
      <c r="AD5" s="329"/>
      <c r="AE5" s="329"/>
      <c r="AF5" s="329"/>
    </row>
    <row r="6" spans="1:32" outlineLevel="2" x14ac:dyDescent="0.2">
      <c r="A6" s="330">
        <f t="shared" si="0"/>
        <v>4</v>
      </c>
      <c r="B6" s="331" t="s">
        <v>701</v>
      </c>
      <c r="C6" s="332" t="s">
        <v>487</v>
      </c>
      <c r="D6" s="348">
        <v>2771</v>
      </c>
      <c r="E6" s="332">
        <v>6121</v>
      </c>
      <c r="F6" s="334"/>
      <c r="G6" s="350" t="s">
        <v>708</v>
      </c>
      <c r="H6" s="333">
        <v>2015</v>
      </c>
      <c r="I6" s="333">
        <v>2018</v>
      </c>
      <c r="J6" s="335">
        <v>21700</v>
      </c>
      <c r="K6" s="351"/>
      <c r="L6" s="352"/>
      <c r="M6" s="337">
        <v>2000</v>
      </c>
      <c r="N6" s="337">
        <v>100</v>
      </c>
      <c r="O6" s="335"/>
      <c r="P6" s="338">
        <f t="shared" si="1"/>
        <v>0</v>
      </c>
      <c r="Q6" s="337">
        <v>2000</v>
      </c>
      <c r="R6" s="337">
        <v>10000</v>
      </c>
      <c r="S6" s="339">
        <v>9600</v>
      </c>
      <c r="T6" s="340" t="s">
        <v>703</v>
      </c>
      <c r="U6" s="341"/>
      <c r="V6" s="342">
        <f t="shared" si="2"/>
        <v>0</v>
      </c>
      <c r="W6" s="343" t="s">
        <v>1173</v>
      </c>
      <c r="X6" s="344">
        <f>IF(W6="Komentovat",X4+1,X4)</f>
        <v>1</v>
      </c>
      <c r="Y6" s="342" t="str">
        <f t="shared" si="4"/>
        <v xml:space="preserve"> </v>
      </c>
      <c r="Z6" s="345">
        <f t="shared" si="5"/>
        <v>0</v>
      </c>
      <c r="AA6" s="346" t="str">
        <f t="shared" si="6"/>
        <v>5600221227716121</v>
      </c>
      <c r="AB6" s="329"/>
      <c r="AC6" s="347"/>
      <c r="AD6" s="329"/>
      <c r="AE6" s="329"/>
      <c r="AF6" s="329"/>
    </row>
    <row r="7" spans="1:32" outlineLevel="2" x14ac:dyDescent="0.2">
      <c r="A7" s="330">
        <f t="shared" si="0"/>
        <v>5</v>
      </c>
      <c r="B7" s="331" t="s">
        <v>701</v>
      </c>
      <c r="C7" s="332" t="s">
        <v>487</v>
      </c>
      <c r="D7" s="333">
        <v>2799</v>
      </c>
      <c r="E7" s="332">
        <v>6121</v>
      </c>
      <c r="F7" s="334"/>
      <c r="G7" s="333" t="s">
        <v>709</v>
      </c>
      <c r="H7" s="333">
        <v>2014</v>
      </c>
      <c r="I7" s="333">
        <v>2016</v>
      </c>
      <c r="J7" s="335">
        <v>15650</v>
      </c>
      <c r="K7" s="335"/>
      <c r="L7" s="336"/>
      <c r="M7" s="337">
        <v>1500</v>
      </c>
      <c r="N7" s="337">
        <v>350</v>
      </c>
      <c r="O7" s="335">
        <v>262</v>
      </c>
      <c r="P7" s="338">
        <f t="shared" si="1"/>
        <v>0.74857142857142855</v>
      </c>
      <c r="Q7" s="337">
        <v>11700</v>
      </c>
      <c r="R7" s="337"/>
      <c r="S7" s="339"/>
      <c r="T7" s="340" t="s">
        <v>703</v>
      </c>
      <c r="U7" s="341"/>
      <c r="V7" s="342">
        <f t="shared" si="2"/>
        <v>3600</v>
      </c>
      <c r="W7" s="343" t="s">
        <v>1173</v>
      </c>
      <c r="X7" s="344">
        <f t="shared" si="3"/>
        <v>1</v>
      </c>
      <c r="Y7" s="342">
        <f t="shared" si="4"/>
        <v>5600</v>
      </c>
      <c r="Z7" s="345" t="str">
        <f t="shared" si="5"/>
        <v>ORG 2799 - Rekonstrukce okružní křížovatky Charbulova-Řehořkova</v>
      </c>
      <c r="AA7" s="346" t="str">
        <f t="shared" si="6"/>
        <v>5600221227996121</v>
      </c>
      <c r="AB7" s="329"/>
      <c r="AC7" s="347"/>
      <c r="AD7" s="329"/>
      <c r="AE7" s="329"/>
      <c r="AF7" s="329"/>
    </row>
    <row r="8" spans="1:32" outlineLevel="2" x14ac:dyDescent="0.2">
      <c r="A8" s="330">
        <f t="shared" si="0"/>
        <v>6</v>
      </c>
      <c r="B8" s="331" t="s">
        <v>701</v>
      </c>
      <c r="C8" s="332" t="s">
        <v>487</v>
      </c>
      <c r="D8" s="333">
        <v>2800</v>
      </c>
      <c r="E8" s="332">
        <v>6121</v>
      </c>
      <c r="F8" s="334"/>
      <c r="G8" s="333" t="s">
        <v>710</v>
      </c>
      <c r="H8" s="333">
        <v>2014</v>
      </c>
      <c r="I8" s="333">
        <v>2018</v>
      </c>
      <c r="J8" s="335">
        <v>294500</v>
      </c>
      <c r="K8" s="335"/>
      <c r="L8" s="336"/>
      <c r="M8" s="337">
        <v>6000</v>
      </c>
      <c r="N8" s="337">
        <v>250</v>
      </c>
      <c r="O8" s="335">
        <v>1</v>
      </c>
      <c r="P8" s="338">
        <f t="shared" si="1"/>
        <v>4.0000000000000001E-3</v>
      </c>
      <c r="Q8" s="337">
        <v>9000</v>
      </c>
      <c r="R8" s="337">
        <v>150000</v>
      </c>
      <c r="S8" s="339">
        <v>135250</v>
      </c>
      <c r="T8" s="340" t="s">
        <v>703</v>
      </c>
      <c r="U8" s="341"/>
      <c r="V8" s="342">
        <f t="shared" si="2"/>
        <v>0</v>
      </c>
      <c r="W8" s="343" t="s">
        <v>1173</v>
      </c>
      <c r="X8" s="344">
        <f t="shared" si="3"/>
        <v>1</v>
      </c>
      <c r="Y8" s="342" t="str">
        <f t="shared" si="4"/>
        <v xml:space="preserve"> </v>
      </c>
      <c r="Z8" s="345">
        <f t="shared" si="5"/>
        <v>0</v>
      </c>
      <c r="AA8" s="346" t="str">
        <f t="shared" si="6"/>
        <v>5600221228006121</v>
      </c>
      <c r="AB8" s="329"/>
      <c r="AC8" s="347"/>
      <c r="AD8" s="329"/>
      <c r="AE8" s="329"/>
      <c r="AF8" s="329"/>
    </row>
    <row r="9" spans="1:32" outlineLevel="2" x14ac:dyDescent="0.2">
      <c r="A9" s="330">
        <f t="shared" si="0"/>
        <v>7</v>
      </c>
      <c r="B9" s="331" t="s">
        <v>701</v>
      </c>
      <c r="C9" s="332" t="s">
        <v>487</v>
      </c>
      <c r="D9" s="333">
        <v>2827</v>
      </c>
      <c r="E9" s="332">
        <v>6121</v>
      </c>
      <c r="F9" s="334"/>
      <c r="G9" s="333" t="s">
        <v>711</v>
      </c>
      <c r="H9" s="333">
        <v>2014</v>
      </c>
      <c r="I9" s="333">
        <v>2016</v>
      </c>
      <c r="J9" s="335">
        <v>5770</v>
      </c>
      <c r="K9" s="335"/>
      <c r="L9" s="336"/>
      <c r="M9" s="337">
        <v>5962</v>
      </c>
      <c r="N9" s="337">
        <v>500</v>
      </c>
      <c r="O9" s="335">
        <v>261</v>
      </c>
      <c r="P9" s="338">
        <f t="shared" si="1"/>
        <v>0.52200000000000002</v>
      </c>
      <c r="Q9" s="337"/>
      <c r="R9" s="337"/>
      <c r="S9" s="339"/>
      <c r="T9" s="340" t="s">
        <v>703</v>
      </c>
      <c r="U9" s="341"/>
      <c r="V9" s="342">
        <f t="shared" si="2"/>
        <v>5270</v>
      </c>
      <c r="W9" s="343" t="s">
        <v>1173</v>
      </c>
      <c r="X9" s="344">
        <f t="shared" si="3"/>
        <v>1</v>
      </c>
      <c r="Y9" s="342">
        <f t="shared" si="4"/>
        <v>5600</v>
      </c>
      <c r="Z9" s="345" t="str">
        <f t="shared" si="5"/>
        <v>ORG 2827 - Doplnění chodníku v ulici Maříkově</v>
      </c>
      <c r="AA9" s="346" t="str">
        <f t="shared" si="6"/>
        <v>5600221228276121</v>
      </c>
      <c r="AB9" s="329"/>
      <c r="AC9" s="347"/>
      <c r="AD9" s="329"/>
      <c r="AE9" s="329"/>
      <c r="AF9" s="329"/>
    </row>
    <row r="10" spans="1:32" outlineLevel="2" x14ac:dyDescent="0.2">
      <c r="A10" s="330">
        <f t="shared" si="0"/>
        <v>8</v>
      </c>
      <c r="B10" s="331" t="s">
        <v>701</v>
      </c>
      <c r="C10" s="332" t="s">
        <v>487</v>
      </c>
      <c r="D10" s="333">
        <v>2828</v>
      </c>
      <c r="E10" s="332">
        <v>6121</v>
      </c>
      <c r="F10" s="334"/>
      <c r="G10" s="333" t="s">
        <v>712</v>
      </c>
      <c r="H10" s="333">
        <v>2014</v>
      </c>
      <c r="I10" s="333">
        <v>2017</v>
      </c>
      <c r="J10" s="335">
        <v>24680</v>
      </c>
      <c r="K10" s="335"/>
      <c r="L10" s="336"/>
      <c r="M10" s="337">
        <v>5000</v>
      </c>
      <c r="N10" s="337">
        <v>500</v>
      </c>
      <c r="O10" s="335">
        <v>224</v>
      </c>
      <c r="P10" s="338">
        <f t="shared" si="1"/>
        <v>0.44800000000000001</v>
      </c>
      <c r="Q10" s="337">
        <v>10000</v>
      </c>
      <c r="R10" s="337">
        <v>14180</v>
      </c>
      <c r="S10" s="339"/>
      <c r="T10" s="340" t="s">
        <v>703</v>
      </c>
      <c r="U10" s="341"/>
      <c r="V10" s="342">
        <f t="shared" si="2"/>
        <v>0</v>
      </c>
      <c r="W10" s="343" t="s">
        <v>1173</v>
      </c>
      <c r="X10" s="344">
        <f t="shared" si="3"/>
        <v>1</v>
      </c>
      <c r="Y10" s="342" t="str">
        <f t="shared" si="4"/>
        <v xml:space="preserve"> </v>
      </c>
      <c r="Z10" s="345">
        <f t="shared" si="5"/>
        <v>0</v>
      </c>
      <c r="AA10" s="346" t="str">
        <f t="shared" si="6"/>
        <v>5600221228286121</v>
      </c>
      <c r="AB10" s="329"/>
      <c r="AC10" s="347"/>
      <c r="AD10" s="329"/>
      <c r="AE10" s="329"/>
      <c r="AF10" s="329"/>
    </row>
    <row r="11" spans="1:32" outlineLevel="2" x14ac:dyDescent="0.2">
      <c r="A11" s="330">
        <f t="shared" si="0"/>
        <v>9</v>
      </c>
      <c r="B11" s="331" t="s">
        <v>701</v>
      </c>
      <c r="C11" s="332" t="s">
        <v>487</v>
      </c>
      <c r="D11" s="333">
        <v>2829</v>
      </c>
      <c r="E11" s="332">
        <v>6121</v>
      </c>
      <c r="F11" s="334"/>
      <c r="G11" s="353" t="s">
        <v>713</v>
      </c>
      <c r="H11" s="333">
        <v>2014</v>
      </c>
      <c r="I11" s="333">
        <v>2016</v>
      </c>
      <c r="J11" s="335">
        <v>7640</v>
      </c>
      <c r="K11" s="335">
        <v>324</v>
      </c>
      <c r="L11" s="336"/>
      <c r="M11" s="337">
        <v>5064</v>
      </c>
      <c r="N11" s="337">
        <v>6800</v>
      </c>
      <c r="O11" s="335">
        <v>6472</v>
      </c>
      <c r="P11" s="338">
        <f t="shared" si="1"/>
        <v>0.95176470588235296</v>
      </c>
      <c r="Q11" s="337">
        <v>840</v>
      </c>
      <c r="R11" s="337"/>
      <c r="S11" s="339"/>
      <c r="T11" s="340" t="s">
        <v>703</v>
      </c>
      <c r="U11" s="341"/>
      <c r="V11" s="342">
        <f t="shared" si="2"/>
        <v>0</v>
      </c>
      <c r="W11" s="343" t="s">
        <v>1173</v>
      </c>
      <c r="X11" s="344">
        <f t="shared" si="3"/>
        <v>1</v>
      </c>
      <c r="Y11" s="342" t="str">
        <f t="shared" si="4"/>
        <v xml:space="preserve"> </v>
      </c>
      <c r="Z11" s="345">
        <f t="shared" si="5"/>
        <v>0</v>
      </c>
      <c r="AA11" s="346" t="str">
        <f t="shared" si="6"/>
        <v>5600221228296121</v>
      </c>
      <c r="AB11" s="329"/>
      <c r="AC11" s="347"/>
      <c r="AD11" s="329"/>
      <c r="AE11" s="329"/>
      <c r="AF11" s="329"/>
    </row>
    <row r="12" spans="1:32" outlineLevel="2" x14ac:dyDescent="0.2">
      <c r="A12" s="330">
        <f t="shared" si="0"/>
        <v>10</v>
      </c>
      <c r="B12" s="331" t="s">
        <v>701</v>
      </c>
      <c r="C12" s="332" t="s">
        <v>487</v>
      </c>
      <c r="D12" s="333">
        <v>2830</v>
      </c>
      <c r="E12" s="332">
        <v>6121</v>
      </c>
      <c r="F12" s="334"/>
      <c r="G12" s="353" t="s">
        <v>714</v>
      </c>
      <c r="H12" s="333">
        <v>2014</v>
      </c>
      <c r="I12" s="333">
        <v>2016</v>
      </c>
      <c r="J12" s="335">
        <v>2650</v>
      </c>
      <c r="K12" s="335"/>
      <c r="L12" s="336">
        <v>75</v>
      </c>
      <c r="M12" s="337">
        <v>2475</v>
      </c>
      <c r="N12" s="337">
        <v>60</v>
      </c>
      <c r="O12" s="335">
        <v>1</v>
      </c>
      <c r="P12" s="338">
        <f t="shared" si="1"/>
        <v>1.6666666666666666E-2</v>
      </c>
      <c r="Q12" s="337">
        <v>2515</v>
      </c>
      <c r="R12" s="337"/>
      <c r="S12" s="339"/>
      <c r="T12" s="340" t="s">
        <v>703</v>
      </c>
      <c r="U12" s="341"/>
      <c r="V12" s="342">
        <f t="shared" si="2"/>
        <v>0</v>
      </c>
      <c r="W12" s="343" t="s">
        <v>1173</v>
      </c>
      <c r="X12" s="344">
        <f t="shared" si="3"/>
        <v>1</v>
      </c>
      <c r="Y12" s="342" t="str">
        <f t="shared" si="4"/>
        <v xml:space="preserve"> </v>
      </c>
      <c r="Z12" s="345">
        <f t="shared" si="5"/>
        <v>0</v>
      </c>
      <c r="AA12" s="346" t="str">
        <f t="shared" si="6"/>
        <v>5600221228306121</v>
      </c>
      <c r="AB12" s="329"/>
      <c r="AC12" s="347"/>
      <c r="AD12" s="329"/>
      <c r="AE12" s="329"/>
      <c r="AF12" s="329"/>
    </row>
    <row r="13" spans="1:32" outlineLevel="2" x14ac:dyDescent="0.2">
      <c r="A13" s="330">
        <f t="shared" si="0"/>
        <v>11</v>
      </c>
      <c r="B13" s="331" t="s">
        <v>701</v>
      </c>
      <c r="C13" s="332" t="s">
        <v>487</v>
      </c>
      <c r="D13" s="333">
        <v>2831</v>
      </c>
      <c r="E13" s="332">
        <v>6121</v>
      </c>
      <c r="F13" s="334"/>
      <c r="G13" s="353" t="s">
        <v>715</v>
      </c>
      <c r="H13" s="333">
        <v>2014</v>
      </c>
      <c r="I13" s="333">
        <v>2018</v>
      </c>
      <c r="J13" s="335">
        <v>169835</v>
      </c>
      <c r="K13" s="335"/>
      <c r="L13" s="336"/>
      <c r="M13" s="337">
        <v>3000</v>
      </c>
      <c r="N13" s="337">
        <v>1500</v>
      </c>
      <c r="O13" s="335">
        <v>1099</v>
      </c>
      <c r="P13" s="338">
        <f t="shared" si="1"/>
        <v>0.73266666666666669</v>
      </c>
      <c r="Q13" s="337">
        <v>4000</v>
      </c>
      <c r="R13" s="337">
        <v>75000</v>
      </c>
      <c r="S13" s="339">
        <v>86835</v>
      </c>
      <c r="T13" s="340" t="s">
        <v>703</v>
      </c>
      <c r="U13" s="341"/>
      <c r="V13" s="342">
        <f t="shared" si="2"/>
        <v>2500</v>
      </c>
      <c r="W13" s="343" t="s">
        <v>1174</v>
      </c>
      <c r="X13" s="344">
        <f t="shared" si="3"/>
        <v>2</v>
      </c>
      <c r="Y13" s="342">
        <f t="shared" si="4"/>
        <v>5600</v>
      </c>
      <c r="Z13" s="345" t="str">
        <f t="shared" si="5"/>
        <v>ORG 2831 - Terminál Starý Lískovec</v>
      </c>
      <c r="AA13" s="346" t="str">
        <f t="shared" si="6"/>
        <v>5600221228316121</v>
      </c>
      <c r="AB13" s="329"/>
      <c r="AC13" s="347"/>
      <c r="AD13" s="329"/>
      <c r="AE13" s="329"/>
      <c r="AF13" s="329"/>
    </row>
    <row r="14" spans="1:32" outlineLevel="2" x14ac:dyDescent="0.2">
      <c r="A14" s="330">
        <f t="shared" si="0"/>
        <v>12</v>
      </c>
      <c r="B14" s="331" t="s">
        <v>701</v>
      </c>
      <c r="C14" s="332" t="s">
        <v>487</v>
      </c>
      <c r="D14" s="333">
        <v>2832</v>
      </c>
      <c r="E14" s="332">
        <v>6121</v>
      </c>
      <c r="F14" s="334"/>
      <c r="G14" s="353" t="s">
        <v>716</v>
      </c>
      <c r="H14" s="333">
        <v>2014</v>
      </c>
      <c r="I14" s="333">
        <v>2019</v>
      </c>
      <c r="J14" s="335">
        <v>638700</v>
      </c>
      <c r="K14" s="335"/>
      <c r="L14" s="336"/>
      <c r="M14" s="337">
        <v>2500</v>
      </c>
      <c r="N14" s="337">
        <v>100</v>
      </c>
      <c r="O14" s="335"/>
      <c r="P14" s="338">
        <f t="shared" si="1"/>
        <v>0</v>
      </c>
      <c r="Q14" s="337">
        <v>2400</v>
      </c>
      <c r="R14" s="337"/>
      <c r="S14" s="339">
        <v>636200</v>
      </c>
      <c r="T14" s="340" t="s">
        <v>703</v>
      </c>
      <c r="U14" s="341"/>
      <c r="V14" s="342">
        <f t="shared" si="2"/>
        <v>0</v>
      </c>
      <c r="W14" s="343" t="s">
        <v>1173</v>
      </c>
      <c r="X14" s="344">
        <f t="shared" si="3"/>
        <v>2</v>
      </c>
      <c r="Y14" s="342" t="str">
        <f t="shared" si="4"/>
        <v xml:space="preserve"> </v>
      </c>
      <c r="Z14" s="345">
        <f t="shared" si="5"/>
        <v>0</v>
      </c>
      <c r="AA14" s="346" t="str">
        <f t="shared" si="6"/>
        <v>5600221228326121</v>
      </c>
      <c r="AB14" s="329"/>
      <c r="AC14" s="347"/>
      <c r="AD14" s="329"/>
      <c r="AE14" s="329"/>
      <c r="AF14" s="329"/>
    </row>
    <row r="15" spans="1:32" outlineLevel="2" x14ac:dyDescent="0.2">
      <c r="A15" s="330">
        <f t="shared" si="0"/>
        <v>13</v>
      </c>
      <c r="B15" s="331" t="s">
        <v>701</v>
      </c>
      <c r="C15" s="332" t="s">
        <v>487</v>
      </c>
      <c r="D15" s="333">
        <v>2833</v>
      </c>
      <c r="E15" s="332">
        <v>6121</v>
      </c>
      <c r="F15" s="334"/>
      <c r="G15" s="353" t="s">
        <v>717</v>
      </c>
      <c r="H15" s="333">
        <v>2014</v>
      </c>
      <c r="I15" s="333">
        <v>2016</v>
      </c>
      <c r="J15" s="335">
        <v>16300</v>
      </c>
      <c r="K15" s="335"/>
      <c r="L15" s="336">
        <v>60</v>
      </c>
      <c r="M15" s="337">
        <v>16140</v>
      </c>
      <c r="N15" s="337">
        <v>300</v>
      </c>
      <c r="O15" s="335">
        <v>234</v>
      </c>
      <c r="P15" s="338">
        <f t="shared" si="1"/>
        <v>0.78</v>
      </c>
      <c r="Q15" s="337">
        <v>15940</v>
      </c>
      <c r="R15" s="337"/>
      <c r="S15" s="339"/>
      <c r="T15" s="340" t="s">
        <v>703</v>
      </c>
      <c r="U15" s="341"/>
      <c r="V15" s="342">
        <f t="shared" si="2"/>
        <v>0</v>
      </c>
      <c r="W15" s="343" t="s">
        <v>1173</v>
      </c>
      <c r="X15" s="344">
        <f t="shared" si="3"/>
        <v>2</v>
      </c>
      <c r="Y15" s="342" t="str">
        <f t="shared" si="4"/>
        <v xml:space="preserve"> </v>
      </c>
      <c r="Z15" s="345">
        <f t="shared" si="5"/>
        <v>0</v>
      </c>
      <c r="AA15" s="346" t="str">
        <f t="shared" si="6"/>
        <v>5600221228336121</v>
      </c>
      <c r="AB15" s="329"/>
      <c r="AC15" s="347"/>
      <c r="AD15" s="329"/>
      <c r="AE15" s="329"/>
      <c r="AF15" s="329"/>
    </row>
    <row r="16" spans="1:32" outlineLevel="2" x14ac:dyDescent="0.2">
      <c r="A16" s="330">
        <f t="shared" si="0"/>
        <v>14</v>
      </c>
      <c r="B16" s="331" t="s">
        <v>701</v>
      </c>
      <c r="C16" s="332" t="s">
        <v>487</v>
      </c>
      <c r="D16" s="333">
        <v>2834</v>
      </c>
      <c r="E16" s="332">
        <v>6121</v>
      </c>
      <c r="F16" s="334"/>
      <c r="G16" s="353" t="s">
        <v>718</v>
      </c>
      <c r="H16" s="333">
        <v>2014</v>
      </c>
      <c r="I16" s="333">
        <v>2019</v>
      </c>
      <c r="J16" s="335">
        <v>444900</v>
      </c>
      <c r="K16" s="335"/>
      <c r="L16" s="336"/>
      <c r="M16" s="337">
        <v>4000</v>
      </c>
      <c r="N16" s="337">
        <v>100</v>
      </c>
      <c r="O16" s="335">
        <v>1</v>
      </c>
      <c r="P16" s="338">
        <f t="shared" si="1"/>
        <v>0.01</v>
      </c>
      <c r="Q16" s="337">
        <v>10000</v>
      </c>
      <c r="R16" s="337">
        <v>50000</v>
      </c>
      <c r="S16" s="339">
        <v>384800</v>
      </c>
      <c r="T16" s="340" t="s">
        <v>703</v>
      </c>
      <c r="U16" s="341"/>
      <c r="V16" s="342">
        <f t="shared" si="2"/>
        <v>0</v>
      </c>
      <c r="W16" s="343" t="s">
        <v>1173</v>
      </c>
      <c r="X16" s="344">
        <f t="shared" si="3"/>
        <v>2</v>
      </c>
      <c r="Y16" s="342" t="str">
        <f t="shared" si="4"/>
        <v xml:space="preserve"> </v>
      </c>
      <c r="Z16" s="345">
        <f t="shared" si="5"/>
        <v>0</v>
      </c>
      <c r="AA16" s="346" t="str">
        <f t="shared" si="6"/>
        <v>5600221228346121</v>
      </c>
      <c r="AB16" s="329"/>
      <c r="AC16" s="347"/>
      <c r="AD16" s="329"/>
      <c r="AE16" s="329"/>
      <c r="AF16" s="329"/>
    </row>
    <row r="17" spans="1:32" outlineLevel="2" x14ac:dyDescent="0.2">
      <c r="A17" s="330">
        <f t="shared" si="0"/>
        <v>15</v>
      </c>
      <c r="B17" s="331" t="s">
        <v>701</v>
      </c>
      <c r="C17" s="332" t="s">
        <v>487</v>
      </c>
      <c r="D17" s="333">
        <v>2835</v>
      </c>
      <c r="E17" s="332">
        <v>6121</v>
      </c>
      <c r="F17" s="334"/>
      <c r="G17" s="353" t="s">
        <v>719</v>
      </c>
      <c r="H17" s="333">
        <v>2014</v>
      </c>
      <c r="I17" s="333">
        <v>2019</v>
      </c>
      <c r="J17" s="335">
        <v>177600</v>
      </c>
      <c r="K17" s="335"/>
      <c r="L17" s="336"/>
      <c r="M17" s="337">
        <v>200</v>
      </c>
      <c r="N17" s="337">
        <v>0</v>
      </c>
      <c r="O17" s="335"/>
      <c r="P17" s="338" t="str">
        <f t="shared" si="1"/>
        <v xml:space="preserve"> </v>
      </c>
      <c r="Q17" s="337">
        <v>200</v>
      </c>
      <c r="R17" s="337">
        <v>2000</v>
      </c>
      <c r="S17" s="339">
        <v>175400</v>
      </c>
      <c r="T17" s="340" t="s">
        <v>703</v>
      </c>
      <c r="U17" s="341"/>
      <c r="V17" s="342">
        <f t="shared" si="2"/>
        <v>0</v>
      </c>
      <c r="W17" s="343" t="s">
        <v>1173</v>
      </c>
      <c r="X17" s="344">
        <f t="shared" si="3"/>
        <v>2</v>
      </c>
      <c r="Y17" s="342" t="str">
        <f t="shared" si="4"/>
        <v xml:space="preserve"> </v>
      </c>
      <c r="Z17" s="345">
        <f t="shared" si="5"/>
        <v>0</v>
      </c>
      <c r="AA17" s="346" t="str">
        <f t="shared" si="6"/>
        <v>5600221228356121</v>
      </c>
      <c r="AB17" s="329"/>
      <c r="AC17" s="347"/>
      <c r="AD17" s="329"/>
      <c r="AE17" s="329"/>
      <c r="AF17" s="329"/>
    </row>
    <row r="18" spans="1:32" outlineLevel="2" x14ac:dyDescent="0.2">
      <c r="A18" s="330">
        <f t="shared" si="0"/>
        <v>16</v>
      </c>
      <c r="B18" s="331" t="s">
        <v>701</v>
      </c>
      <c r="C18" s="332" t="s">
        <v>487</v>
      </c>
      <c r="D18" s="333">
        <v>2836</v>
      </c>
      <c r="E18" s="332">
        <v>6121</v>
      </c>
      <c r="F18" s="334"/>
      <c r="G18" s="353" t="s">
        <v>720</v>
      </c>
      <c r="H18" s="333">
        <v>2014</v>
      </c>
      <c r="I18" s="333">
        <v>2019</v>
      </c>
      <c r="J18" s="335">
        <v>823000</v>
      </c>
      <c r="K18" s="335"/>
      <c r="L18" s="336"/>
      <c r="M18" s="337">
        <v>6000</v>
      </c>
      <c r="N18" s="337">
        <v>100</v>
      </c>
      <c r="O18" s="335">
        <v>1</v>
      </c>
      <c r="P18" s="338">
        <f t="shared" si="1"/>
        <v>0.01</v>
      </c>
      <c r="Q18" s="337">
        <v>5000</v>
      </c>
      <c r="R18" s="337">
        <v>15000</v>
      </c>
      <c r="S18" s="339">
        <v>792000</v>
      </c>
      <c r="T18" s="340" t="s">
        <v>703</v>
      </c>
      <c r="U18" s="341"/>
      <c r="V18" s="342">
        <f t="shared" si="2"/>
        <v>10900</v>
      </c>
      <c r="W18" s="343" t="s">
        <v>1173</v>
      </c>
      <c r="X18" s="344">
        <f t="shared" si="3"/>
        <v>2</v>
      </c>
      <c r="Y18" s="342">
        <f t="shared" si="4"/>
        <v>5600</v>
      </c>
      <c r="Z18" s="345" t="str">
        <f t="shared" si="5"/>
        <v>ORG 2836 - Prodloužení tramvajové trati Bystrc-Kamechy</v>
      </c>
      <c r="AA18" s="346" t="str">
        <f t="shared" si="6"/>
        <v>5600221228366121</v>
      </c>
      <c r="AB18" s="329"/>
      <c r="AC18" s="347"/>
      <c r="AD18" s="329"/>
      <c r="AE18" s="329"/>
      <c r="AF18" s="329"/>
    </row>
    <row r="19" spans="1:32" outlineLevel="2" x14ac:dyDescent="0.2">
      <c r="A19" s="330">
        <f t="shared" si="0"/>
        <v>17</v>
      </c>
      <c r="B19" s="331" t="s">
        <v>701</v>
      </c>
      <c r="C19" s="332" t="s">
        <v>487</v>
      </c>
      <c r="D19" s="333">
        <v>2837</v>
      </c>
      <c r="E19" s="332">
        <v>6121</v>
      </c>
      <c r="F19" s="334"/>
      <c r="G19" s="353" t="s">
        <v>721</v>
      </c>
      <c r="H19" s="333">
        <v>2014</v>
      </c>
      <c r="I19" s="333">
        <v>2019</v>
      </c>
      <c r="J19" s="335">
        <v>589200</v>
      </c>
      <c r="K19" s="335"/>
      <c r="L19" s="336"/>
      <c r="M19" s="337">
        <v>7500</v>
      </c>
      <c r="N19" s="337">
        <v>100</v>
      </c>
      <c r="O19" s="335"/>
      <c r="P19" s="338">
        <f t="shared" si="1"/>
        <v>0</v>
      </c>
      <c r="Q19" s="337"/>
      <c r="R19" s="337">
        <v>25000</v>
      </c>
      <c r="S19" s="339">
        <v>556700</v>
      </c>
      <c r="T19" s="340" t="s">
        <v>703</v>
      </c>
      <c r="U19" s="341"/>
      <c r="V19" s="342">
        <f t="shared" si="2"/>
        <v>7400</v>
      </c>
      <c r="W19" s="343" t="s">
        <v>1173</v>
      </c>
      <c r="X19" s="344">
        <f t="shared" si="3"/>
        <v>2</v>
      </c>
      <c r="Y19" s="342">
        <f t="shared" si="4"/>
        <v>5600</v>
      </c>
      <c r="Z19" s="345" t="str">
        <f t="shared" si="5"/>
        <v>ORG 2837 - Prodloužení TT Lesná</v>
      </c>
      <c r="AA19" s="346" t="str">
        <f t="shared" si="6"/>
        <v>5600221228376121</v>
      </c>
      <c r="AB19" s="329"/>
      <c r="AC19" s="347"/>
      <c r="AD19" s="329"/>
      <c r="AE19" s="329"/>
      <c r="AF19" s="329"/>
    </row>
    <row r="20" spans="1:32" outlineLevel="2" x14ac:dyDescent="0.2">
      <c r="A20" s="330">
        <f t="shared" si="0"/>
        <v>18</v>
      </c>
      <c r="B20" s="331" t="s">
        <v>701</v>
      </c>
      <c r="C20" s="332" t="s">
        <v>487</v>
      </c>
      <c r="D20" s="333">
        <v>2838</v>
      </c>
      <c r="E20" s="332">
        <v>6121</v>
      </c>
      <c r="F20" s="334"/>
      <c r="G20" s="353" t="s">
        <v>722</v>
      </c>
      <c r="H20" s="333">
        <v>2014</v>
      </c>
      <c r="I20" s="333">
        <v>2022</v>
      </c>
      <c r="J20" s="335">
        <v>907800</v>
      </c>
      <c r="K20" s="335"/>
      <c r="L20" s="336"/>
      <c r="M20" s="337">
        <v>9000</v>
      </c>
      <c r="N20" s="337">
        <v>100</v>
      </c>
      <c r="O20" s="335">
        <v>1</v>
      </c>
      <c r="P20" s="338">
        <f t="shared" si="1"/>
        <v>0.01</v>
      </c>
      <c r="Q20" s="337">
        <v>13000</v>
      </c>
      <c r="R20" s="337">
        <v>30000</v>
      </c>
      <c r="S20" s="339">
        <v>864700</v>
      </c>
      <c r="T20" s="340" t="s">
        <v>703</v>
      </c>
      <c r="U20" s="341"/>
      <c r="V20" s="342">
        <f t="shared" si="2"/>
        <v>0</v>
      </c>
      <c r="W20" s="343" t="s">
        <v>1173</v>
      </c>
      <c r="X20" s="344">
        <f t="shared" si="3"/>
        <v>2</v>
      </c>
      <c r="Y20" s="342" t="str">
        <f t="shared" si="4"/>
        <v xml:space="preserve"> </v>
      </c>
      <c r="Z20" s="345">
        <f t="shared" si="5"/>
        <v>0</v>
      </c>
      <c r="AA20" s="346" t="str">
        <f t="shared" si="6"/>
        <v>5600221228386121</v>
      </c>
      <c r="AB20" s="329"/>
      <c r="AC20" s="347"/>
      <c r="AD20" s="329"/>
      <c r="AE20" s="329"/>
      <c r="AF20" s="329"/>
    </row>
    <row r="21" spans="1:32" outlineLevel="2" x14ac:dyDescent="0.2">
      <c r="A21" s="330">
        <f t="shared" si="0"/>
        <v>19</v>
      </c>
      <c r="B21" s="331" t="s">
        <v>701</v>
      </c>
      <c r="C21" s="332" t="s">
        <v>487</v>
      </c>
      <c r="D21" s="333">
        <v>2839</v>
      </c>
      <c r="E21" s="332">
        <v>6121</v>
      </c>
      <c r="F21" s="334"/>
      <c r="G21" s="353" t="s">
        <v>723</v>
      </c>
      <c r="H21" s="333">
        <v>2014</v>
      </c>
      <c r="I21" s="333">
        <v>2016</v>
      </c>
      <c r="J21" s="335">
        <v>7000</v>
      </c>
      <c r="K21" s="335"/>
      <c r="L21" s="336"/>
      <c r="M21" s="337">
        <v>7000</v>
      </c>
      <c r="N21" s="337">
        <v>70</v>
      </c>
      <c r="O21" s="335"/>
      <c r="P21" s="338">
        <f t="shared" si="1"/>
        <v>0</v>
      </c>
      <c r="Q21" s="337">
        <v>6930</v>
      </c>
      <c r="R21" s="337"/>
      <c r="S21" s="339"/>
      <c r="T21" s="340" t="s">
        <v>703</v>
      </c>
      <c r="U21" s="341"/>
      <c r="V21" s="342">
        <f t="shared" si="2"/>
        <v>0</v>
      </c>
      <c r="W21" s="343" t="s">
        <v>1173</v>
      </c>
      <c r="X21" s="344">
        <f t="shared" si="3"/>
        <v>2</v>
      </c>
      <c r="Y21" s="342" t="str">
        <f t="shared" si="4"/>
        <v xml:space="preserve"> </v>
      </c>
      <c r="Z21" s="345">
        <f t="shared" si="5"/>
        <v>0</v>
      </c>
      <c r="AA21" s="346" t="str">
        <f t="shared" si="6"/>
        <v>5600221228396121</v>
      </c>
      <c r="AB21" s="329"/>
      <c r="AC21" s="347"/>
      <c r="AD21" s="329"/>
      <c r="AE21" s="329"/>
      <c r="AF21" s="329"/>
    </row>
    <row r="22" spans="1:32" outlineLevel="2" x14ac:dyDescent="0.2">
      <c r="A22" s="330">
        <f t="shared" si="0"/>
        <v>20</v>
      </c>
      <c r="B22" s="331" t="s">
        <v>701</v>
      </c>
      <c r="C22" s="332" t="s">
        <v>487</v>
      </c>
      <c r="D22" s="333">
        <v>2840</v>
      </c>
      <c r="E22" s="332">
        <v>6121</v>
      </c>
      <c r="F22" s="334"/>
      <c r="G22" s="353" t="s">
        <v>724</v>
      </c>
      <c r="H22" s="333">
        <v>2014</v>
      </c>
      <c r="I22" s="333">
        <v>2017</v>
      </c>
      <c r="J22" s="335">
        <v>39420</v>
      </c>
      <c r="K22" s="335"/>
      <c r="L22" s="336"/>
      <c r="M22" s="337">
        <v>1200</v>
      </c>
      <c r="N22" s="337">
        <v>300</v>
      </c>
      <c r="O22" s="335"/>
      <c r="P22" s="338">
        <f t="shared" si="1"/>
        <v>0</v>
      </c>
      <c r="Q22" s="337">
        <v>5000</v>
      </c>
      <c r="R22" s="337">
        <v>34120</v>
      </c>
      <c r="S22" s="339"/>
      <c r="T22" s="340" t="s">
        <v>703</v>
      </c>
      <c r="U22" s="341"/>
      <c r="V22" s="342">
        <f t="shared" si="2"/>
        <v>0</v>
      </c>
      <c r="W22" s="343" t="s">
        <v>1173</v>
      </c>
      <c r="X22" s="344">
        <f t="shared" si="3"/>
        <v>2</v>
      </c>
      <c r="Y22" s="342" t="str">
        <f t="shared" si="4"/>
        <v xml:space="preserve"> </v>
      </c>
      <c r="Z22" s="345">
        <f t="shared" si="5"/>
        <v>0</v>
      </c>
      <c r="AA22" s="346" t="str">
        <f t="shared" si="6"/>
        <v>5600221228406121</v>
      </c>
      <c r="AB22" s="329"/>
      <c r="AC22" s="347"/>
      <c r="AD22" s="329"/>
      <c r="AE22" s="329"/>
      <c r="AF22" s="329"/>
    </row>
    <row r="23" spans="1:32" outlineLevel="2" x14ac:dyDescent="0.2">
      <c r="A23" s="330">
        <f t="shared" si="0"/>
        <v>21</v>
      </c>
      <c r="B23" s="331" t="s">
        <v>701</v>
      </c>
      <c r="C23" s="332" t="s">
        <v>487</v>
      </c>
      <c r="D23" s="333">
        <v>2853</v>
      </c>
      <c r="E23" s="332">
        <v>6121</v>
      </c>
      <c r="F23" s="334"/>
      <c r="G23" s="353" t="s">
        <v>725</v>
      </c>
      <c r="H23" s="333">
        <v>2013</v>
      </c>
      <c r="I23" s="333">
        <v>2016</v>
      </c>
      <c r="J23" s="335">
        <v>4900</v>
      </c>
      <c r="K23" s="335"/>
      <c r="L23" s="336">
        <v>79</v>
      </c>
      <c r="M23" s="337">
        <v>4820</v>
      </c>
      <c r="N23" s="337">
        <v>300</v>
      </c>
      <c r="O23" s="335">
        <v>285</v>
      </c>
      <c r="P23" s="338">
        <f t="shared" si="1"/>
        <v>0.95</v>
      </c>
      <c r="Q23" s="337">
        <v>4521</v>
      </c>
      <c r="R23" s="337"/>
      <c r="S23" s="339"/>
      <c r="T23" s="333" t="s">
        <v>703</v>
      </c>
      <c r="U23" s="341"/>
      <c r="V23" s="342">
        <f t="shared" si="2"/>
        <v>0</v>
      </c>
      <c r="W23" s="343" t="s">
        <v>1173</v>
      </c>
      <c r="X23" s="344">
        <f t="shared" si="3"/>
        <v>2</v>
      </c>
      <c r="Y23" s="342" t="str">
        <f t="shared" si="4"/>
        <v xml:space="preserve"> </v>
      </c>
      <c r="Z23" s="345">
        <f t="shared" si="5"/>
        <v>0</v>
      </c>
      <c r="AA23" s="346" t="str">
        <f t="shared" si="6"/>
        <v>5600221228536121</v>
      </c>
      <c r="AB23" s="329"/>
      <c r="AC23" s="347"/>
      <c r="AD23" s="329"/>
      <c r="AE23" s="329"/>
      <c r="AF23" s="329"/>
    </row>
    <row r="24" spans="1:32" outlineLevel="2" x14ac:dyDescent="0.2">
      <c r="A24" s="330">
        <f t="shared" si="0"/>
        <v>22</v>
      </c>
      <c r="B24" s="331" t="s">
        <v>701</v>
      </c>
      <c r="C24" s="332" t="s">
        <v>487</v>
      </c>
      <c r="D24" s="333">
        <v>2877</v>
      </c>
      <c r="E24" s="333">
        <v>6121</v>
      </c>
      <c r="F24" s="334"/>
      <c r="G24" s="353" t="s">
        <v>726</v>
      </c>
      <c r="H24" s="333">
        <v>2013</v>
      </c>
      <c r="I24" s="333">
        <v>2015</v>
      </c>
      <c r="J24" s="335">
        <v>3340</v>
      </c>
      <c r="K24" s="335"/>
      <c r="L24" s="336">
        <v>3174</v>
      </c>
      <c r="M24" s="337">
        <v>140</v>
      </c>
      <c r="N24" s="337">
        <v>140</v>
      </c>
      <c r="O24" s="335">
        <v>132</v>
      </c>
      <c r="P24" s="338">
        <f t="shared" si="1"/>
        <v>0.94285714285714284</v>
      </c>
      <c r="Q24" s="337"/>
      <c r="R24" s="337"/>
      <c r="S24" s="339"/>
      <c r="T24" s="333" t="s">
        <v>703</v>
      </c>
      <c r="U24" s="341"/>
      <c r="V24" s="342">
        <f t="shared" si="2"/>
        <v>26</v>
      </c>
      <c r="W24" s="343" t="s">
        <v>1173</v>
      </c>
      <c r="X24" s="344">
        <f t="shared" si="3"/>
        <v>2</v>
      </c>
      <c r="Y24" s="342">
        <f t="shared" si="4"/>
        <v>5600</v>
      </c>
      <c r="Z24" s="345" t="str">
        <f t="shared" si="5"/>
        <v>ORG 2877 - Rekonstrukce návsi v Ořešíně</v>
      </c>
      <c r="AA24" s="346" t="str">
        <f t="shared" si="6"/>
        <v>5600221228776121</v>
      </c>
      <c r="AB24" s="329"/>
      <c r="AC24" s="347"/>
      <c r="AD24" s="329"/>
      <c r="AE24" s="329"/>
      <c r="AF24" s="329"/>
    </row>
    <row r="25" spans="1:32" outlineLevel="2" x14ac:dyDescent="0.2">
      <c r="A25" s="330">
        <f t="shared" si="0"/>
        <v>23</v>
      </c>
      <c r="B25" s="331" t="s">
        <v>701</v>
      </c>
      <c r="C25" s="332" t="s">
        <v>487</v>
      </c>
      <c r="D25" s="333">
        <v>2883</v>
      </c>
      <c r="E25" s="333">
        <v>6121</v>
      </c>
      <c r="F25" s="334"/>
      <c r="G25" s="353" t="s">
        <v>727</v>
      </c>
      <c r="H25" s="333">
        <v>2013</v>
      </c>
      <c r="I25" s="333">
        <v>2015</v>
      </c>
      <c r="J25" s="335">
        <v>27000</v>
      </c>
      <c r="K25" s="335"/>
      <c r="L25" s="354">
        <v>23496</v>
      </c>
      <c r="M25" s="337">
        <v>1500</v>
      </c>
      <c r="N25" s="337">
        <v>300</v>
      </c>
      <c r="O25" s="335">
        <v>280</v>
      </c>
      <c r="P25" s="338">
        <f t="shared" si="1"/>
        <v>0.93333333333333335</v>
      </c>
      <c r="Q25" s="337"/>
      <c r="R25" s="337"/>
      <c r="S25" s="339"/>
      <c r="T25" s="333" t="s">
        <v>703</v>
      </c>
      <c r="U25" s="341"/>
      <c r="V25" s="342">
        <f t="shared" si="2"/>
        <v>3204</v>
      </c>
      <c r="W25" s="343" t="s">
        <v>1173</v>
      </c>
      <c r="X25" s="344">
        <f t="shared" si="3"/>
        <v>2</v>
      </c>
      <c r="Y25" s="342">
        <f t="shared" si="4"/>
        <v>5600</v>
      </c>
      <c r="Z25" s="345" t="str">
        <f t="shared" si="5"/>
        <v>ORG 2883 - Stav. úpravy křiž. Kaštanová-Popelova-Vinohradská</v>
      </c>
      <c r="AA25" s="346" t="str">
        <f t="shared" si="6"/>
        <v>5600221228836121</v>
      </c>
      <c r="AB25" s="329"/>
      <c r="AC25" s="347"/>
      <c r="AD25" s="329"/>
      <c r="AE25" s="329"/>
      <c r="AF25" s="329"/>
    </row>
    <row r="26" spans="1:32" outlineLevel="2" x14ac:dyDescent="0.2">
      <c r="A26" s="330">
        <f t="shared" si="0"/>
        <v>24</v>
      </c>
      <c r="B26" s="331" t="s">
        <v>728</v>
      </c>
      <c r="C26" s="332" t="s">
        <v>487</v>
      </c>
      <c r="D26" s="333">
        <v>2885</v>
      </c>
      <c r="E26" s="333">
        <v>6121</v>
      </c>
      <c r="F26" s="334"/>
      <c r="G26" s="353" t="s">
        <v>729</v>
      </c>
      <c r="H26" s="333"/>
      <c r="I26" s="333"/>
      <c r="J26" s="335"/>
      <c r="K26" s="335"/>
      <c r="L26" s="354">
        <v>22639</v>
      </c>
      <c r="M26" s="337">
        <v>14000</v>
      </c>
      <c r="N26" s="337">
        <v>18187</v>
      </c>
      <c r="O26" s="335">
        <v>17681</v>
      </c>
      <c r="P26" s="338">
        <f t="shared" si="1"/>
        <v>0.97217792929015234</v>
      </c>
      <c r="Q26" s="337">
        <v>14000</v>
      </c>
      <c r="R26" s="337"/>
      <c r="S26" s="339"/>
      <c r="T26" s="333" t="s">
        <v>730</v>
      </c>
      <c r="U26" s="341"/>
      <c r="V26" s="342">
        <f t="shared" si="2"/>
        <v>-54826</v>
      </c>
      <c r="W26" s="343" t="s">
        <v>1173</v>
      </c>
      <c r="X26" s="344">
        <f t="shared" si="3"/>
        <v>2</v>
      </c>
      <c r="Y26" s="342">
        <f t="shared" si="4"/>
        <v>5400</v>
      </c>
      <c r="Z26" s="345" t="str">
        <f t="shared" si="5"/>
        <v xml:space="preserve">ORG 2885 - Rekonstrukce komunikací </v>
      </c>
      <c r="AA26" s="346" t="str">
        <f t="shared" si="6"/>
        <v>5400221228856121</v>
      </c>
      <c r="AB26" s="329"/>
      <c r="AC26" s="347"/>
      <c r="AD26" s="329"/>
      <c r="AE26" s="329"/>
      <c r="AF26" s="329"/>
    </row>
    <row r="27" spans="1:32" outlineLevel="2" x14ac:dyDescent="0.2">
      <c r="A27" s="330">
        <f t="shared" si="0"/>
        <v>25</v>
      </c>
      <c r="B27" s="331" t="s">
        <v>701</v>
      </c>
      <c r="C27" s="332" t="s">
        <v>487</v>
      </c>
      <c r="D27" s="333">
        <v>2903</v>
      </c>
      <c r="E27" s="333">
        <v>6121</v>
      </c>
      <c r="F27" s="334"/>
      <c r="G27" s="353" t="s">
        <v>731</v>
      </c>
      <c r="H27" s="333">
        <v>2012</v>
      </c>
      <c r="I27" s="333">
        <v>2016</v>
      </c>
      <c r="J27" s="335">
        <v>68500</v>
      </c>
      <c r="K27" s="335"/>
      <c r="L27" s="354">
        <v>6728</v>
      </c>
      <c r="M27" s="337">
        <v>40000</v>
      </c>
      <c r="N27" s="337">
        <v>38500</v>
      </c>
      <c r="O27" s="335">
        <v>37480</v>
      </c>
      <c r="P27" s="338">
        <f t="shared" si="1"/>
        <v>0.97350649350649354</v>
      </c>
      <c r="Q27" s="337">
        <v>100</v>
      </c>
      <c r="R27" s="337"/>
      <c r="S27" s="339"/>
      <c r="T27" s="333" t="s">
        <v>703</v>
      </c>
      <c r="U27" s="341"/>
      <c r="V27" s="342">
        <f t="shared" si="2"/>
        <v>23172</v>
      </c>
      <c r="W27" s="343" t="s">
        <v>1173</v>
      </c>
      <c r="X27" s="344">
        <f t="shared" si="3"/>
        <v>2</v>
      </c>
      <c r="Y27" s="342">
        <f t="shared" si="4"/>
        <v>5600</v>
      </c>
      <c r="Z27" s="345" t="str">
        <f t="shared" si="5"/>
        <v>ORG 2903 - Rekonstrukce ulice Milady Horákové</v>
      </c>
      <c r="AA27" s="346" t="str">
        <f t="shared" si="6"/>
        <v>5600221229036121</v>
      </c>
      <c r="AB27" s="329"/>
      <c r="AC27" s="347"/>
      <c r="AD27" s="329"/>
      <c r="AE27" s="329"/>
      <c r="AF27" s="329"/>
    </row>
    <row r="28" spans="1:32" outlineLevel="2" x14ac:dyDescent="0.2">
      <c r="A28" s="330">
        <f t="shared" si="0"/>
        <v>26</v>
      </c>
      <c r="B28" s="355">
        <v>5600</v>
      </c>
      <c r="C28" s="332" t="s">
        <v>487</v>
      </c>
      <c r="D28" s="332">
        <v>2930</v>
      </c>
      <c r="E28" s="332">
        <v>6121</v>
      </c>
      <c r="F28" s="340"/>
      <c r="G28" s="353" t="s">
        <v>732</v>
      </c>
      <c r="H28" s="332">
        <v>2012</v>
      </c>
      <c r="I28" s="332">
        <v>2016</v>
      </c>
      <c r="J28" s="356">
        <v>75200</v>
      </c>
      <c r="K28" s="356"/>
      <c r="L28" s="354">
        <v>843</v>
      </c>
      <c r="M28" s="357">
        <v>20000</v>
      </c>
      <c r="N28" s="357">
        <v>13000</v>
      </c>
      <c r="O28" s="356">
        <v>5567</v>
      </c>
      <c r="P28" s="338">
        <f t="shared" si="1"/>
        <v>0.42823076923076925</v>
      </c>
      <c r="Q28" s="357">
        <v>14400</v>
      </c>
      <c r="R28" s="357"/>
      <c r="S28" s="339"/>
      <c r="T28" s="340" t="s">
        <v>703</v>
      </c>
      <c r="U28" s="341"/>
      <c r="V28" s="342">
        <f t="shared" si="2"/>
        <v>46957</v>
      </c>
      <c r="W28" s="343" t="s">
        <v>1174</v>
      </c>
      <c r="X28" s="344">
        <f t="shared" si="3"/>
        <v>3</v>
      </c>
      <c r="Y28" s="342">
        <f t="shared" si="4"/>
        <v>5600</v>
      </c>
      <c r="Z28" s="345" t="str">
        <f t="shared" si="5"/>
        <v>ORG 2930 - Horova - komunikace</v>
      </c>
      <c r="AA28" s="346" t="str">
        <f t="shared" si="6"/>
        <v>5600221229306121</v>
      </c>
      <c r="AB28" s="329"/>
      <c r="AC28" s="347"/>
      <c r="AD28" s="329"/>
      <c r="AE28" s="329"/>
      <c r="AF28" s="329"/>
    </row>
    <row r="29" spans="1:32" outlineLevel="2" x14ac:dyDescent="0.2">
      <c r="A29" s="330">
        <f t="shared" si="0"/>
        <v>27</v>
      </c>
      <c r="B29" s="355">
        <v>5600</v>
      </c>
      <c r="C29" s="332" t="s">
        <v>487</v>
      </c>
      <c r="D29" s="332">
        <v>2931</v>
      </c>
      <c r="E29" s="332">
        <v>6121</v>
      </c>
      <c r="F29" s="340"/>
      <c r="G29" s="353" t="s">
        <v>733</v>
      </c>
      <c r="H29" s="332">
        <v>2012</v>
      </c>
      <c r="I29" s="332">
        <v>2016</v>
      </c>
      <c r="J29" s="356">
        <v>91670</v>
      </c>
      <c r="K29" s="356"/>
      <c r="L29" s="354">
        <v>699</v>
      </c>
      <c r="M29" s="357">
        <v>20000</v>
      </c>
      <c r="N29" s="357">
        <v>13500</v>
      </c>
      <c r="O29" s="356">
        <v>7452</v>
      </c>
      <c r="P29" s="338">
        <f t="shared" si="1"/>
        <v>0.55200000000000005</v>
      </c>
      <c r="Q29" s="357">
        <v>11500</v>
      </c>
      <c r="R29" s="357"/>
      <c r="S29" s="339"/>
      <c r="T29" s="340" t="s">
        <v>703</v>
      </c>
      <c r="U29" s="341"/>
      <c r="V29" s="342">
        <f t="shared" si="2"/>
        <v>65971</v>
      </c>
      <c r="W29" s="343" t="s">
        <v>1174</v>
      </c>
      <c r="X29" s="344">
        <f t="shared" si="3"/>
        <v>4</v>
      </c>
      <c r="Y29" s="342">
        <f t="shared" si="4"/>
        <v>5600</v>
      </c>
      <c r="Z29" s="345" t="str">
        <f t="shared" si="5"/>
        <v>ORG 2931 - Minská - komunikace</v>
      </c>
      <c r="AA29" s="346" t="str">
        <f t="shared" si="6"/>
        <v>5600221229316121</v>
      </c>
      <c r="AB29" s="329"/>
      <c r="AC29" s="347"/>
      <c r="AD29" s="329"/>
      <c r="AE29" s="329"/>
      <c r="AF29" s="329"/>
    </row>
    <row r="30" spans="1:32" outlineLevel="2" x14ac:dyDescent="0.2">
      <c r="A30" s="330">
        <f t="shared" si="0"/>
        <v>28</v>
      </c>
      <c r="B30" s="358" t="s">
        <v>701</v>
      </c>
      <c r="C30" s="332" t="s">
        <v>487</v>
      </c>
      <c r="D30" s="332">
        <v>3094</v>
      </c>
      <c r="E30" s="332">
        <v>6121</v>
      </c>
      <c r="F30" s="340"/>
      <c r="G30" s="353" t="s">
        <v>734</v>
      </c>
      <c r="H30" s="359">
        <v>2009</v>
      </c>
      <c r="I30" s="332">
        <v>2015</v>
      </c>
      <c r="J30" s="356">
        <v>96000</v>
      </c>
      <c r="K30" s="356"/>
      <c r="L30" s="354">
        <v>43507</v>
      </c>
      <c r="M30" s="357">
        <v>100</v>
      </c>
      <c r="N30" s="357">
        <v>100</v>
      </c>
      <c r="O30" s="356">
        <v>28</v>
      </c>
      <c r="P30" s="338">
        <f t="shared" si="1"/>
        <v>0.28000000000000003</v>
      </c>
      <c r="Q30" s="357"/>
      <c r="R30" s="357"/>
      <c r="S30" s="339"/>
      <c r="T30" s="340" t="s">
        <v>703</v>
      </c>
      <c r="U30" s="341"/>
      <c r="V30" s="342">
        <f t="shared" si="2"/>
        <v>52393</v>
      </c>
      <c r="W30" s="343" t="s">
        <v>1173</v>
      </c>
      <c r="X30" s="344">
        <f t="shared" si="3"/>
        <v>4</v>
      </c>
      <c r="Y30" s="342">
        <f t="shared" si="4"/>
        <v>5600</v>
      </c>
      <c r="Z30" s="345" t="str">
        <f t="shared" si="5"/>
        <v>ORG 3094 - Areál VUT v Brně CEITEC - komunikace</v>
      </c>
      <c r="AA30" s="346" t="str">
        <f t="shared" si="6"/>
        <v>5600221230946121</v>
      </c>
      <c r="AB30" s="329"/>
      <c r="AC30" s="347"/>
      <c r="AD30" s="329"/>
      <c r="AE30" s="329"/>
      <c r="AF30" s="329"/>
    </row>
    <row r="31" spans="1:32" outlineLevel="2" x14ac:dyDescent="0.2">
      <c r="A31" s="330">
        <f t="shared" si="0"/>
        <v>29</v>
      </c>
      <c r="B31" s="358" t="s">
        <v>701</v>
      </c>
      <c r="C31" s="332" t="s">
        <v>487</v>
      </c>
      <c r="D31" s="332">
        <v>3153</v>
      </c>
      <c r="E31" s="332">
        <v>6121</v>
      </c>
      <c r="F31" s="340"/>
      <c r="G31" s="353" t="s">
        <v>735</v>
      </c>
      <c r="H31" s="359">
        <v>2007</v>
      </c>
      <c r="I31" s="332">
        <v>2019</v>
      </c>
      <c r="J31" s="356">
        <v>371860</v>
      </c>
      <c r="K31" s="356"/>
      <c r="L31" s="354">
        <v>82979</v>
      </c>
      <c r="M31" s="357">
        <v>14688</v>
      </c>
      <c r="N31" s="357">
        <v>12230</v>
      </c>
      <c r="O31" s="356">
        <v>8645</v>
      </c>
      <c r="P31" s="338">
        <f t="shared" si="1"/>
        <v>0.7068683565004088</v>
      </c>
      <c r="Q31" s="357">
        <v>20000</v>
      </c>
      <c r="R31" s="357">
        <v>110000</v>
      </c>
      <c r="S31" s="339">
        <v>144193</v>
      </c>
      <c r="T31" s="340" t="s">
        <v>703</v>
      </c>
      <c r="U31" s="341"/>
      <c r="V31" s="342">
        <f t="shared" si="2"/>
        <v>2458</v>
      </c>
      <c r="W31" s="343" t="s">
        <v>1174</v>
      </c>
      <c r="X31" s="344">
        <f t="shared" si="3"/>
        <v>5</v>
      </c>
      <c r="Y31" s="342">
        <f t="shared" si="4"/>
        <v>5600</v>
      </c>
      <c r="Z31" s="345" t="str">
        <f t="shared" si="5"/>
        <v>ORG 3153 - Silnice I/42, VMO Žabovřeská I (CRN 2,84 mld.)</v>
      </c>
      <c r="AA31" s="346" t="str">
        <f t="shared" si="6"/>
        <v>5600221231536121</v>
      </c>
      <c r="AB31" s="329"/>
      <c r="AC31" s="347"/>
      <c r="AD31" s="329"/>
      <c r="AE31" s="329"/>
      <c r="AF31" s="329"/>
    </row>
    <row r="32" spans="1:32" outlineLevel="2" x14ac:dyDescent="0.2">
      <c r="A32" s="330">
        <f t="shared" si="0"/>
        <v>30</v>
      </c>
      <c r="B32" s="331" t="s">
        <v>701</v>
      </c>
      <c r="C32" s="332" t="s">
        <v>487</v>
      </c>
      <c r="D32" s="333">
        <v>3153</v>
      </c>
      <c r="E32" s="332">
        <v>6130</v>
      </c>
      <c r="F32" s="334"/>
      <c r="G32" s="353" t="s">
        <v>735</v>
      </c>
      <c r="H32" s="333">
        <v>2007</v>
      </c>
      <c r="I32" s="333">
        <v>2019</v>
      </c>
      <c r="J32" s="335"/>
      <c r="K32" s="335"/>
      <c r="L32" s="336"/>
      <c r="M32" s="337"/>
      <c r="N32" s="337">
        <v>2458</v>
      </c>
      <c r="O32" s="335">
        <v>2446</v>
      </c>
      <c r="P32" s="338">
        <f t="shared" si="1"/>
        <v>0.99511798209926772</v>
      </c>
      <c r="Q32" s="337"/>
      <c r="R32" s="337"/>
      <c r="S32" s="339"/>
      <c r="T32" s="340" t="s">
        <v>703</v>
      </c>
      <c r="U32" s="341"/>
      <c r="V32" s="342">
        <f t="shared" si="2"/>
        <v>-2458</v>
      </c>
      <c r="W32" s="343" t="s">
        <v>1173</v>
      </c>
      <c r="X32" s="344">
        <f t="shared" si="3"/>
        <v>5</v>
      </c>
      <c r="Y32" s="342">
        <f t="shared" si="4"/>
        <v>5600</v>
      </c>
      <c r="Z32" s="345" t="str">
        <f t="shared" si="5"/>
        <v>ORG 3153 - Silnice I/42, VMO Žabovřeská I (CRN 2,84 mld.)</v>
      </c>
      <c r="AA32" s="346" t="str">
        <f t="shared" si="6"/>
        <v>5600221231536130</v>
      </c>
      <c r="AB32" s="329"/>
      <c r="AC32" s="347"/>
      <c r="AD32" s="329"/>
      <c r="AE32" s="329"/>
      <c r="AF32" s="329"/>
    </row>
    <row r="33" spans="1:32" outlineLevel="2" x14ac:dyDescent="0.2">
      <c r="A33" s="330">
        <f t="shared" si="0"/>
        <v>31</v>
      </c>
      <c r="B33" s="358" t="s">
        <v>701</v>
      </c>
      <c r="C33" s="332" t="s">
        <v>487</v>
      </c>
      <c r="D33" s="332">
        <v>3227</v>
      </c>
      <c r="E33" s="332">
        <v>6121</v>
      </c>
      <c r="F33" s="340"/>
      <c r="G33" s="353" t="s">
        <v>736</v>
      </c>
      <c r="H33" s="359">
        <v>2006</v>
      </c>
      <c r="I33" s="332">
        <v>2019</v>
      </c>
      <c r="J33" s="356">
        <v>4200</v>
      </c>
      <c r="K33" s="356"/>
      <c r="L33" s="354">
        <v>228</v>
      </c>
      <c r="M33" s="357">
        <v>3972</v>
      </c>
      <c r="N33" s="357">
        <v>10</v>
      </c>
      <c r="O33" s="356"/>
      <c r="P33" s="338">
        <f t="shared" si="1"/>
        <v>0</v>
      </c>
      <c r="Q33" s="357"/>
      <c r="R33" s="357"/>
      <c r="S33" s="339"/>
      <c r="T33" s="340" t="s">
        <v>703</v>
      </c>
      <c r="U33" s="341"/>
      <c r="V33" s="342">
        <f t="shared" si="2"/>
        <v>3962</v>
      </c>
      <c r="W33" s="343" t="s">
        <v>1173</v>
      </c>
      <c r="X33" s="344">
        <f t="shared" si="3"/>
        <v>5</v>
      </c>
      <c r="Y33" s="342">
        <f t="shared" si="4"/>
        <v>5600</v>
      </c>
      <c r="Z33" s="345" t="str">
        <f t="shared" si="5"/>
        <v>ORG 3227 - Nové využití chodníku Kounicova 1-27</v>
      </c>
      <c r="AA33" s="346" t="str">
        <f t="shared" si="6"/>
        <v>5600221232276121</v>
      </c>
      <c r="AB33" s="329"/>
      <c r="AC33" s="347"/>
      <c r="AD33" s="329"/>
      <c r="AE33" s="329"/>
      <c r="AF33" s="329"/>
    </row>
    <row r="34" spans="1:32" outlineLevel="2" x14ac:dyDescent="0.2">
      <c r="A34" s="330">
        <f t="shared" si="0"/>
        <v>32</v>
      </c>
      <c r="B34" s="358" t="s">
        <v>701</v>
      </c>
      <c r="C34" s="332" t="s">
        <v>487</v>
      </c>
      <c r="D34" s="332">
        <v>3228</v>
      </c>
      <c r="E34" s="332">
        <v>6121</v>
      </c>
      <c r="F34" s="340"/>
      <c r="G34" s="353" t="s">
        <v>737</v>
      </c>
      <c r="H34" s="359">
        <v>2006</v>
      </c>
      <c r="I34" s="332">
        <v>1019</v>
      </c>
      <c r="J34" s="356">
        <v>3000</v>
      </c>
      <c r="K34" s="356"/>
      <c r="L34" s="354">
        <v>115</v>
      </c>
      <c r="M34" s="357">
        <v>2885</v>
      </c>
      <c r="N34" s="357">
        <v>10</v>
      </c>
      <c r="O34" s="356"/>
      <c r="P34" s="338">
        <f t="shared" si="1"/>
        <v>0</v>
      </c>
      <c r="Q34" s="357"/>
      <c r="R34" s="357"/>
      <c r="S34" s="339"/>
      <c r="T34" s="340" t="s">
        <v>703</v>
      </c>
      <c r="U34" s="341"/>
      <c r="V34" s="342">
        <f t="shared" si="2"/>
        <v>2875</v>
      </c>
      <c r="W34" s="343" t="s">
        <v>1173</v>
      </c>
      <c r="X34" s="344">
        <f t="shared" si="3"/>
        <v>5</v>
      </c>
      <c r="Y34" s="342">
        <f t="shared" si="4"/>
        <v>5600</v>
      </c>
      <c r="Z34" s="345" t="str">
        <f t="shared" si="5"/>
        <v>ORG 3228 - Nové využití chodníků Morav. nám.-Kounicova</v>
      </c>
      <c r="AA34" s="346" t="str">
        <f t="shared" si="6"/>
        <v>5600221232286121</v>
      </c>
      <c r="AB34" s="329"/>
      <c r="AC34" s="347"/>
      <c r="AD34" s="329"/>
      <c r="AE34" s="329"/>
      <c r="AF34" s="329"/>
    </row>
    <row r="35" spans="1:32" outlineLevel="2" x14ac:dyDescent="0.2">
      <c r="A35" s="330">
        <f t="shared" si="0"/>
        <v>33</v>
      </c>
      <c r="B35" s="331" t="s">
        <v>738</v>
      </c>
      <c r="C35" s="332" t="s">
        <v>487</v>
      </c>
      <c r="D35" s="333">
        <v>3348</v>
      </c>
      <c r="E35" s="332">
        <v>6121</v>
      </c>
      <c r="F35" s="334"/>
      <c r="G35" s="353" t="s">
        <v>739</v>
      </c>
      <c r="H35" s="333">
        <v>2010</v>
      </c>
      <c r="I35" s="333">
        <v>2022</v>
      </c>
      <c r="J35" s="335"/>
      <c r="K35" s="335"/>
      <c r="L35" s="336"/>
      <c r="M35" s="337"/>
      <c r="N35" s="337">
        <v>726</v>
      </c>
      <c r="O35" s="335">
        <v>726</v>
      </c>
      <c r="P35" s="338">
        <f t="shared" si="1"/>
        <v>1</v>
      </c>
      <c r="Q35" s="337">
        <v>8074</v>
      </c>
      <c r="R35" s="337"/>
      <c r="S35" s="339"/>
      <c r="T35" s="340" t="s">
        <v>740</v>
      </c>
      <c r="U35" s="341"/>
      <c r="V35" s="342">
        <f t="shared" si="2"/>
        <v>-8800</v>
      </c>
      <c r="W35" s="343" t="s">
        <v>1173</v>
      </c>
      <c r="X35" s="344">
        <f t="shared" si="3"/>
        <v>5</v>
      </c>
      <c r="Y35" s="342">
        <f t="shared" si="4"/>
        <v>4100</v>
      </c>
      <c r="Z35" s="345" t="str">
        <f t="shared" si="5"/>
        <v>ORG 3348 - EUROPOINT Brno - městská infrastruktura</v>
      </c>
      <c r="AA35" s="346" t="str">
        <f t="shared" si="6"/>
        <v>4100221233486121</v>
      </c>
      <c r="AB35" s="329"/>
      <c r="AC35" s="347"/>
      <c r="AD35" s="329"/>
      <c r="AE35" s="329"/>
      <c r="AF35" s="329"/>
    </row>
    <row r="36" spans="1:32" outlineLevel="2" x14ac:dyDescent="0.2">
      <c r="A36" s="330">
        <f t="shared" si="0"/>
        <v>34</v>
      </c>
      <c r="B36" s="358" t="s">
        <v>701</v>
      </c>
      <c r="C36" s="332" t="s">
        <v>487</v>
      </c>
      <c r="D36" s="332">
        <v>3348</v>
      </c>
      <c r="E36" s="332">
        <v>6121</v>
      </c>
      <c r="F36" s="340"/>
      <c r="G36" s="353" t="s">
        <v>739</v>
      </c>
      <c r="H36" s="359">
        <v>2010</v>
      </c>
      <c r="I36" s="359">
        <v>2022</v>
      </c>
      <c r="J36" s="356">
        <v>3000000</v>
      </c>
      <c r="K36" s="356"/>
      <c r="L36" s="354">
        <v>47638</v>
      </c>
      <c r="M36" s="357">
        <v>10000</v>
      </c>
      <c r="N36" s="357">
        <v>7293</v>
      </c>
      <c r="O36" s="356">
        <v>20</v>
      </c>
      <c r="P36" s="338">
        <f t="shared" si="1"/>
        <v>2.7423556835321542E-3</v>
      </c>
      <c r="Q36" s="357">
        <v>10000</v>
      </c>
      <c r="R36" s="357">
        <v>50000</v>
      </c>
      <c r="S36" s="339">
        <v>2882362</v>
      </c>
      <c r="T36" s="340" t="s">
        <v>703</v>
      </c>
      <c r="U36" s="341"/>
      <c r="V36" s="342">
        <f t="shared" si="2"/>
        <v>2707</v>
      </c>
      <c r="W36" s="343" t="s">
        <v>1174</v>
      </c>
      <c r="X36" s="344">
        <f t="shared" si="3"/>
        <v>6</v>
      </c>
      <c r="Y36" s="342">
        <f t="shared" si="4"/>
        <v>5600</v>
      </c>
      <c r="Z36" s="345" t="str">
        <f t="shared" si="5"/>
        <v>ORG 3348 - EUROPOINT Brno - městská infrastruktura</v>
      </c>
      <c r="AA36" s="346" t="str">
        <f t="shared" si="6"/>
        <v>5600221233486121</v>
      </c>
      <c r="AB36" s="329"/>
      <c r="AC36" s="347"/>
      <c r="AD36" s="329"/>
      <c r="AE36" s="329"/>
      <c r="AF36" s="329"/>
    </row>
    <row r="37" spans="1:32" outlineLevel="2" x14ac:dyDescent="0.2">
      <c r="A37" s="330">
        <f t="shared" si="0"/>
        <v>35</v>
      </c>
      <c r="B37" s="331" t="s">
        <v>701</v>
      </c>
      <c r="C37" s="332" t="s">
        <v>487</v>
      </c>
      <c r="D37" s="333">
        <v>3348</v>
      </c>
      <c r="E37" s="332">
        <v>6130</v>
      </c>
      <c r="F37" s="334"/>
      <c r="G37" s="353" t="s">
        <v>739</v>
      </c>
      <c r="H37" s="333">
        <v>2010</v>
      </c>
      <c r="I37" s="333">
        <v>2022</v>
      </c>
      <c r="J37" s="335"/>
      <c r="K37" s="335"/>
      <c r="L37" s="336"/>
      <c r="M37" s="337"/>
      <c r="N37" s="337">
        <v>2707</v>
      </c>
      <c r="O37" s="335">
        <v>2707</v>
      </c>
      <c r="P37" s="338">
        <f t="shared" si="1"/>
        <v>1</v>
      </c>
      <c r="Q37" s="337"/>
      <c r="R37" s="337"/>
      <c r="S37" s="339"/>
      <c r="T37" s="340" t="s">
        <v>703</v>
      </c>
      <c r="U37" s="341"/>
      <c r="V37" s="342">
        <f t="shared" si="2"/>
        <v>-2707</v>
      </c>
      <c r="W37" s="343" t="s">
        <v>1173</v>
      </c>
      <c r="X37" s="344">
        <f t="shared" si="3"/>
        <v>6</v>
      </c>
      <c r="Y37" s="342">
        <f t="shared" si="4"/>
        <v>5600</v>
      </c>
      <c r="Z37" s="345" t="str">
        <f t="shared" si="5"/>
        <v>ORG 3348 - EUROPOINT Brno - městská infrastruktura</v>
      </c>
      <c r="AA37" s="346" t="str">
        <f t="shared" si="6"/>
        <v>5600221233486130</v>
      </c>
      <c r="AB37" s="329"/>
      <c r="AC37" s="347"/>
      <c r="AD37" s="329"/>
      <c r="AE37" s="329"/>
      <c r="AF37" s="329"/>
    </row>
    <row r="38" spans="1:32" outlineLevel="2" x14ac:dyDescent="0.2">
      <c r="A38" s="330">
        <f t="shared" si="0"/>
        <v>36</v>
      </c>
      <c r="B38" s="358" t="s">
        <v>701</v>
      </c>
      <c r="C38" s="332" t="s">
        <v>487</v>
      </c>
      <c r="D38" s="332">
        <v>4220</v>
      </c>
      <c r="E38" s="332">
        <v>6121</v>
      </c>
      <c r="F38" s="340"/>
      <c r="G38" s="353" t="s">
        <v>741</v>
      </c>
      <c r="H38" s="359">
        <v>1999</v>
      </c>
      <c r="I38" s="332">
        <v>2016</v>
      </c>
      <c r="J38" s="356">
        <v>688583</v>
      </c>
      <c r="K38" s="356"/>
      <c r="L38" s="354">
        <v>686439</v>
      </c>
      <c r="M38" s="357">
        <v>2144</v>
      </c>
      <c r="N38" s="357">
        <v>200</v>
      </c>
      <c r="O38" s="356">
        <v>11</v>
      </c>
      <c r="P38" s="338">
        <f t="shared" si="1"/>
        <v>5.5E-2</v>
      </c>
      <c r="Q38" s="357">
        <v>1944</v>
      </c>
      <c r="R38" s="357"/>
      <c r="S38" s="339"/>
      <c r="T38" s="340" t="s">
        <v>703</v>
      </c>
      <c r="U38" s="341"/>
      <c r="V38" s="342">
        <f t="shared" si="2"/>
        <v>0</v>
      </c>
      <c r="W38" s="343" t="s">
        <v>1173</v>
      </c>
      <c r="X38" s="344">
        <f t="shared" si="3"/>
        <v>6</v>
      </c>
      <c r="Y38" s="342" t="str">
        <f t="shared" si="4"/>
        <v xml:space="preserve"> </v>
      </c>
      <c r="Z38" s="345">
        <f t="shared" si="5"/>
        <v>0</v>
      </c>
      <c r="AA38" s="346" t="str">
        <f t="shared" si="6"/>
        <v>5600221242206121</v>
      </c>
      <c r="AB38" s="329"/>
      <c r="AC38" s="347"/>
      <c r="AD38" s="329"/>
      <c r="AE38" s="329"/>
      <c r="AF38" s="329"/>
    </row>
    <row r="39" spans="1:32" outlineLevel="2" x14ac:dyDescent="0.2">
      <c r="A39" s="330">
        <f t="shared" si="0"/>
        <v>37</v>
      </c>
      <c r="B39" s="331" t="s">
        <v>701</v>
      </c>
      <c r="C39" s="332" t="s">
        <v>487</v>
      </c>
      <c r="D39" s="333">
        <v>4267</v>
      </c>
      <c r="E39" s="332">
        <v>6121</v>
      </c>
      <c r="F39" s="334"/>
      <c r="G39" s="353" t="s">
        <v>742</v>
      </c>
      <c r="H39" s="333">
        <v>2000</v>
      </c>
      <c r="I39" s="333">
        <v>2019</v>
      </c>
      <c r="J39" s="335">
        <v>929659</v>
      </c>
      <c r="K39" s="335"/>
      <c r="L39" s="354">
        <v>400607</v>
      </c>
      <c r="M39" s="337">
        <v>7000</v>
      </c>
      <c r="N39" s="337">
        <v>150</v>
      </c>
      <c r="O39" s="335">
        <v>1</v>
      </c>
      <c r="P39" s="338">
        <f t="shared" si="1"/>
        <v>6.6666666666666671E-3</v>
      </c>
      <c r="Q39" s="337">
        <v>7000</v>
      </c>
      <c r="R39" s="337">
        <v>153000</v>
      </c>
      <c r="S39" s="339">
        <v>368902</v>
      </c>
      <c r="T39" s="340" t="s">
        <v>703</v>
      </c>
      <c r="U39" s="341"/>
      <c r="V39" s="342">
        <f t="shared" si="2"/>
        <v>0</v>
      </c>
      <c r="W39" s="343" t="s">
        <v>1173</v>
      </c>
      <c r="X39" s="344">
        <f t="shared" si="3"/>
        <v>6</v>
      </c>
      <c r="Y39" s="342" t="str">
        <f t="shared" si="4"/>
        <v xml:space="preserve"> </v>
      </c>
      <c r="Z39" s="345">
        <f t="shared" si="5"/>
        <v>0</v>
      </c>
      <c r="AA39" s="346" t="str">
        <f t="shared" si="6"/>
        <v>5600221242676121</v>
      </c>
      <c r="AB39" s="329"/>
      <c r="AC39" s="347"/>
      <c r="AD39" s="329"/>
      <c r="AE39" s="329"/>
      <c r="AF39" s="329"/>
    </row>
    <row r="40" spans="1:32" outlineLevel="2" x14ac:dyDescent="0.2">
      <c r="A40" s="330">
        <f t="shared" si="0"/>
        <v>38</v>
      </c>
      <c r="B40" s="358" t="s">
        <v>701</v>
      </c>
      <c r="C40" s="332" t="s">
        <v>487</v>
      </c>
      <c r="D40" s="332">
        <v>4276</v>
      </c>
      <c r="E40" s="332">
        <v>6121</v>
      </c>
      <c r="F40" s="340"/>
      <c r="G40" s="353" t="s">
        <v>743</v>
      </c>
      <c r="H40" s="359">
        <v>2001</v>
      </c>
      <c r="I40" s="359">
        <v>2020</v>
      </c>
      <c r="J40" s="356">
        <v>2171000</v>
      </c>
      <c r="K40" s="356"/>
      <c r="L40" s="354">
        <v>477225</v>
      </c>
      <c r="M40" s="357">
        <v>153442</v>
      </c>
      <c r="N40" s="357">
        <v>144128</v>
      </c>
      <c r="O40" s="356">
        <v>123816</v>
      </c>
      <c r="P40" s="338">
        <f t="shared" si="1"/>
        <v>0.85906971580817049</v>
      </c>
      <c r="Q40" s="357">
        <v>50000</v>
      </c>
      <c r="R40" s="357">
        <v>325000</v>
      </c>
      <c r="S40" s="339">
        <v>1165333</v>
      </c>
      <c r="T40" s="340" t="s">
        <v>703</v>
      </c>
      <c r="U40" s="341"/>
      <c r="V40" s="342">
        <f t="shared" si="2"/>
        <v>9314</v>
      </c>
      <c r="W40" s="343" t="s">
        <v>1173</v>
      </c>
      <c r="X40" s="344">
        <f t="shared" si="3"/>
        <v>6</v>
      </c>
      <c r="Y40" s="342">
        <f t="shared" si="4"/>
        <v>5600</v>
      </c>
      <c r="Z40" s="345" t="str">
        <f t="shared" si="5"/>
        <v>ORG 4276 - Tramvaj Plotní - soubor staveb</v>
      </c>
      <c r="AA40" s="346" t="str">
        <f t="shared" si="6"/>
        <v>5600221242766121</v>
      </c>
      <c r="AB40" s="329"/>
      <c r="AC40" s="347"/>
      <c r="AD40" s="329"/>
      <c r="AE40" s="329"/>
      <c r="AF40" s="329"/>
    </row>
    <row r="41" spans="1:32" outlineLevel="2" x14ac:dyDescent="0.2">
      <c r="A41" s="330">
        <f t="shared" si="0"/>
        <v>39</v>
      </c>
      <c r="B41" s="358" t="s">
        <v>701</v>
      </c>
      <c r="C41" s="332" t="s">
        <v>487</v>
      </c>
      <c r="D41" s="332">
        <v>4276</v>
      </c>
      <c r="E41" s="332">
        <v>6121</v>
      </c>
      <c r="F41" s="340">
        <v>41</v>
      </c>
      <c r="G41" s="353" t="s">
        <v>743</v>
      </c>
      <c r="H41" s="359"/>
      <c r="I41" s="359"/>
      <c r="J41" s="356"/>
      <c r="K41" s="356"/>
      <c r="L41" s="354">
        <v>17000</v>
      </c>
      <c r="M41" s="357"/>
      <c r="N41" s="357"/>
      <c r="O41" s="356"/>
      <c r="P41" s="338" t="str">
        <f t="shared" si="1"/>
        <v xml:space="preserve"> </v>
      </c>
      <c r="Q41" s="357"/>
      <c r="R41" s="357"/>
      <c r="S41" s="339"/>
      <c r="T41" s="340" t="s">
        <v>703</v>
      </c>
      <c r="U41" s="341"/>
      <c r="V41" s="342">
        <f t="shared" si="2"/>
        <v>-17000</v>
      </c>
      <c r="W41" s="343" t="s">
        <v>1173</v>
      </c>
      <c r="X41" s="344">
        <f t="shared" si="3"/>
        <v>6</v>
      </c>
      <c r="Y41" s="342">
        <f t="shared" si="4"/>
        <v>5600</v>
      </c>
      <c r="Z41" s="345" t="str">
        <f t="shared" si="5"/>
        <v>ORG 4276 - Tramvaj Plotní - soubor staveb</v>
      </c>
      <c r="AA41" s="346" t="str">
        <f t="shared" si="6"/>
        <v>560022124276612141</v>
      </c>
      <c r="AB41" s="329"/>
      <c r="AC41" s="347"/>
      <c r="AD41" s="329"/>
      <c r="AE41" s="329"/>
      <c r="AF41" s="329"/>
    </row>
    <row r="42" spans="1:32" outlineLevel="2" x14ac:dyDescent="0.2">
      <c r="A42" s="330">
        <f t="shared" si="0"/>
        <v>40</v>
      </c>
      <c r="B42" s="331" t="s">
        <v>701</v>
      </c>
      <c r="C42" s="332" t="s">
        <v>487</v>
      </c>
      <c r="D42" s="333">
        <v>4276</v>
      </c>
      <c r="E42" s="332">
        <v>6130</v>
      </c>
      <c r="F42" s="334"/>
      <c r="G42" s="333" t="s">
        <v>743</v>
      </c>
      <c r="H42" s="333"/>
      <c r="I42" s="333"/>
      <c r="J42" s="335"/>
      <c r="K42" s="335"/>
      <c r="L42" s="336"/>
      <c r="M42" s="337"/>
      <c r="N42" s="337">
        <v>9314</v>
      </c>
      <c r="O42" s="335">
        <v>9313</v>
      </c>
      <c r="P42" s="338">
        <f t="shared" si="1"/>
        <v>0.99989263474339707</v>
      </c>
      <c r="Q42" s="337"/>
      <c r="R42" s="337"/>
      <c r="S42" s="339"/>
      <c r="T42" s="340" t="s">
        <v>703</v>
      </c>
      <c r="U42" s="341"/>
      <c r="V42" s="342">
        <f t="shared" si="2"/>
        <v>-9314</v>
      </c>
      <c r="W42" s="343" t="s">
        <v>1173</v>
      </c>
      <c r="X42" s="344">
        <f t="shared" si="3"/>
        <v>6</v>
      </c>
      <c r="Y42" s="342">
        <f t="shared" si="4"/>
        <v>5600</v>
      </c>
      <c r="Z42" s="345" t="str">
        <f t="shared" si="5"/>
        <v>ORG 4276 - Tramvaj Plotní - soubor staveb</v>
      </c>
      <c r="AA42" s="346" t="str">
        <f t="shared" si="6"/>
        <v>5600221242766130</v>
      </c>
      <c r="AB42" s="329"/>
      <c r="AC42" s="347"/>
      <c r="AD42" s="329"/>
      <c r="AE42" s="329"/>
      <c r="AF42" s="329"/>
    </row>
    <row r="43" spans="1:32" outlineLevel="2" x14ac:dyDescent="0.2">
      <c r="A43" s="330">
        <f t="shared" si="0"/>
        <v>41</v>
      </c>
      <c r="B43" s="358" t="s">
        <v>701</v>
      </c>
      <c r="C43" s="332" t="s">
        <v>487</v>
      </c>
      <c r="D43" s="332">
        <v>4280</v>
      </c>
      <c r="E43" s="332">
        <v>6121</v>
      </c>
      <c r="F43" s="360"/>
      <c r="G43" s="353" t="s">
        <v>744</v>
      </c>
      <c r="H43" s="361">
        <v>2001</v>
      </c>
      <c r="I43" s="332">
        <v>2020</v>
      </c>
      <c r="J43" s="356">
        <v>188649</v>
      </c>
      <c r="K43" s="356"/>
      <c r="L43" s="354">
        <v>20788</v>
      </c>
      <c r="M43" s="357">
        <v>22000</v>
      </c>
      <c r="N43" s="357">
        <v>8605</v>
      </c>
      <c r="O43" s="356">
        <v>5797</v>
      </c>
      <c r="P43" s="338">
        <f t="shared" si="1"/>
        <v>0.67367809413131896</v>
      </c>
      <c r="Q43" s="357">
        <v>40000</v>
      </c>
      <c r="R43" s="357">
        <v>30000</v>
      </c>
      <c r="S43" s="339">
        <v>65861</v>
      </c>
      <c r="T43" s="340" t="s">
        <v>703</v>
      </c>
      <c r="U43" s="341"/>
      <c r="V43" s="342">
        <f t="shared" si="2"/>
        <v>23395</v>
      </c>
      <c r="W43" s="343" t="s">
        <v>1174</v>
      </c>
      <c r="X43" s="344">
        <f t="shared" si="3"/>
        <v>7</v>
      </c>
      <c r="Y43" s="342">
        <f t="shared" si="4"/>
        <v>5600</v>
      </c>
      <c r="Z43" s="345" t="str">
        <f t="shared" si="5"/>
        <v>ORG 4280 - VMO Tomkovo náměstí (CRN 1,27 mld.)</v>
      </c>
      <c r="AA43" s="346" t="str">
        <f t="shared" si="6"/>
        <v>5600221242806121</v>
      </c>
      <c r="AB43" s="329"/>
      <c r="AC43" s="347"/>
      <c r="AD43" s="329"/>
      <c r="AE43" s="329"/>
      <c r="AF43" s="329"/>
    </row>
    <row r="44" spans="1:32" outlineLevel="2" x14ac:dyDescent="0.2">
      <c r="A44" s="330">
        <f t="shared" si="0"/>
        <v>42</v>
      </c>
      <c r="B44" s="331" t="s">
        <v>701</v>
      </c>
      <c r="C44" s="332" t="s">
        <v>487</v>
      </c>
      <c r="D44" s="333">
        <v>4280</v>
      </c>
      <c r="E44" s="332">
        <v>6130</v>
      </c>
      <c r="F44" s="362"/>
      <c r="G44" s="333" t="s">
        <v>744</v>
      </c>
      <c r="H44" s="363">
        <v>2001</v>
      </c>
      <c r="I44" s="333">
        <v>2020</v>
      </c>
      <c r="J44" s="335"/>
      <c r="K44" s="335"/>
      <c r="L44" s="336"/>
      <c r="M44" s="337"/>
      <c r="N44" s="337">
        <v>13395</v>
      </c>
      <c r="O44" s="335">
        <v>13395</v>
      </c>
      <c r="P44" s="338">
        <f t="shared" si="1"/>
        <v>1</v>
      </c>
      <c r="Q44" s="337"/>
      <c r="R44" s="337"/>
      <c r="S44" s="339"/>
      <c r="T44" s="340" t="s">
        <v>703</v>
      </c>
      <c r="U44" s="341"/>
      <c r="V44" s="342">
        <f t="shared" si="2"/>
        <v>-13395</v>
      </c>
      <c r="W44" s="343" t="s">
        <v>1173</v>
      </c>
      <c r="X44" s="344">
        <f t="shared" si="3"/>
        <v>7</v>
      </c>
      <c r="Y44" s="342">
        <f t="shared" si="4"/>
        <v>5600</v>
      </c>
      <c r="Z44" s="345" t="str">
        <f t="shared" si="5"/>
        <v>ORG 4280 - VMO Tomkovo náměstí (CRN 1,27 mld.)</v>
      </c>
      <c r="AA44" s="346" t="str">
        <f t="shared" si="6"/>
        <v>5600221242806130</v>
      </c>
      <c r="AB44" s="329"/>
      <c r="AC44" s="347"/>
      <c r="AD44" s="329"/>
      <c r="AE44" s="329"/>
      <c r="AF44" s="329"/>
    </row>
    <row r="45" spans="1:32" outlineLevel="2" x14ac:dyDescent="0.2">
      <c r="A45" s="330">
        <f t="shared" si="0"/>
        <v>43</v>
      </c>
      <c r="B45" s="358" t="s">
        <v>701</v>
      </c>
      <c r="C45" s="332" t="s">
        <v>487</v>
      </c>
      <c r="D45" s="332">
        <v>4281</v>
      </c>
      <c r="E45" s="332">
        <v>6121</v>
      </c>
      <c r="F45" s="360"/>
      <c r="G45" s="353" t="s">
        <v>745</v>
      </c>
      <c r="H45" s="361">
        <v>2001</v>
      </c>
      <c r="I45" s="332">
        <v>2020</v>
      </c>
      <c r="J45" s="356">
        <v>91681</v>
      </c>
      <c r="K45" s="356"/>
      <c r="L45" s="354">
        <v>26970</v>
      </c>
      <c r="M45" s="357">
        <v>12000</v>
      </c>
      <c r="N45" s="357">
        <v>5000</v>
      </c>
      <c r="O45" s="356">
        <v>752</v>
      </c>
      <c r="P45" s="338">
        <f t="shared" si="1"/>
        <v>0.15040000000000001</v>
      </c>
      <c r="Q45" s="357">
        <v>27000</v>
      </c>
      <c r="R45" s="357">
        <v>10000</v>
      </c>
      <c r="S45" s="339">
        <v>22711</v>
      </c>
      <c r="T45" s="340" t="s">
        <v>703</v>
      </c>
      <c r="U45" s="341"/>
      <c r="V45" s="342">
        <f t="shared" si="2"/>
        <v>0</v>
      </c>
      <c r="W45" s="343" t="s">
        <v>1174</v>
      </c>
      <c r="X45" s="344">
        <f t="shared" si="3"/>
        <v>8</v>
      </c>
      <c r="Y45" s="342" t="str">
        <f t="shared" si="4"/>
        <v xml:space="preserve"> </v>
      </c>
      <c r="Z45" s="345">
        <f t="shared" si="5"/>
        <v>0</v>
      </c>
      <c r="AA45" s="346" t="str">
        <f t="shared" si="6"/>
        <v>5600221242816121</v>
      </c>
      <c r="AB45" s="329"/>
      <c r="AC45" s="347"/>
      <c r="AD45" s="329"/>
      <c r="AE45" s="329"/>
      <c r="AF45" s="329"/>
    </row>
    <row r="46" spans="1:32" outlineLevel="2" x14ac:dyDescent="0.2">
      <c r="A46" s="330">
        <f t="shared" si="0"/>
        <v>44</v>
      </c>
      <c r="B46" s="358" t="s">
        <v>701</v>
      </c>
      <c r="C46" s="332" t="s">
        <v>487</v>
      </c>
      <c r="D46" s="332">
        <v>4554</v>
      </c>
      <c r="E46" s="332">
        <v>6121</v>
      </c>
      <c r="F46" s="360"/>
      <c r="G46" s="333" t="s">
        <v>746</v>
      </c>
      <c r="H46" s="361">
        <v>2002</v>
      </c>
      <c r="I46" s="332">
        <v>2016</v>
      </c>
      <c r="J46" s="356">
        <v>55400</v>
      </c>
      <c r="K46" s="356"/>
      <c r="L46" s="354">
        <v>28090</v>
      </c>
      <c r="M46" s="357">
        <v>12000</v>
      </c>
      <c r="N46" s="357">
        <v>9000</v>
      </c>
      <c r="O46" s="356">
        <v>8939</v>
      </c>
      <c r="P46" s="338">
        <f t="shared" si="1"/>
        <v>0.99322222222222223</v>
      </c>
      <c r="Q46" s="357">
        <v>400</v>
      </c>
      <c r="R46" s="357"/>
      <c r="S46" s="339"/>
      <c r="T46" s="340" t="s">
        <v>703</v>
      </c>
      <c r="U46" s="341"/>
      <c r="V46" s="342">
        <f t="shared" si="2"/>
        <v>17910</v>
      </c>
      <c r="W46" s="343" t="s">
        <v>1173</v>
      </c>
      <c r="X46" s="344">
        <f t="shared" si="3"/>
        <v>8</v>
      </c>
      <c r="Y46" s="342">
        <f t="shared" si="4"/>
        <v>5600</v>
      </c>
      <c r="Z46" s="345" t="str">
        <f t="shared" si="5"/>
        <v>ORG 4554 - Rekonstrukce Vaňkova náměstí</v>
      </c>
      <c r="AA46" s="346" t="str">
        <f t="shared" si="6"/>
        <v>5600221245546121</v>
      </c>
      <c r="AB46" s="329"/>
      <c r="AC46" s="347"/>
      <c r="AD46" s="329"/>
      <c r="AE46" s="329"/>
      <c r="AF46" s="329"/>
    </row>
    <row r="47" spans="1:32" outlineLevel="2" x14ac:dyDescent="0.2">
      <c r="A47" s="330">
        <f t="shared" si="0"/>
        <v>45</v>
      </c>
      <c r="B47" s="358" t="s">
        <v>701</v>
      </c>
      <c r="C47" s="332" t="s">
        <v>487</v>
      </c>
      <c r="D47" s="332">
        <v>4556</v>
      </c>
      <c r="E47" s="332">
        <v>6121</v>
      </c>
      <c r="F47" s="360"/>
      <c r="G47" s="333" t="s">
        <v>747</v>
      </c>
      <c r="H47" s="361">
        <v>2002</v>
      </c>
      <c r="I47" s="332">
        <v>2016</v>
      </c>
      <c r="J47" s="356">
        <v>185000</v>
      </c>
      <c r="K47" s="356"/>
      <c r="L47" s="354">
        <v>130227</v>
      </c>
      <c r="M47" s="357">
        <v>5500</v>
      </c>
      <c r="N47" s="357">
        <v>2000</v>
      </c>
      <c r="O47" s="356">
        <v>26</v>
      </c>
      <c r="P47" s="338">
        <f t="shared" si="1"/>
        <v>1.2999999999999999E-2</v>
      </c>
      <c r="Q47" s="357">
        <v>200</v>
      </c>
      <c r="R47" s="357"/>
      <c r="S47" s="339"/>
      <c r="T47" s="340" t="s">
        <v>703</v>
      </c>
      <c r="U47" s="341"/>
      <c r="V47" s="342">
        <f t="shared" si="2"/>
        <v>52573</v>
      </c>
      <c r="W47" s="343" t="s">
        <v>1174</v>
      </c>
      <c r="X47" s="344">
        <f t="shared" si="3"/>
        <v>9</v>
      </c>
      <c r="Y47" s="342">
        <f t="shared" si="4"/>
        <v>5600</v>
      </c>
      <c r="Z47" s="345" t="str">
        <f t="shared" si="5"/>
        <v>ORG 4556 - Rekonstrukce komunikací Tuřany II.</v>
      </c>
      <c r="AA47" s="346" t="str">
        <f t="shared" si="6"/>
        <v>5600221245566121</v>
      </c>
      <c r="AB47" s="329"/>
      <c r="AC47" s="347"/>
      <c r="AD47" s="329"/>
      <c r="AE47" s="329"/>
      <c r="AF47" s="329"/>
    </row>
    <row r="48" spans="1:32" outlineLevel="1" x14ac:dyDescent="0.2">
      <c r="A48" s="330">
        <f t="shared" si="0"/>
        <v>46</v>
      </c>
      <c r="B48" s="358"/>
      <c r="C48" s="364" t="s">
        <v>748</v>
      </c>
      <c r="D48" s="332"/>
      <c r="E48" s="332"/>
      <c r="F48" s="360"/>
      <c r="G48" s="360"/>
      <c r="H48" s="361"/>
      <c r="I48" s="332"/>
      <c r="J48" s="356">
        <f t="shared" ref="J48:O48" si="8">SUBTOTAL(9,J6:J47)</f>
        <v>12241987</v>
      </c>
      <c r="K48" s="356">
        <f t="shared" si="8"/>
        <v>324</v>
      </c>
      <c r="L48" s="354">
        <f t="shared" si="8"/>
        <v>2019606</v>
      </c>
      <c r="M48" s="357">
        <f t="shared" si="8"/>
        <v>430732</v>
      </c>
      <c r="N48" s="357">
        <f t="shared" si="8"/>
        <v>312483</v>
      </c>
      <c r="O48" s="356">
        <f t="shared" si="8"/>
        <v>254056</v>
      </c>
      <c r="P48" s="338">
        <f t="shared" si="1"/>
        <v>0.81302342847450904</v>
      </c>
      <c r="Q48" s="357">
        <f>SUBTOTAL(9,Q6:Q47)</f>
        <v>307664</v>
      </c>
      <c r="R48" s="357">
        <f>SUBTOTAL(9,R6:R47)</f>
        <v>1083300</v>
      </c>
      <c r="S48" s="339">
        <f>SUBTOTAL(9,S6:S47)</f>
        <v>8290847</v>
      </c>
      <c r="T48" s="340"/>
      <c r="U48" s="341"/>
      <c r="V48" s="342"/>
      <c r="W48" s="343"/>
      <c r="X48" s="344"/>
      <c r="Y48" s="342" t="str">
        <f>IF($V48=0," ",IF(LEN($B48)=4,$B48*1,$B48))</f>
        <v xml:space="preserve"> </v>
      </c>
      <c r="Z48" s="345">
        <f>IF($Y48=" ",0,"ORG "&amp;$D48&amp;" - "&amp;$G48)</f>
        <v>0</v>
      </c>
      <c r="AA48" s="346" t="str">
        <f>$B48&amp;LEFT($C48,4)&amp;$D48&amp;$E48&amp;$F48</f>
        <v>Celk</v>
      </c>
      <c r="AB48" s="329"/>
      <c r="AC48" s="347"/>
      <c r="AD48" s="329"/>
      <c r="AE48" s="329"/>
      <c r="AF48" s="329"/>
    </row>
    <row r="49" spans="1:32" outlineLevel="2" x14ac:dyDescent="0.2">
      <c r="A49" s="330">
        <f t="shared" si="0"/>
        <v>47</v>
      </c>
      <c r="B49" s="358" t="s">
        <v>728</v>
      </c>
      <c r="C49" s="332" t="s">
        <v>364</v>
      </c>
      <c r="D49" s="332">
        <v>2819</v>
      </c>
      <c r="E49" s="332">
        <v>6125</v>
      </c>
      <c r="F49" s="360"/>
      <c r="G49" s="365" t="s">
        <v>749</v>
      </c>
      <c r="H49" s="361">
        <v>2014</v>
      </c>
      <c r="I49" s="332">
        <v>2016</v>
      </c>
      <c r="J49" s="356">
        <v>4897</v>
      </c>
      <c r="K49" s="356"/>
      <c r="L49" s="356"/>
      <c r="M49" s="357">
        <v>4897</v>
      </c>
      <c r="N49" s="357">
        <v>0</v>
      </c>
      <c r="O49" s="356"/>
      <c r="P49" s="338" t="str">
        <f t="shared" si="1"/>
        <v xml:space="preserve"> </v>
      </c>
      <c r="Q49" s="357">
        <v>4897</v>
      </c>
      <c r="R49" s="357"/>
      <c r="S49" s="339"/>
      <c r="T49" s="340" t="s">
        <v>730</v>
      </c>
      <c r="U49" s="341"/>
      <c r="V49" s="342">
        <f t="shared" si="2"/>
        <v>0</v>
      </c>
      <c r="W49" s="343" t="s">
        <v>1173</v>
      </c>
      <c r="X49" s="344">
        <f>IF(W49="Komentovat",X47+1,X47)</f>
        <v>9</v>
      </c>
      <c r="Y49" s="342" t="str">
        <f t="shared" si="4"/>
        <v xml:space="preserve"> </v>
      </c>
      <c r="Z49" s="345">
        <f t="shared" si="5"/>
        <v>0</v>
      </c>
      <c r="AA49" s="346" t="str">
        <f t="shared" si="6"/>
        <v>5400221928196125</v>
      </c>
      <c r="AB49" s="329"/>
      <c r="AC49" s="347"/>
      <c r="AD49" s="329"/>
      <c r="AE49" s="329"/>
      <c r="AF49" s="329"/>
    </row>
    <row r="50" spans="1:32" outlineLevel="2" x14ac:dyDescent="0.2">
      <c r="A50" s="330">
        <f t="shared" si="0"/>
        <v>48</v>
      </c>
      <c r="B50" s="358" t="s">
        <v>728</v>
      </c>
      <c r="C50" s="332" t="s">
        <v>364</v>
      </c>
      <c r="D50" s="332">
        <v>2826</v>
      </c>
      <c r="E50" s="332">
        <v>6121</v>
      </c>
      <c r="F50" s="340"/>
      <c r="G50" s="333" t="s">
        <v>750</v>
      </c>
      <c r="H50" s="332">
        <v>2014</v>
      </c>
      <c r="I50" s="332">
        <v>2016</v>
      </c>
      <c r="J50" s="356">
        <v>35241</v>
      </c>
      <c r="K50" s="356"/>
      <c r="L50" s="356">
        <v>593</v>
      </c>
      <c r="M50" s="357">
        <v>9093</v>
      </c>
      <c r="N50" s="357">
        <v>3202</v>
      </c>
      <c r="O50" s="356">
        <v>3198</v>
      </c>
      <c r="P50" s="338">
        <f t="shared" si="1"/>
        <v>0.99875078076202373</v>
      </c>
      <c r="Q50" s="357">
        <v>5900</v>
      </c>
      <c r="R50" s="357"/>
      <c r="S50" s="339"/>
      <c r="T50" s="340" t="s">
        <v>730</v>
      </c>
      <c r="U50" s="341"/>
      <c r="V50" s="342">
        <f t="shared" si="2"/>
        <v>25546</v>
      </c>
      <c r="W50" s="343" t="s">
        <v>1173</v>
      </c>
      <c r="X50" s="344">
        <f t="shared" si="3"/>
        <v>9</v>
      </c>
      <c r="Y50" s="342">
        <f t="shared" si="4"/>
        <v>5400</v>
      </c>
      <c r="Z50" s="345" t="str">
        <f t="shared" si="5"/>
        <v>ORG 2826 - Dohledový systém BKOM</v>
      </c>
      <c r="AA50" s="346" t="str">
        <f t="shared" si="6"/>
        <v>5400221928266121</v>
      </c>
      <c r="AB50" s="329"/>
      <c r="AC50" s="347"/>
      <c r="AD50" s="329"/>
      <c r="AE50" s="329"/>
      <c r="AF50" s="329"/>
    </row>
    <row r="51" spans="1:32" outlineLevel="2" x14ac:dyDescent="0.2">
      <c r="A51" s="330">
        <f t="shared" si="0"/>
        <v>49</v>
      </c>
      <c r="B51" s="331" t="s">
        <v>728</v>
      </c>
      <c r="C51" s="332" t="s">
        <v>364</v>
      </c>
      <c r="D51" s="333">
        <v>2826</v>
      </c>
      <c r="E51" s="332">
        <v>6122</v>
      </c>
      <c r="F51" s="334"/>
      <c r="G51" s="333" t="s">
        <v>750</v>
      </c>
      <c r="H51" s="333">
        <v>2014</v>
      </c>
      <c r="I51" s="333">
        <v>2016</v>
      </c>
      <c r="J51" s="335"/>
      <c r="K51" s="335"/>
      <c r="L51" s="336"/>
      <c r="M51" s="337"/>
      <c r="N51" s="337">
        <v>8891</v>
      </c>
      <c r="O51" s="335">
        <v>8850</v>
      </c>
      <c r="P51" s="338">
        <f t="shared" si="1"/>
        <v>0.99538859520863798</v>
      </c>
      <c r="Q51" s="337"/>
      <c r="R51" s="337"/>
      <c r="S51" s="339"/>
      <c r="T51" s="340" t="s">
        <v>730</v>
      </c>
      <c r="U51" s="341"/>
      <c r="V51" s="342">
        <f t="shared" si="2"/>
        <v>-8891</v>
      </c>
      <c r="W51" s="343" t="s">
        <v>1173</v>
      </c>
      <c r="X51" s="344">
        <f t="shared" si="3"/>
        <v>9</v>
      </c>
      <c r="Y51" s="342">
        <f t="shared" si="4"/>
        <v>5400</v>
      </c>
      <c r="Z51" s="345" t="str">
        <f t="shared" si="5"/>
        <v>ORG 2826 - Dohledový systém BKOM</v>
      </c>
      <c r="AA51" s="346" t="str">
        <f t="shared" si="6"/>
        <v>5400221928266122</v>
      </c>
      <c r="AB51" s="329"/>
      <c r="AC51" s="347"/>
      <c r="AD51" s="329"/>
      <c r="AE51" s="329"/>
      <c r="AF51" s="329"/>
    </row>
    <row r="52" spans="1:32" outlineLevel="2" x14ac:dyDescent="0.2">
      <c r="A52" s="330">
        <f t="shared" si="0"/>
        <v>50</v>
      </c>
      <c r="B52" s="331" t="s">
        <v>728</v>
      </c>
      <c r="C52" s="332" t="s">
        <v>364</v>
      </c>
      <c r="D52" s="333">
        <v>2947</v>
      </c>
      <c r="E52" s="332">
        <v>6121</v>
      </c>
      <c r="F52" s="334"/>
      <c r="G52" s="333" t="s">
        <v>751</v>
      </c>
      <c r="H52" s="333"/>
      <c r="I52" s="333"/>
      <c r="J52" s="335"/>
      <c r="K52" s="335"/>
      <c r="L52" s="336"/>
      <c r="M52" s="337"/>
      <c r="N52" s="337">
        <v>1</v>
      </c>
      <c r="O52" s="335">
        <v>1</v>
      </c>
      <c r="P52" s="338">
        <f t="shared" si="1"/>
        <v>1</v>
      </c>
      <c r="Q52" s="337"/>
      <c r="R52" s="337"/>
      <c r="S52" s="339"/>
      <c r="T52" s="340" t="s">
        <v>730</v>
      </c>
      <c r="U52" s="341"/>
      <c r="V52" s="342">
        <f t="shared" si="2"/>
        <v>-1</v>
      </c>
      <c r="W52" s="343" t="s">
        <v>1173</v>
      </c>
      <c r="X52" s="344">
        <f t="shared" si="3"/>
        <v>9</v>
      </c>
      <c r="Y52" s="342">
        <f t="shared" si="4"/>
        <v>5400</v>
      </c>
      <c r="Z52" s="345" t="str">
        <f t="shared" si="5"/>
        <v>ORG 2947 - Výkupy pozemků a objektů pro OD MMB</v>
      </c>
      <c r="AA52" s="346" t="str">
        <f t="shared" si="6"/>
        <v>5400221929476121</v>
      </c>
      <c r="AB52" s="329"/>
      <c r="AC52" s="347"/>
      <c r="AD52" s="329"/>
      <c r="AE52" s="329"/>
      <c r="AF52" s="329"/>
    </row>
    <row r="53" spans="1:32" outlineLevel="2" x14ac:dyDescent="0.2">
      <c r="A53" s="330">
        <f t="shared" si="0"/>
        <v>51</v>
      </c>
      <c r="B53" s="358" t="s">
        <v>728</v>
      </c>
      <c r="C53" s="332" t="s">
        <v>364</v>
      </c>
      <c r="D53" s="332">
        <v>2947</v>
      </c>
      <c r="E53" s="332">
        <v>6130</v>
      </c>
      <c r="F53" s="340"/>
      <c r="G53" s="333" t="s">
        <v>751</v>
      </c>
      <c r="H53" s="355"/>
      <c r="I53" s="355"/>
      <c r="J53" s="356"/>
      <c r="K53" s="356"/>
      <c r="L53" s="356">
        <v>24216</v>
      </c>
      <c r="M53" s="357">
        <v>13290</v>
      </c>
      <c r="N53" s="357">
        <v>12559</v>
      </c>
      <c r="O53" s="356">
        <v>10428</v>
      </c>
      <c r="P53" s="338">
        <f t="shared" si="1"/>
        <v>0.83032088542081373</v>
      </c>
      <c r="Q53" s="357">
        <v>15000</v>
      </c>
      <c r="R53" s="357"/>
      <c r="S53" s="339"/>
      <c r="T53" s="340" t="s">
        <v>730</v>
      </c>
      <c r="U53" s="341"/>
      <c r="V53" s="342">
        <f t="shared" si="2"/>
        <v>-51775</v>
      </c>
      <c r="W53" s="343" t="s">
        <v>1173</v>
      </c>
      <c r="X53" s="344">
        <f t="shared" si="3"/>
        <v>9</v>
      </c>
      <c r="Y53" s="342">
        <f t="shared" si="4"/>
        <v>5400</v>
      </c>
      <c r="Z53" s="345" t="str">
        <f t="shared" si="5"/>
        <v>ORG 2947 - Výkupy pozemků a objektů pro OD MMB</v>
      </c>
      <c r="AA53" s="346" t="str">
        <f t="shared" si="6"/>
        <v>5400221929476130</v>
      </c>
      <c r="AB53" s="329"/>
      <c r="AC53" s="347"/>
      <c r="AD53" s="329"/>
      <c r="AE53" s="329"/>
      <c r="AF53" s="329"/>
    </row>
    <row r="54" spans="1:32" outlineLevel="2" x14ac:dyDescent="0.2">
      <c r="A54" s="330">
        <f t="shared" si="0"/>
        <v>52</v>
      </c>
      <c r="B54" s="358" t="s">
        <v>701</v>
      </c>
      <c r="C54" s="332" t="s">
        <v>364</v>
      </c>
      <c r="D54" s="332">
        <v>4208</v>
      </c>
      <c r="E54" s="332">
        <v>6121</v>
      </c>
      <c r="F54" s="340"/>
      <c r="G54" s="333" t="s">
        <v>752</v>
      </c>
      <c r="H54" s="332"/>
      <c r="I54" s="332"/>
      <c r="J54" s="356"/>
      <c r="K54" s="356"/>
      <c r="L54" s="356">
        <v>51713</v>
      </c>
      <c r="M54" s="357">
        <v>20700</v>
      </c>
      <c r="N54" s="357">
        <v>15000</v>
      </c>
      <c r="O54" s="356">
        <v>428</v>
      </c>
      <c r="P54" s="338">
        <f t="shared" si="1"/>
        <v>2.8533333333333334E-2</v>
      </c>
      <c r="Q54" s="357">
        <v>20000</v>
      </c>
      <c r="R54" s="357"/>
      <c r="S54" s="339"/>
      <c r="T54" s="340" t="s">
        <v>703</v>
      </c>
      <c r="U54" s="341"/>
      <c r="V54" s="342">
        <f t="shared" si="2"/>
        <v>-86713</v>
      </c>
      <c r="W54" s="343" t="s">
        <v>1174</v>
      </c>
      <c r="X54" s="344">
        <f t="shared" si="3"/>
        <v>10</v>
      </c>
      <c r="Y54" s="342">
        <f t="shared" si="4"/>
        <v>5600</v>
      </c>
      <c r="Z54" s="345" t="str">
        <f t="shared" si="5"/>
        <v>ORG 4208 - Majetkoprávní vypořádání a přípr. doprav. staveb</v>
      </c>
      <c r="AA54" s="346" t="str">
        <f t="shared" si="6"/>
        <v>5600221942086121</v>
      </c>
      <c r="AB54" s="329"/>
      <c r="AC54" s="347"/>
      <c r="AD54" s="329"/>
      <c r="AE54" s="329"/>
      <c r="AF54" s="329"/>
    </row>
    <row r="55" spans="1:32" outlineLevel="2" x14ac:dyDescent="0.2">
      <c r="A55" s="330">
        <f t="shared" si="0"/>
        <v>53</v>
      </c>
      <c r="B55" s="331" t="s">
        <v>701</v>
      </c>
      <c r="C55" s="332" t="s">
        <v>364</v>
      </c>
      <c r="D55" s="333">
        <v>4208</v>
      </c>
      <c r="E55" s="332">
        <v>6130</v>
      </c>
      <c r="F55" s="334"/>
      <c r="G55" s="333" t="s">
        <v>752</v>
      </c>
      <c r="H55" s="333"/>
      <c r="I55" s="333"/>
      <c r="J55" s="335"/>
      <c r="K55" s="335"/>
      <c r="L55" s="336"/>
      <c r="M55" s="337"/>
      <c r="N55" s="337">
        <v>2369</v>
      </c>
      <c r="O55" s="335">
        <v>2369</v>
      </c>
      <c r="P55" s="338">
        <f t="shared" si="1"/>
        <v>1</v>
      </c>
      <c r="Q55" s="337"/>
      <c r="R55" s="337"/>
      <c r="S55" s="339"/>
      <c r="T55" s="340" t="s">
        <v>703</v>
      </c>
      <c r="U55" s="341"/>
      <c r="V55" s="342">
        <f t="shared" si="2"/>
        <v>-2369</v>
      </c>
      <c r="W55" s="343" t="s">
        <v>1173</v>
      </c>
      <c r="X55" s="344">
        <f t="shared" si="3"/>
        <v>10</v>
      </c>
      <c r="Y55" s="342">
        <f t="shared" si="4"/>
        <v>5600</v>
      </c>
      <c r="Z55" s="345" t="str">
        <f t="shared" si="5"/>
        <v>ORG 4208 - Majetkoprávní vypořádání a přípr. doprav. staveb</v>
      </c>
      <c r="AA55" s="346" t="str">
        <f t="shared" si="6"/>
        <v>5600221942086130</v>
      </c>
      <c r="AB55" s="329"/>
      <c r="AC55" s="347"/>
      <c r="AD55" s="329"/>
      <c r="AE55" s="329"/>
      <c r="AF55" s="329"/>
    </row>
    <row r="56" spans="1:32" outlineLevel="2" x14ac:dyDescent="0.2">
      <c r="A56" s="330">
        <f t="shared" si="0"/>
        <v>54</v>
      </c>
      <c r="B56" s="358" t="s">
        <v>701</v>
      </c>
      <c r="C56" s="332" t="s">
        <v>364</v>
      </c>
      <c r="D56" s="332">
        <v>5023</v>
      </c>
      <c r="E56" s="332">
        <v>6121</v>
      </c>
      <c r="F56" s="366" t="s">
        <v>753</v>
      </c>
      <c r="G56" s="333" t="s">
        <v>754</v>
      </c>
      <c r="H56" s="359">
        <v>2009</v>
      </c>
      <c r="I56" s="332">
        <v>2016</v>
      </c>
      <c r="J56" s="356">
        <v>72500</v>
      </c>
      <c r="K56" s="356">
        <v>48017</v>
      </c>
      <c r="L56" s="356">
        <v>42500</v>
      </c>
      <c r="M56" s="357">
        <v>28500</v>
      </c>
      <c r="N56" s="357">
        <v>29300</v>
      </c>
      <c r="O56" s="356">
        <v>29220</v>
      </c>
      <c r="P56" s="338">
        <f t="shared" si="1"/>
        <v>0.99726962457337887</v>
      </c>
      <c r="Q56" s="357">
        <v>300</v>
      </c>
      <c r="R56" s="357"/>
      <c r="S56" s="339"/>
      <c r="T56" s="340" t="s">
        <v>703</v>
      </c>
      <c r="U56" s="341"/>
      <c r="V56" s="342">
        <f t="shared" si="2"/>
        <v>400</v>
      </c>
      <c r="W56" s="343" t="s">
        <v>1173</v>
      </c>
      <c r="X56" s="344">
        <f t="shared" si="3"/>
        <v>10</v>
      </c>
      <c r="Y56" s="342">
        <f t="shared" si="4"/>
        <v>5600</v>
      </c>
      <c r="Z56" s="345" t="str">
        <f t="shared" si="5"/>
        <v>ORG 5023 - Zelný trh</v>
      </c>
      <c r="AA56" s="346" t="str">
        <f t="shared" si="6"/>
        <v>5600221950236121EU</v>
      </c>
      <c r="AB56" s="329"/>
      <c r="AC56" s="347"/>
      <c r="AD56" s="329"/>
      <c r="AE56" s="329"/>
      <c r="AF56" s="329"/>
    </row>
    <row r="57" spans="1:32" outlineLevel="2" x14ac:dyDescent="0.2">
      <c r="A57" s="330">
        <f t="shared" si="0"/>
        <v>55</v>
      </c>
      <c r="B57" s="358" t="s">
        <v>728</v>
      </c>
      <c r="C57" s="332" t="s">
        <v>364</v>
      </c>
      <c r="D57" s="332">
        <v>5162</v>
      </c>
      <c r="E57" s="332">
        <v>6121</v>
      </c>
      <c r="F57" s="366" t="s">
        <v>753</v>
      </c>
      <c r="G57" s="333" t="s">
        <v>755</v>
      </c>
      <c r="H57" s="332">
        <v>2012</v>
      </c>
      <c r="I57" s="332">
        <v>2016</v>
      </c>
      <c r="J57" s="356">
        <v>10000</v>
      </c>
      <c r="K57" s="356">
        <v>7489</v>
      </c>
      <c r="L57" s="356"/>
      <c r="M57" s="357">
        <v>6990</v>
      </c>
      <c r="N57" s="357">
        <v>6990</v>
      </c>
      <c r="O57" s="356">
        <v>6275</v>
      </c>
      <c r="P57" s="338">
        <f t="shared" si="1"/>
        <v>0.89771101573676682</v>
      </c>
      <c r="Q57" s="357"/>
      <c r="R57" s="357"/>
      <c r="S57" s="339"/>
      <c r="T57" s="340" t="s">
        <v>730</v>
      </c>
      <c r="U57" s="341"/>
      <c r="V57" s="342">
        <f t="shared" si="2"/>
        <v>3010</v>
      </c>
      <c r="W57" s="343" t="s">
        <v>1173</v>
      </c>
      <c r="X57" s="344">
        <f t="shared" si="3"/>
        <v>10</v>
      </c>
      <c r="Y57" s="342">
        <f t="shared" si="4"/>
        <v>5400</v>
      </c>
      <c r="Z57" s="345" t="str">
        <f t="shared" si="5"/>
        <v>ORG 5162 - CIVITAS PLUS II -  2MOVE2</v>
      </c>
      <c r="AA57" s="346" t="str">
        <f t="shared" si="6"/>
        <v>5400221951626121EU</v>
      </c>
      <c r="AB57" s="329"/>
      <c r="AC57" s="347"/>
      <c r="AD57" s="329"/>
      <c r="AE57" s="329"/>
      <c r="AF57" s="329"/>
    </row>
    <row r="58" spans="1:32" outlineLevel="1" x14ac:dyDescent="0.2">
      <c r="A58" s="330">
        <f t="shared" si="0"/>
        <v>56</v>
      </c>
      <c r="B58" s="358"/>
      <c r="C58" s="364" t="s">
        <v>756</v>
      </c>
      <c r="D58" s="332"/>
      <c r="E58" s="332"/>
      <c r="F58" s="366"/>
      <c r="G58" s="333"/>
      <c r="H58" s="332"/>
      <c r="I58" s="332"/>
      <c r="J58" s="356">
        <f t="shared" ref="J58:O58" si="9">SUBTOTAL(9,J49:J57)</f>
        <v>122638</v>
      </c>
      <c r="K58" s="356">
        <f t="shared" si="9"/>
        <v>55506</v>
      </c>
      <c r="L58" s="356">
        <f t="shared" si="9"/>
        <v>119022</v>
      </c>
      <c r="M58" s="357">
        <f t="shared" si="9"/>
        <v>83470</v>
      </c>
      <c r="N58" s="357">
        <f t="shared" si="9"/>
        <v>78312</v>
      </c>
      <c r="O58" s="356">
        <f t="shared" si="9"/>
        <v>60769</v>
      </c>
      <c r="P58" s="338">
        <f t="shared" si="1"/>
        <v>0.77598580038819087</v>
      </c>
      <c r="Q58" s="357">
        <f>SUBTOTAL(9,Q49:Q57)</f>
        <v>46097</v>
      </c>
      <c r="R58" s="357">
        <f>SUBTOTAL(9,R49:R57)</f>
        <v>0</v>
      </c>
      <c r="S58" s="339">
        <f>SUBTOTAL(9,S49:S57)</f>
        <v>0</v>
      </c>
      <c r="T58" s="340"/>
      <c r="U58" s="341"/>
      <c r="V58" s="342"/>
      <c r="W58" s="343"/>
      <c r="X58" s="344"/>
      <c r="Y58" s="342" t="str">
        <f>IF($V58=0," ",IF(LEN($B58)=4,$B58*1,$B58))</f>
        <v xml:space="preserve"> </v>
      </c>
      <c r="Z58" s="345">
        <f>IF($Y58=" ",0,"ORG "&amp;$D58&amp;" - "&amp;$G58)</f>
        <v>0</v>
      </c>
      <c r="AA58" s="346" t="str">
        <f>$B58&amp;LEFT($C58,4)&amp;$D58&amp;$E58&amp;$F58</f>
        <v>Celk</v>
      </c>
      <c r="AB58" s="329"/>
      <c r="AC58" s="347"/>
      <c r="AD58" s="329"/>
      <c r="AE58" s="329"/>
      <c r="AF58" s="329"/>
    </row>
    <row r="59" spans="1:32" outlineLevel="2" x14ac:dyDescent="0.2">
      <c r="A59" s="330">
        <f t="shared" si="0"/>
        <v>57</v>
      </c>
      <c r="B59" s="331" t="s">
        <v>728</v>
      </c>
      <c r="C59" s="332" t="s">
        <v>490</v>
      </c>
      <c r="D59" s="333">
        <v>2731</v>
      </c>
      <c r="E59" s="332">
        <v>6121</v>
      </c>
      <c r="F59" s="334"/>
      <c r="G59" s="333" t="s">
        <v>757</v>
      </c>
      <c r="H59" s="333">
        <v>2015</v>
      </c>
      <c r="I59" s="333">
        <v>2020</v>
      </c>
      <c r="J59" s="335">
        <v>924665</v>
      </c>
      <c r="K59" s="335"/>
      <c r="L59" s="336"/>
      <c r="M59" s="337"/>
      <c r="N59" s="337">
        <v>2000</v>
      </c>
      <c r="O59" s="335"/>
      <c r="P59" s="338">
        <f t="shared" si="1"/>
        <v>0</v>
      </c>
      <c r="Q59" s="337"/>
      <c r="R59" s="337"/>
      <c r="S59" s="339"/>
      <c r="T59" s="340" t="s">
        <v>730</v>
      </c>
      <c r="U59" s="341"/>
      <c r="V59" s="342">
        <f t="shared" si="2"/>
        <v>922665</v>
      </c>
      <c r="W59" s="343" t="s">
        <v>1174</v>
      </c>
      <c r="X59" s="344">
        <f>IF(W59="Komentovat",X57+1,X57)</f>
        <v>11</v>
      </c>
      <c r="Y59" s="342">
        <f t="shared" si="4"/>
        <v>5400</v>
      </c>
      <c r="Z59" s="345" t="str">
        <f t="shared" si="5"/>
        <v>ORG 2731 - Rozvoj dopravní telematiky v letech 2015-2020</v>
      </c>
      <c r="AA59" s="346" t="str">
        <f t="shared" si="6"/>
        <v>5400222927316121</v>
      </c>
      <c r="AB59" s="329"/>
      <c r="AC59" s="347"/>
      <c r="AD59" s="329"/>
      <c r="AE59" s="329"/>
      <c r="AF59" s="329"/>
    </row>
    <row r="60" spans="1:32" outlineLevel="2" x14ac:dyDescent="0.2">
      <c r="A60" s="330">
        <f t="shared" si="0"/>
        <v>58</v>
      </c>
      <c r="B60" s="358" t="s">
        <v>701</v>
      </c>
      <c r="C60" s="332" t="s">
        <v>490</v>
      </c>
      <c r="D60" s="332">
        <v>5172</v>
      </c>
      <c r="E60" s="332">
        <v>6121</v>
      </c>
      <c r="F60" s="366" t="s">
        <v>753</v>
      </c>
      <c r="G60" s="333" t="s">
        <v>758</v>
      </c>
      <c r="H60" s="332">
        <v>2013</v>
      </c>
      <c r="I60" s="332">
        <v>2016</v>
      </c>
      <c r="J60" s="356">
        <v>73620</v>
      </c>
      <c r="K60" s="356">
        <v>54659</v>
      </c>
      <c r="L60" s="356">
        <v>134</v>
      </c>
      <c r="M60" s="357">
        <v>5000</v>
      </c>
      <c r="N60" s="357">
        <v>47800</v>
      </c>
      <c r="O60" s="356">
        <v>46700</v>
      </c>
      <c r="P60" s="338">
        <f t="shared" si="1"/>
        <v>0.97698744769874479</v>
      </c>
      <c r="Q60" s="357">
        <v>2950</v>
      </c>
      <c r="R60" s="357"/>
      <c r="S60" s="339"/>
      <c r="T60" s="340" t="s">
        <v>703</v>
      </c>
      <c r="U60" s="341"/>
      <c r="V60" s="342">
        <f t="shared" si="2"/>
        <v>22736</v>
      </c>
      <c r="W60" s="343" t="s">
        <v>1173</v>
      </c>
      <c r="X60" s="344">
        <f t="shared" si="3"/>
        <v>11</v>
      </c>
      <c r="Y60" s="342">
        <f t="shared" si="4"/>
        <v>5600</v>
      </c>
      <c r="Z60" s="345" t="str">
        <f t="shared" si="5"/>
        <v>ORG 5172 - Dopravní telematika ve městě Brně - 1. část</v>
      </c>
      <c r="AA60" s="346" t="str">
        <f t="shared" si="6"/>
        <v>5600222951726121EU</v>
      </c>
      <c r="AB60" s="329"/>
      <c r="AC60" s="347"/>
      <c r="AD60" s="329"/>
      <c r="AE60" s="329"/>
      <c r="AF60" s="329"/>
    </row>
    <row r="61" spans="1:32" outlineLevel="2" x14ac:dyDescent="0.2">
      <c r="A61" s="330">
        <f t="shared" si="0"/>
        <v>59</v>
      </c>
      <c r="B61" s="358" t="s">
        <v>701</v>
      </c>
      <c r="C61" s="332" t="s">
        <v>490</v>
      </c>
      <c r="D61" s="332">
        <v>5173</v>
      </c>
      <c r="E61" s="332">
        <v>6121</v>
      </c>
      <c r="F61" s="366" t="s">
        <v>753</v>
      </c>
      <c r="G61" s="333" t="s">
        <v>759</v>
      </c>
      <c r="H61" s="332">
        <v>2013</v>
      </c>
      <c r="I61" s="332">
        <v>2016</v>
      </c>
      <c r="J61" s="356">
        <v>54329</v>
      </c>
      <c r="K61" s="356">
        <v>40786</v>
      </c>
      <c r="L61" s="356"/>
      <c r="M61" s="357">
        <v>5000</v>
      </c>
      <c r="N61" s="357">
        <v>34200</v>
      </c>
      <c r="O61" s="356">
        <v>33684</v>
      </c>
      <c r="P61" s="338">
        <f t="shared" si="1"/>
        <v>0.98491228070175441</v>
      </c>
      <c r="Q61" s="357">
        <v>1300</v>
      </c>
      <c r="R61" s="357"/>
      <c r="S61" s="339"/>
      <c r="T61" s="340" t="s">
        <v>703</v>
      </c>
      <c r="U61" s="341"/>
      <c r="V61" s="342">
        <f t="shared" si="2"/>
        <v>18829</v>
      </c>
      <c r="W61" s="343" t="s">
        <v>1173</v>
      </c>
      <c r="X61" s="344">
        <f t="shared" si="3"/>
        <v>11</v>
      </c>
      <c r="Y61" s="342">
        <f t="shared" si="4"/>
        <v>5600</v>
      </c>
      <c r="Z61" s="345" t="str">
        <f t="shared" si="5"/>
        <v>ORG 5173 - Dopravní telematika ve městě Brně - 2. část</v>
      </c>
      <c r="AA61" s="346" t="str">
        <f t="shared" si="6"/>
        <v>5600222951736121EU</v>
      </c>
      <c r="AB61" s="329"/>
      <c r="AC61" s="347"/>
      <c r="AD61" s="329"/>
      <c r="AE61" s="329"/>
      <c r="AF61" s="329"/>
    </row>
    <row r="62" spans="1:32" outlineLevel="2" x14ac:dyDescent="0.2">
      <c r="A62" s="330">
        <f t="shared" si="0"/>
        <v>60</v>
      </c>
      <c r="B62" s="358" t="s">
        <v>701</v>
      </c>
      <c r="C62" s="332" t="s">
        <v>490</v>
      </c>
      <c r="D62" s="332">
        <v>5174</v>
      </c>
      <c r="E62" s="332">
        <v>6121</v>
      </c>
      <c r="F62" s="366" t="s">
        <v>753</v>
      </c>
      <c r="G62" s="333" t="s">
        <v>760</v>
      </c>
      <c r="H62" s="332">
        <v>2013</v>
      </c>
      <c r="I62" s="332">
        <v>2016</v>
      </c>
      <c r="J62" s="356">
        <v>22666</v>
      </c>
      <c r="K62" s="356">
        <v>13825</v>
      </c>
      <c r="L62" s="356"/>
      <c r="M62" s="357">
        <v>5000</v>
      </c>
      <c r="N62" s="357">
        <v>13600</v>
      </c>
      <c r="O62" s="356">
        <v>13395</v>
      </c>
      <c r="P62" s="338">
        <f t="shared" si="1"/>
        <v>0.98492647058823535</v>
      </c>
      <c r="Q62" s="357">
        <v>420</v>
      </c>
      <c r="R62" s="357"/>
      <c r="S62" s="339"/>
      <c r="T62" s="340" t="s">
        <v>703</v>
      </c>
      <c r="U62" s="341"/>
      <c r="V62" s="342">
        <f t="shared" si="2"/>
        <v>8646</v>
      </c>
      <c r="W62" s="343" t="s">
        <v>1173</v>
      </c>
      <c r="X62" s="344">
        <f t="shared" si="3"/>
        <v>11</v>
      </c>
      <c r="Y62" s="342">
        <f t="shared" si="4"/>
        <v>5600</v>
      </c>
      <c r="Z62" s="345" t="str">
        <f t="shared" si="5"/>
        <v>ORG 5174 - Dopravní telematika ve městě Brně - 3. část</v>
      </c>
      <c r="AA62" s="346" t="str">
        <f t="shared" si="6"/>
        <v>5600222951746121EU</v>
      </c>
      <c r="AB62" s="329"/>
      <c r="AC62" s="347"/>
      <c r="AD62" s="329"/>
      <c r="AE62" s="329"/>
      <c r="AF62" s="329"/>
    </row>
    <row r="63" spans="1:32" outlineLevel="1" x14ac:dyDescent="0.2">
      <c r="A63" s="330">
        <f t="shared" si="0"/>
        <v>61</v>
      </c>
      <c r="B63" s="358"/>
      <c r="C63" s="364" t="s">
        <v>761</v>
      </c>
      <c r="D63" s="332"/>
      <c r="E63" s="332"/>
      <c r="F63" s="366"/>
      <c r="G63" s="333"/>
      <c r="H63" s="332"/>
      <c r="I63" s="332"/>
      <c r="J63" s="356">
        <f t="shared" ref="J63:O63" si="10">SUBTOTAL(9,J59:J62)</f>
        <v>1075280</v>
      </c>
      <c r="K63" s="356">
        <f t="shared" si="10"/>
        <v>109270</v>
      </c>
      <c r="L63" s="356">
        <f t="shared" si="10"/>
        <v>134</v>
      </c>
      <c r="M63" s="357">
        <f t="shared" si="10"/>
        <v>15000</v>
      </c>
      <c r="N63" s="357">
        <f t="shared" si="10"/>
        <v>97600</v>
      </c>
      <c r="O63" s="356">
        <f t="shared" si="10"/>
        <v>93779</v>
      </c>
      <c r="P63" s="338">
        <f t="shared" si="1"/>
        <v>0.96085040983606562</v>
      </c>
      <c r="Q63" s="357">
        <f>SUBTOTAL(9,Q59:Q62)</f>
        <v>4670</v>
      </c>
      <c r="R63" s="357">
        <f>SUBTOTAL(9,R59:R62)</f>
        <v>0</v>
      </c>
      <c r="S63" s="339">
        <f>SUBTOTAL(9,S59:S62)</f>
        <v>0</v>
      </c>
      <c r="T63" s="340"/>
      <c r="U63" s="341"/>
      <c r="V63" s="342"/>
      <c r="W63" s="343"/>
      <c r="X63" s="344"/>
      <c r="Y63" s="342" t="str">
        <f>IF($V63=0," ",IF(LEN($B63)=4,$B63*1,$B63))</f>
        <v xml:space="preserve"> </v>
      </c>
      <c r="Z63" s="345">
        <f>IF($Y63=" ",0,"ORG "&amp;$D63&amp;" - "&amp;$G63)</f>
        <v>0</v>
      </c>
      <c r="AA63" s="346" t="str">
        <f>$B63&amp;LEFT($C63,4)&amp;$D63&amp;$E63&amp;$F63</f>
        <v>Celk</v>
      </c>
      <c r="AB63" s="329"/>
      <c r="AC63" s="347"/>
      <c r="AD63" s="329"/>
      <c r="AE63" s="329"/>
      <c r="AF63" s="329"/>
    </row>
    <row r="64" spans="1:32" outlineLevel="2" x14ac:dyDescent="0.2">
      <c r="A64" s="330">
        <f t="shared" si="0"/>
        <v>62</v>
      </c>
      <c r="B64" s="358" t="s">
        <v>701</v>
      </c>
      <c r="C64" s="332" t="s">
        <v>493</v>
      </c>
      <c r="D64" s="332">
        <v>2770</v>
      </c>
      <c r="E64" s="332">
        <v>6121</v>
      </c>
      <c r="F64" s="366"/>
      <c r="G64" s="367" t="s">
        <v>762</v>
      </c>
      <c r="H64" s="332">
        <v>2015</v>
      </c>
      <c r="I64" s="332">
        <v>2015</v>
      </c>
      <c r="J64" s="356">
        <v>2500</v>
      </c>
      <c r="K64" s="356"/>
      <c r="L64" s="356"/>
      <c r="M64" s="357">
        <v>2500</v>
      </c>
      <c r="N64" s="357">
        <v>2500</v>
      </c>
      <c r="O64" s="356">
        <v>2402</v>
      </c>
      <c r="P64" s="338">
        <f t="shared" si="1"/>
        <v>0.96079999999999999</v>
      </c>
      <c r="Q64" s="357"/>
      <c r="R64" s="357"/>
      <c r="S64" s="339"/>
      <c r="T64" s="340" t="s">
        <v>703</v>
      </c>
      <c r="U64" s="341"/>
      <c r="V64" s="342">
        <f t="shared" si="2"/>
        <v>0</v>
      </c>
      <c r="W64" s="343" t="s">
        <v>1173</v>
      </c>
      <c r="X64" s="344">
        <f>IF(W64="Komentovat",X62+1,X62)</f>
        <v>11</v>
      </c>
      <c r="Y64" s="342" t="str">
        <f t="shared" si="4"/>
        <v xml:space="preserve"> </v>
      </c>
      <c r="Z64" s="345">
        <f t="shared" si="5"/>
        <v>0</v>
      </c>
      <c r="AA64" s="346" t="str">
        <f t="shared" si="6"/>
        <v>5600227127706121</v>
      </c>
      <c r="AB64" s="329"/>
      <c r="AC64" s="347"/>
      <c r="AD64" s="329"/>
      <c r="AE64" s="329"/>
      <c r="AF64" s="329"/>
    </row>
    <row r="65" spans="1:32" outlineLevel="1" x14ac:dyDescent="0.2">
      <c r="A65" s="330">
        <f t="shared" si="0"/>
        <v>63</v>
      </c>
      <c r="B65" s="358"/>
      <c r="C65" s="364" t="s">
        <v>763</v>
      </c>
      <c r="D65" s="332"/>
      <c r="E65" s="332"/>
      <c r="F65" s="366"/>
      <c r="G65" s="367"/>
      <c r="H65" s="332"/>
      <c r="I65" s="332"/>
      <c r="J65" s="356">
        <f t="shared" ref="J65:O65" si="11">SUBTOTAL(9,J64:J64)</f>
        <v>2500</v>
      </c>
      <c r="K65" s="356">
        <f t="shared" si="11"/>
        <v>0</v>
      </c>
      <c r="L65" s="356">
        <f t="shared" si="11"/>
        <v>0</v>
      </c>
      <c r="M65" s="357">
        <f t="shared" si="11"/>
        <v>2500</v>
      </c>
      <c r="N65" s="357">
        <f t="shared" si="11"/>
        <v>2500</v>
      </c>
      <c r="O65" s="356">
        <f t="shared" si="11"/>
        <v>2402</v>
      </c>
      <c r="P65" s="338">
        <f t="shared" si="1"/>
        <v>0.96079999999999999</v>
      </c>
      <c r="Q65" s="357">
        <f>SUBTOTAL(9,Q64:Q64)</f>
        <v>0</v>
      </c>
      <c r="R65" s="357">
        <f>SUBTOTAL(9,R64:R64)</f>
        <v>0</v>
      </c>
      <c r="S65" s="339">
        <f>SUBTOTAL(9,S64:S64)</f>
        <v>0</v>
      </c>
      <c r="T65" s="340"/>
      <c r="U65" s="341"/>
      <c r="V65" s="342"/>
      <c r="W65" s="343"/>
      <c r="X65" s="344"/>
      <c r="Y65" s="342" t="str">
        <f>IF($V65=0," ",IF(LEN($B65)=4,$B65*1,$B65))</f>
        <v xml:space="preserve"> </v>
      </c>
      <c r="Z65" s="345">
        <f>IF($Y65=" ",0,"ORG "&amp;$D65&amp;" - "&amp;$G65)</f>
        <v>0</v>
      </c>
      <c r="AA65" s="346" t="str">
        <f>$B65&amp;LEFT($C65,4)&amp;$D65&amp;$E65&amp;$F65</f>
        <v>Celk</v>
      </c>
      <c r="AB65" s="329"/>
      <c r="AC65" s="347"/>
      <c r="AD65" s="329"/>
      <c r="AE65" s="329"/>
      <c r="AF65" s="329"/>
    </row>
    <row r="66" spans="1:32" outlineLevel="2" x14ac:dyDescent="0.2">
      <c r="A66" s="330">
        <f t="shared" si="0"/>
        <v>64</v>
      </c>
      <c r="B66" s="331" t="s">
        <v>701</v>
      </c>
      <c r="C66" s="332" t="s">
        <v>474</v>
      </c>
      <c r="D66" s="333">
        <v>2755</v>
      </c>
      <c r="E66" s="332">
        <v>6121</v>
      </c>
      <c r="F66" s="334">
        <v>49</v>
      </c>
      <c r="G66" s="333" t="s">
        <v>764</v>
      </c>
      <c r="H66" s="333">
        <v>2015</v>
      </c>
      <c r="I66" s="333">
        <v>2017</v>
      </c>
      <c r="J66" s="335">
        <v>38251</v>
      </c>
      <c r="K66" s="335"/>
      <c r="L66" s="336"/>
      <c r="M66" s="337"/>
      <c r="N66" s="337">
        <v>1710</v>
      </c>
      <c r="O66" s="335"/>
      <c r="P66" s="338">
        <f t="shared" si="1"/>
        <v>0</v>
      </c>
      <c r="Q66" s="337">
        <v>9000</v>
      </c>
      <c r="R66" s="337">
        <v>27541</v>
      </c>
      <c r="S66" s="339"/>
      <c r="T66" s="340" t="s">
        <v>765</v>
      </c>
      <c r="U66" s="341"/>
      <c r="V66" s="342">
        <f t="shared" si="2"/>
        <v>0</v>
      </c>
      <c r="W66" s="343" t="s">
        <v>1174</v>
      </c>
      <c r="X66" s="344">
        <f>IF(W66="Komentovat",X64+1,X64)</f>
        <v>12</v>
      </c>
      <c r="Y66" s="342" t="str">
        <f t="shared" si="4"/>
        <v xml:space="preserve"> </v>
      </c>
      <c r="Z66" s="345">
        <f t="shared" si="5"/>
        <v>0</v>
      </c>
      <c r="AA66" s="346" t="str">
        <f t="shared" si="6"/>
        <v>560023102755612149</v>
      </c>
      <c r="AB66" s="329"/>
      <c r="AC66" s="347"/>
      <c r="AD66" s="329"/>
      <c r="AE66" s="329"/>
      <c r="AF66" s="329"/>
    </row>
    <row r="67" spans="1:32" outlineLevel="2" x14ac:dyDescent="0.2">
      <c r="A67" s="330">
        <f t="shared" si="0"/>
        <v>65</v>
      </c>
      <c r="B67" s="355" t="s">
        <v>701</v>
      </c>
      <c r="C67" s="332" t="s">
        <v>474</v>
      </c>
      <c r="D67" s="332">
        <v>2774</v>
      </c>
      <c r="E67" s="332">
        <v>6121</v>
      </c>
      <c r="F67" s="368">
        <v>49</v>
      </c>
      <c r="G67" s="369" t="s">
        <v>766</v>
      </c>
      <c r="H67" s="332">
        <v>2014</v>
      </c>
      <c r="I67" s="332">
        <v>2020</v>
      </c>
      <c r="J67" s="370">
        <v>60000</v>
      </c>
      <c r="K67" s="370"/>
      <c r="L67" s="371"/>
      <c r="M67" s="372">
        <v>1000</v>
      </c>
      <c r="N67" s="372">
        <v>668</v>
      </c>
      <c r="O67" s="370"/>
      <c r="P67" s="338">
        <f t="shared" si="1"/>
        <v>0</v>
      </c>
      <c r="Q67" s="372">
        <v>4000</v>
      </c>
      <c r="R67" s="372">
        <v>2000</v>
      </c>
      <c r="S67" s="339">
        <v>40332</v>
      </c>
      <c r="T67" s="340" t="s">
        <v>765</v>
      </c>
      <c r="U67" s="341"/>
      <c r="V67" s="342">
        <f t="shared" si="2"/>
        <v>13000</v>
      </c>
      <c r="W67" s="343" t="s">
        <v>1173</v>
      </c>
      <c r="X67" s="344">
        <f t="shared" si="3"/>
        <v>12</v>
      </c>
      <c r="Y67" s="342">
        <f t="shared" si="4"/>
        <v>5600</v>
      </c>
      <c r="Z67" s="345" t="str">
        <f t="shared" si="5"/>
        <v>ORG 2774 - Dotační tituly - vodovody (příprava, výkupy pozemků)</v>
      </c>
      <c r="AA67" s="346" t="str">
        <f t="shared" si="6"/>
        <v>560023102774612149</v>
      </c>
      <c r="AB67" s="329"/>
      <c r="AC67" s="347"/>
      <c r="AD67" s="329"/>
      <c r="AE67" s="329"/>
      <c r="AF67" s="329"/>
    </row>
    <row r="68" spans="1:32" outlineLevel="2" x14ac:dyDescent="0.2">
      <c r="A68" s="330">
        <f t="shared" ref="A68:A131" si="12">ROW()-2</f>
        <v>66</v>
      </c>
      <c r="B68" s="355" t="s">
        <v>701</v>
      </c>
      <c r="C68" s="332" t="s">
        <v>474</v>
      </c>
      <c r="D68" s="332">
        <v>2794</v>
      </c>
      <c r="E68" s="332">
        <v>6121</v>
      </c>
      <c r="F68" s="368">
        <v>49</v>
      </c>
      <c r="G68" s="332" t="s">
        <v>767</v>
      </c>
      <c r="H68" s="332">
        <v>2014</v>
      </c>
      <c r="I68" s="332">
        <v>2018</v>
      </c>
      <c r="J68" s="370">
        <v>6389</v>
      </c>
      <c r="K68" s="370"/>
      <c r="L68" s="371"/>
      <c r="M68" s="372">
        <v>700</v>
      </c>
      <c r="N68" s="372">
        <v>0</v>
      </c>
      <c r="O68" s="370"/>
      <c r="P68" s="338" t="str">
        <f t="shared" ref="P68:P131" si="13">IF(N68&lt;=0," ",O68/N68)</f>
        <v xml:space="preserve"> </v>
      </c>
      <c r="Q68" s="337">
        <v>700</v>
      </c>
      <c r="R68" s="337">
        <v>10</v>
      </c>
      <c r="S68" s="339">
        <v>5679</v>
      </c>
      <c r="T68" s="340" t="s">
        <v>765</v>
      </c>
      <c r="U68" s="341"/>
      <c r="V68" s="342">
        <f t="shared" si="2"/>
        <v>0</v>
      </c>
      <c r="W68" s="343" t="s">
        <v>1173</v>
      </c>
      <c r="X68" s="344">
        <f t="shared" ref="X68:X131" si="14">IF(W68="Komentovat",X67+1,X67)</f>
        <v>12</v>
      </c>
      <c r="Y68" s="342" t="str">
        <f t="shared" si="4"/>
        <v xml:space="preserve"> </v>
      </c>
      <c r="Z68" s="345">
        <f t="shared" si="5"/>
        <v>0</v>
      </c>
      <c r="AA68" s="346" t="str">
        <f t="shared" si="6"/>
        <v>560023102794612149</v>
      </c>
      <c r="AB68" s="329"/>
      <c r="AC68" s="347"/>
      <c r="AD68" s="329"/>
      <c r="AE68" s="329"/>
      <c r="AF68" s="329"/>
    </row>
    <row r="69" spans="1:32" outlineLevel="2" x14ac:dyDescent="0.2">
      <c r="A69" s="330">
        <f t="shared" si="12"/>
        <v>67</v>
      </c>
      <c r="B69" s="331" t="s">
        <v>701</v>
      </c>
      <c r="C69" s="332" t="s">
        <v>474</v>
      </c>
      <c r="D69" s="333">
        <v>2795</v>
      </c>
      <c r="E69" s="332">
        <v>6121</v>
      </c>
      <c r="F69" s="334">
        <v>49</v>
      </c>
      <c r="G69" s="333" t="s">
        <v>768</v>
      </c>
      <c r="H69" s="333">
        <v>2014</v>
      </c>
      <c r="I69" s="333">
        <v>2017</v>
      </c>
      <c r="J69" s="335">
        <v>8349</v>
      </c>
      <c r="K69" s="335"/>
      <c r="L69" s="336"/>
      <c r="M69" s="337">
        <v>700</v>
      </c>
      <c r="N69" s="337">
        <v>600</v>
      </c>
      <c r="O69" s="335">
        <v>590</v>
      </c>
      <c r="P69" s="338">
        <f t="shared" si="13"/>
        <v>0.98333333333333328</v>
      </c>
      <c r="Q69" s="337"/>
      <c r="R69" s="337">
        <v>7749</v>
      </c>
      <c r="S69" s="339"/>
      <c r="T69" s="340" t="s">
        <v>765</v>
      </c>
      <c r="U69" s="341"/>
      <c r="V69" s="342">
        <f t="shared" si="2"/>
        <v>0</v>
      </c>
      <c r="W69" s="343" t="s">
        <v>1173</v>
      </c>
      <c r="X69" s="344">
        <f t="shared" si="14"/>
        <v>12</v>
      </c>
      <c r="Y69" s="342" t="str">
        <f t="shared" si="4"/>
        <v xml:space="preserve"> </v>
      </c>
      <c r="Z69" s="345">
        <f t="shared" si="5"/>
        <v>0</v>
      </c>
      <c r="AA69" s="346" t="str">
        <f t="shared" si="6"/>
        <v>560023102795612149</v>
      </c>
      <c r="AB69" s="329"/>
      <c r="AC69" s="347"/>
      <c r="AD69" s="329"/>
      <c r="AE69" s="329"/>
      <c r="AF69" s="329"/>
    </row>
    <row r="70" spans="1:32" outlineLevel="2" x14ac:dyDescent="0.2">
      <c r="A70" s="330">
        <f t="shared" si="12"/>
        <v>68</v>
      </c>
      <c r="B70" s="331" t="s">
        <v>701</v>
      </c>
      <c r="C70" s="332" t="s">
        <v>474</v>
      </c>
      <c r="D70" s="333">
        <v>2796</v>
      </c>
      <c r="E70" s="332">
        <v>6121</v>
      </c>
      <c r="F70" s="334">
        <v>49</v>
      </c>
      <c r="G70" s="333" t="s">
        <v>769</v>
      </c>
      <c r="H70" s="333">
        <v>2014</v>
      </c>
      <c r="I70" s="333">
        <v>2017</v>
      </c>
      <c r="J70" s="335">
        <v>9561</v>
      </c>
      <c r="K70" s="335"/>
      <c r="L70" s="336"/>
      <c r="M70" s="337">
        <v>700</v>
      </c>
      <c r="N70" s="337">
        <v>720</v>
      </c>
      <c r="O70" s="335">
        <v>714</v>
      </c>
      <c r="P70" s="338">
        <f t="shared" si="13"/>
        <v>0.9916666666666667</v>
      </c>
      <c r="Q70" s="337"/>
      <c r="R70" s="337">
        <v>8841</v>
      </c>
      <c r="S70" s="339"/>
      <c r="T70" s="340" t="s">
        <v>765</v>
      </c>
      <c r="U70" s="341"/>
      <c r="V70" s="342">
        <f t="shared" si="2"/>
        <v>0</v>
      </c>
      <c r="W70" s="343" t="s">
        <v>1173</v>
      </c>
      <c r="X70" s="344">
        <f t="shared" si="14"/>
        <v>12</v>
      </c>
      <c r="Y70" s="342" t="str">
        <f t="shared" si="4"/>
        <v xml:space="preserve"> </v>
      </c>
      <c r="Z70" s="345">
        <f t="shared" si="5"/>
        <v>0</v>
      </c>
      <c r="AA70" s="346" t="str">
        <f t="shared" si="6"/>
        <v>560023102796612149</v>
      </c>
      <c r="AB70" s="329"/>
      <c r="AC70" s="347"/>
      <c r="AD70" s="329"/>
      <c r="AE70" s="329"/>
      <c r="AF70" s="329"/>
    </row>
    <row r="71" spans="1:32" outlineLevel="2" x14ac:dyDescent="0.2">
      <c r="A71" s="330">
        <f t="shared" si="12"/>
        <v>69</v>
      </c>
      <c r="B71" s="358" t="s">
        <v>701</v>
      </c>
      <c r="C71" s="373" t="s">
        <v>474</v>
      </c>
      <c r="D71" s="332">
        <v>2816</v>
      </c>
      <c r="E71" s="332">
        <v>6121</v>
      </c>
      <c r="F71" s="374">
        <v>49</v>
      </c>
      <c r="G71" s="333" t="s">
        <v>770</v>
      </c>
      <c r="H71" s="359">
        <v>2014</v>
      </c>
      <c r="I71" s="359">
        <v>2016</v>
      </c>
      <c r="J71" s="356">
        <v>2883</v>
      </c>
      <c r="K71" s="356"/>
      <c r="L71" s="356"/>
      <c r="M71" s="357">
        <v>600</v>
      </c>
      <c r="N71" s="357">
        <v>375</v>
      </c>
      <c r="O71" s="356">
        <v>368</v>
      </c>
      <c r="P71" s="338">
        <f t="shared" si="13"/>
        <v>0.98133333333333328</v>
      </c>
      <c r="Q71" s="357">
        <v>2508</v>
      </c>
      <c r="R71" s="357"/>
      <c r="S71" s="339"/>
      <c r="T71" s="340" t="s">
        <v>765</v>
      </c>
      <c r="U71" s="341"/>
      <c r="V71" s="342">
        <f t="shared" si="2"/>
        <v>0</v>
      </c>
      <c r="W71" s="343" t="s">
        <v>1173</v>
      </c>
      <c r="X71" s="344">
        <f t="shared" si="14"/>
        <v>12</v>
      </c>
      <c r="Y71" s="342" t="str">
        <f t="shared" si="4"/>
        <v xml:space="preserve"> </v>
      </c>
      <c r="Z71" s="345">
        <f t="shared" si="5"/>
        <v>0</v>
      </c>
      <c r="AA71" s="346" t="str">
        <f t="shared" si="6"/>
        <v>560023102816612149</v>
      </c>
      <c r="AB71" s="329"/>
      <c r="AC71" s="347"/>
      <c r="AD71" s="329"/>
      <c r="AE71" s="329"/>
      <c r="AF71" s="329"/>
    </row>
    <row r="72" spans="1:32" outlineLevel="2" x14ac:dyDescent="0.2">
      <c r="A72" s="330">
        <f t="shared" si="12"/>
        <v>70</v>
      </c>
      <c r="B72" s="358" t="s">
        <v>701</v>
      </c>
      <c r="C72" s="373" t="s">
        <v>474</v>
      </c>
      <c r="D72" s="332">
        <v>2817</v>
      </c>
      <c r="E72" s="332">
        <v>6121</v>
      </c>
      <c r="F72" s="374">
        <v>49</v>
      </c>
      <c r="G72" s="333" t="s">
        <v>771</v>
      </c>
      <c r="H72" s="359">
        <v>2014</v>
      </c>
      <c r="I72" s="359">
        <v>2016</v>
      </c>
      <c r="J72" s="356">
        <v>21816</v>
      </c>
      <c r="K72" s="356"/>
      <c r="L72" s="356">
        <v>1</v>
      </c>
      <c r="M72" s="357">
        <v>23123</v>
      </c>
      <c r="N72" s="357">
        <v>18353</v>
      </c>
      <c r="O72" s="356">
        <v>18282</v>
      </c>
      <c r="P72" s="338">
        <f t="shared" si="13"/>
        <v>0.99613142265569665</v>
      </c>
      <c r="Q72" s="357">
        <v>3462</v>
      </c>
      <c r="R72" s="357"/>
      <c r="S72" s="339"/>
      <c r="T72" s="340" t="s">
        <v>765</v>
      </c>
      <c r="U72" s="341"/>
      <c r="V72" s="342">
        <f t="shared" si="2"/>
        <v>0</v>
      </c>
      <c r="W72" s="343" t="s">
        <v>1173</v>
      </c>
      <c r="X72" s="344">
        <f t="shared" si="14"/>
        <v>12</v>
      </c>
      <c r="Y72" s="342" t="str">
        <f t="shared" si="4"/>
        <v xml:space="preserve"> </v>
      </c>
      <c r="Z72" s="345">
        <f t="shared" si="5"/>
        <v>0</v>
      </c>
      <c r="AA72" s="346" t="str">
        <f t="shared" si="6"/>
        <v>560023102817612149</v>
      </c>
      <c r="AB72" s="329"/>
      <c r="AC72" s="347"/>
      <c r="AD72" s="329"/>
      <c r="AE72" s="329"/>
      <c r="AF72" s="329"/>
    </row>
    <row r="73" spans="1:32" outlineLevel="2" x14ac:dyDescent="0.2">
      <c r="A73" s="330">
        <f t="shared" si="12"/>
        <v>71</v>
      </c>
      <c r="B73" s="358" t="s">
        <v>701</v>
      </c>
      <c r="C73" s="373" t="s">
        <v>474</v>
      </c>
      <c r="D73" s="332">
        <v>2849</v>
      </c>
      <c r="E73" s="332">
        <v>6121</v>
      </c>
      <c r="F73" s="340">
        <v>49</v>
      </c>
      <c r="G73" s="333" t="s">
        <v>772</v>
      </c>
      <c r="H73" s="359">
        <v>2013</v>
      </c>
      <c r="I73" s="359">
        <v>2017</v>
      </c>
      <c r="J73" s="356">
        <v>4726</v>
      </c>
      <c r="K73" s="356"/>
      <c r="L73" s="336">
        <v>783</v>
      </c>
      <c r="M73" s="357">
        <v>800</v>
      </c>
      <c r="N73" s="357">
        <v>0</v>
      </c>
      <c r="O73" s="356"/>
      <c r="P73" s="338" t="str">
        <f t="shared" si="13"/>
        <v xml:space="preserve"> </v>
      </c>
      <c r="Q73" s="357">
        <v>1837</v>
      </c>
      <c r="R73" s="357">
        <v>2106</v>
      </c>
      <c r="S73" s="339"/>
      <c r="T73" s="340" t="s">
        <v>765</v>
      </c>
      <c r="U73" s="341"/>
      <c r="V73" s="342">
        <f t="shared" ref="V73:V137" si="15">IF(LEN($D73)=4,(J73-L73-N73-Q73-R73-S73),0)</f>
        <v>0</v>
      </c>
      <c r="W73" s="343" t="s">
        <v>1173</v>
      </c>
      <c r="X73" s="344">
        <f t="shared" si="14"/>
        <v>12</v>
      </c>
      <c r="Y73" s="342" t="str">
        <f t="shared" ref="Y73:Y137" si="16">IF($V73=0," ",IF(LEN($B73)=4,$B73*1,$B73))</f>
        <v xml:space="preserve"> </v>
      </c>
      <c r="Z73" s="345">
        <f t="shared" ref="Z73:Z137" si="17">IF($Y73=" ",0,"ORG "&amp;$D73&amp;" - "&amp;$G73)</f>
        <v>0</v>
      </c>
      <c r="AA73" s="346" t="str">
        <f t="shared" ref="AA73:AA137" si="18">$B73&amp;LEFT($C73,4)&amp;$D73&amp;$E73&amp;$F73</f>
        <v>560023102849612149</v>
      </c>
      <c r="AB73" s="329"/>
      <c r="AC73" s="347"/>
      <c r="AD73" s="329"/>
      <c r="AE73" s="329"/>
      <c r="AF73" s="329"/>
    </row>
    <row r="74" spans="1:32" outlineLevel="2" x14ac:dyDescent="0.2">
      <c r="A74" s="330">
        <f t="shared" si="12"/>
        <v>72</v>
      </c>
      <c r="B74" s="358" t="s">
        <v>701</v>
      </c>
      <c r="C74" s="373" t="s">
        <v>474</v>
      </c>
      <c r="D74" s="332">
        <v>2875</v>
      </c>
      <c r="E74" s="332">
        <v>6121</v>
      </c>
      <c r="F74" s="374">
        <v>49</v>
      </c>
      <c r="G74" s="333" t="s">
        <v>773</v>
      </c>
      <c r="H74" s="332">
        <v>2013</v>
      </c>
      <c r="I74" s="332">
        <v>2015</v>
      </c>
      <c r="J74" s="356">
        <v>13945</v>
      </c>
      <c r="K74" s="356"/>
      <c r="L74" s="336">
        <v>689</v>
      </c>
      <c r="M74" s="357">
        <v>13600</v>
      </c>
      <c r="N74" s="357">
        <v>13256</v>
      </c>
      <c r="O74" s="356">
        <v>13194</v>
      </c>
      <c r="P74" s="338">
        <f t="shared" si="13"/>
        <v>0.99532287266143638</v>
      </c>
      <c r="Q74" s="357"/>
      <c r="R74" s="357"/>
      <c r="S74" s="339"/>
      <c r="T74" s="340" t="s">
        <v>765</v>
      </c>
      <c r="U74" s="341"/>
      <c r="V74" s="342">
        <f t="shared" si="15"/>
        <v>0</v>
      </c>
      <c r="W74" s="343" t="s">
        <v>1173</v>
      </c>
      <c r="X74" s="344">
        <f t="shared" si="14"/>
        <v>12</v>
      </c>
      <c r="Y74" s="342" t="str">
        <f t="shared" si="16"/>
        <v xml:space="preserve"> </v>
      </c>
      <c r="Z74" s="345">
        <f t="shared" si="17"/>
        <v>0</v>
      </c>
      <c r="AA74" s="346" t="str">
        <f t="shared" si="18"/>
        <v>560023102875612149</v>
      </c>
      <c r="AB74" s="329"/>
      <c r="AC74" s="347"/>
      <c r="AD74" s="329"/>
      <c r="AE74" s="329"/>
      <c r="AF74" s="329"/>
    </row>
    <row r="75" spans="1:32" outlineLevel="2" x14ac:dyDescent="0.2">
      <c r="A75" s="330">
        <f t="shared" si="12"/>
        <v>73</v>
      </c>
      <c r="B75" s="358" t="s">
        <v>701</v>
      </c>
      <c r="C75" s="373" t="s">
        <v>474</v>
      </c>
      <c r="D75" s="332">
        <v>2882</v>
      </c>
      <c r="E75" s="332">
        <v>6121</v>
      </c>
      <c r="F75" s="374">
        <v>49</v>
      </c>
      <c r="G75" s="333" t="s">
        <v>774</v>
      </c>
      <c r="H75" s="332">
        <v>2013</v>
      </c>
      <c r="I75" s="332">
        <v>2021</v>
      </c>
      <c r="J75" s="356">
        <v>15700</v>
      </c>
      <c r="K75" s="356"/>
      <c r="L75" s="336">
        <v>816</v>
      </c>
      <c r="M75" s="357">
        <v>100</v>
      </c>
      <c r="N75" s="357">
        <v>0</v>
      </c>
      <c r="O75" s="356"/>
      <c r="P75" s="338" t="str">
        <f t="shared" si="13"/>
        <v xml:space="preserve"> </v>
      </c>
      <c r="Q75" s="357">
        <v>600</v>
      </c>
      <c r="R75" s="357"/>
      <c r="S75" s="339">
        <v>14284</v>
      </c>
      <c r="T75" s="340" t="s">
        <v>765</v>
      </c>
      <c r="U75" s="341"/>
      <c r="V75" s="342">
        <f t="shared" si="15"/>
        <v>0</v>
      </c>
      <c r="W75" s="343" t="s">
        <v>1173</v>
      </c>
      <c r="X75" s="344">
        <f t="shared" si="14"/>
        <v>12</v>
      </c>
      <c r="Y75" s="342" t="str">
        <f t="shared" si="16"/>
        <v xml:space="preserve"> </v>
      </c>
      <c r="Z75" s="345">
        <f t="shared" si="17"/>
        <v>0</v>
      </c>
      <c r="AA75" s="346" t="str">
        <f t="shared" si="18"/>
        <v>560023102882612149</v>
      </c>
      <c r="AB75" s="329"/>
      <c r="AC75" s="347"/>
      <c r="AD75" s="329"/>
      <c r="AE75" s="329"/>
      <c r="AF75" s="329"/>
    </row>
    <row r="76" spans="1:32" outlineLevel="2" x14ac:dyDescent="0.2">
      <c r="A76" s="330">
        <f t="shared" si="12"/>
        <v>74</v>
      </c>
      <c r="B76" s="358" t="s">
        <v>701</v>
      </c>
      <c r="C76" s="373" t="s">
        <v>474</v>
      </c>
      <c r="D76" s="332">
        <v>2917</v>
      </c>
      <c r="E76" s="332">
        <v>6121</v>
      </c>
      <c r="F76" s="374">
        <v>49</v>
      </c>
      <c r="G76" s="333" t="s">
        <v>775</v>
      </c>
      <c r="H76" s="332">
        <v>2012</v>
      </c>
      <c r="I76" s="332">
        <v>2016</v>
      </c>
      <c r="J76" s="375">
        <v>5390</v>
      </c>
      <c r="K76" s="356"/>
      <c r="L76" s="336">
        <v>3350</v>
      </c>
      <c r="M76" s="357">
        <v>4690</v>
      </c>
      <c r="N76" s="357">
        <v>0</v>
      </c>
      <c r="O76" s="356"/>
      <c r="P76" s="338" t="str">
        <f t="shared" si="13"/>
        <v xml:space="preserve"> </v>
      </c>
      <c r="Q76" s="357">
        <v>5377</v>
      </c>
      <c r="R76" s="357"/>
      <c r="S76" s="339"/>
      <c r="T76" s="340" t="s">
        <v>765</v>
      </c>
      <c r="U76" s="341"/>
      <c r="V76" s="342">
        <f t="shared" si="15"/>
        <v>-3337</v>
      </c>
      <c r="W76" s="343" t="s">
        <v>1173</v>
      </c>
      <c r="X76" s="344">
        <f t="shared" si="14"/>
        <v>12</v>
      </c>
      <c r="Y76" s="342">
        <f t="shared" si="16"/>
        <v>5600</v>
      </c>
      <c r="Z76" s="345" t="str">
        <f t="shared" si="17"/>
        <v>ORG 2917 - Modřická - výstavba vodovodu DN 200</v>
      </c>
      <c r="AA76" s="346" t="str">
        <f t="shared" si="18"/>
        <v>560023102917612149</v>
      </c>
      <c r="AB76" s="329"/>
      <c r="AC76" s="347"/>
      <c r="AD76" s="329"/>
      <c r="AE76" s="329"/>
      <c r="AF76" s="329"/>
    </row>
    <row r="77" spans="1:32" outlineLevel="2" x14ac:dyDescent="0.2">
      <c r="A77" s="330">
        <f t="shared" si="12"/>
        <v>75</v>
      </c>
      <c r="B77" s="355">
        <v>5600</v>
      </c>
      <c r="C77" s="373" t="s">
        <v>474</v>
      </c>
      <c r="D77" s="332">
        <v>2953</v>
      </c>
      <c r="E77" s="332">
        <v>6121</v>
      </c>
      <c r="F77" s="340">
        <v>49</v>
      </c>
      <c r="G77" s="333" t="s">
        <v>776</v>
      </c>
      <c r="H77" s="332">
        <v>2011</v>
      </c>
      <c r="I77" s="332">
        <v>2021</v>
      </c>
      <c r="J77" s="356">
        <v>25256</v>
      </c>
      <c r="K77" s="356"/>
      <c r="L77" s="336">
        <v>2979</v>
      </c>
      <c r="M77" s="357">
        <v>700</v>
      </c>
      <c r="N77" s="357">
        <v>0</v>
      </c>
      <c r="O77" s="356"/>
      <c r="P77" s="338" t="str">
        <f t="shared" si="13"/>
        <v xml:space="preserve"> </v>
      </c>
      <c r="Q77" s="357">
        <v>400</v>
      </c>
      <c r="R77" s="357"/>
      <c r="S77" s="339">
        <v>24569</v>
      </c>
      <c r="T77" s="340" t="s">
        <v>765</v>
      </c>
      <c r="U77" s="341"/>
      <c r="V77" s="342">
        <f t="shared" si="15"/>
        <v>-2692</v>
      </c>
      <c r="W77" s="343" t="s">
        <v>1173</v>
      </c>
      <c r="X77" s="344">
        <f t="shared" si="14"/>
        <v>12</v>
      </c>
      <c r="Y77" s="342">
        <f t="shared" si="16"/>
        <v>5600</v>
      </c>
      <c r="Z77" s="345" t="str">
        <f t="shared" si="17"/>
        <v>ORG 2953 - Viniční II - rekonstrukce vodovodu</v>
      </c>
      <c r="AA77" s="346" t="str">
        <f t="shared" si="18"/>
        <v>560023102953612149</v>
      </c>
      <c r="AB77" s="329"/>
      <c r="AC77" s="347"/>
      <c r="AD77" s="329"/>
      <c r="AE77" s="329"/>
      <c r="AF77" s="329"/>
    </row>
    <row r="78" spans="1:32" outlineLevel="2" x14ac:dyDescent="0.2">
      <c r="A78" s="330">
        <f t="shared" si="12"/>
        <v>76</v>
      </c>
      <c r="B78" s="358" t="s">
        <v>701</v>
      </c>
      <c r="C78" s="373" t="s">
        <v>474</v>
      </c>
      <c r="D78" s="332">
        <v>2975</v>
      </c>
      <c r="E78" s="332">
        <v>6121</v>
      </c>
      <c r="F78" s="340">
        <v>49</v>
      </c>
      <c r="G78" s="333" t="s">
        <v>777</v>
      </c>
      <c r="H78" s="359">
        <v>2010</v>
      </c>
      <c r="I78" s="359">
        <v>2015</v>
      </c>
      <c r="J78" s="356">
        <v>20481</v>
      </c>
      <c r="K78" s="356"/>
      <c r="L78" s="336">
        <v>4755</v>
      </c>
      <c r="M78" s="357">
        <v>13736</v>
      </c>
      <c r="N78" s="357">
        <v>15726</v>
      </c>
      <c r="O78" s="356">
        <v>15593</v>
      </c>
      <c r="P78" s="338">
        <f t="shared" si="13"/>
        <v>0.99154266819280168</v>
      </c>
      <c r="Q78" s="357"/>
      <c r="R78" s="357"/>
      <c r="S78" s="339"/>
      <c r="T78" s="340" t="s">
        <v>765</v>
      </c>
      <c r="U78" s="341"/>
      <c r="V78" s="342">
        <f t="shared" si="15"/>
        <v>0</v>
      </c>
      <c r="W78" s="343" t="s">
        <v>1173</v>
      </c>
      <c r="X78" s="344">
        <f t="shared" si="14"/>
        <v>12</v>
      </c>
      <c r="Y78" s="342" t="str">
        <f t="shared" si="16"/>
        <v xml:space="preserve"> </v>
      </c>
      <c r="Z78" s="345">
        <f t="shared" si="17"/>
        <v>0</v>
      </c>
      <c r="AA78" s="346" t="str">
        <f t="shared" si="18"/>
        <v>560023102975612149</v>
      </c>
      <c r="AB78" s="329"/>
      <c r="AC78" s="347"/>
      <c r="AD78" s="329"/>
      <c r="AE78" s="329"/>
      <c r="AF78" s="329"/>
    </row>
    <row r="79" spans="1:32" outlineLevel="2" x14ac:dyDescent="0.2">
      <c r="A79" s="330">
        <f t="shared" si="12"/>
        <v>77</v>
      </c>
      <c r="B79" s="358" t="s">
        <v>701</v>
      </c>
      <c r="C79" s="373" t="s">
        <v>474</v>
      </c>
      <c r="D79" s="332">
        <v>3203</v>
      </c>
      <c r="E79" s="332">
        <v>6121</v>
      </c>
      <c r="F79" s="340">
        <v>49</v>
      </c>
      <c r="G79" s="376" t="s">
        <v>778</v>
      </c>
      <c r="H79" s="359">
        <v>2006</v>
      </c>
      <c r="I79" s="359">
        <v>2017</v>
      </c>
      <c r="J79" s="356">
        <v>19258</v>
      </c>
      <c r="K79" s="356"/>
      <c r="L79" s="336">
        <v>19158</v>
      </c>
      <c r="M79" s="357">
        <v>2000</v>
      </c>
      <c r="N79" s="357">
        <v>0</v>
      </c>
      <c r="O79" s="356"/>
      <c r="P79" s="338" t="str">
        <f t="shared" si="13"/>
        <v xml:space="preserve"> </v>
      </c>
      <c r="Q79" s="357"/>
      <c r="R79" s="357">
        <v>100</v>
      </c>
      <c r="S79" s="339"/>
      <c r="T79" s="340" t="s">
        <v>765</v>
      </c>
      <c r="U79" s="341"/>
      <c r="V79" s="342">
        <f t="shared" si="15"/>
        <v>0</v>
      </c>
      <c r="W79" s="343" t="s">
        <v>1173</v>
      </c>
      <c r="X79" s="344">
        <f t="shared" si="14"/>
        <v>12</v>
      </c>
      <c r="Y79" s="342" t="str">
        <f t="shared" si="16"/>
        <v xml:space="preserve"> </v>
      </c>
      <c r="Z79" s="345">
        <f t="shared" si="17"/>
        <v>0</v>
      </c>
      <c r="AA79" s="346" t="str">
        <f t="shared" si="18"/>
        <v>560023103203612149</v>
      </c>
      <c r="AB79" s="329"/>
      <c r="AC79" s="347"/>
      <c r="AD79" s="329"/>
      <c r="AE79" s="329"/>
      <c r="AF79" s="329"/>
    </row>
    <row r="80" spans="1:32" outlineLevel="2" x14ac:dyDescent="0.2">
      <c r="A80" s="330">
        <f t="shared" si="12"/>
        <v>78</v>
      </c>
      <c r="B80" s="358" t="s">
        <v>701</v>
      </c>
      <c r="C80" s="373" t="s">
        <v>474</v>
      </c>
      <c r="D80" s="332">
        <v>3404</v>
      </c>
      <c r="E80" s="332">
        <v>6121</v>
      </c>
      <c r="F80" s="340">
        <v>49</v>
      </c>
      <c r="G80" s="333" t="s">
        <v>779</v>
      </c>
      <c r="H80" s="359">
        <v>2004</v>
      </c>
      <c r="I80" s="359">
        <v>2015</v>
      </c>
      <c r="J80" s="356">
        <v>12671</v>
      </c>
      <c r="K80" s="356"/>
      <c r="L80" s="336">
        <v>281</v>
      </c>
      <c r="M80" s="357">
        <v>8241</v>
      </c>
      <c r="N80" s="357">
        <v>12412</v>
      </c>
      <c r="O80" s="356">
        <v>12390</v>
      </c>
      <c r="P80" s="338">
        <f t="shared" si="13"/>
        <v>0.99822752175314211</v>
      </c>
      <c r="Q80" s="357"/>
      <c r="R80" s="357"/>
      <c r="S80" s="339"/>
      <c r="T80" s="340" t="s">
        <v>765</v>
      </c>
      <c r="U80" s="341"/>
      <c r="V80" s="342">
        <f t="shared" si="15"/>
        <v>-22</v>
      </c>
      <c r="W80" s="343" t="s">
        <v>1173</v>
      </c>
      <c r="X80" s="344">
        <f t="shared" si="14"/>
        <v>12</v>
      </c>
      <c r="Y80" s="342">
        <f t="shared" si="16"/>
        <v>5600</v>
      </c>
      <c r="Z80" s="345" t="str">
        <f t="shared" si="17"/>
        <v>ORG 3404 - Lány - rekonstrukce vodovodu</v>
      </c>
      <c r="AA80" s="346" t="str">
        <f t="shared" si="18"/>
        <v>560023103404612149</v>
      </c>
      <c r="AB80" s="329"/>
      <c r="AC80" s="347"/>
      <c r="AD80" s="329"/>
      <c r="AE80" s="329"/>
      <c r="AF80" s="329"/>
    </row>
    <row r="81" spans="1:32" outlineLevel="2" x14ac:dyDescent="0.2">
      <c r="A81" s="330">
        <f t="shared" si="12"/>
        <v>79</v>
      </c>
      <c r="B81" s="331" t="s">
        <v>701</v>
      </c>
      <c r="C81" s="332" t="s">
        <v>474</v>
      </c>
      <c r="D81" s="333">
        <v>4052</v>
      </c>
      <c r="E81" s="332">
        <v>6121</v>
      </c>
      <c r="F81" s="334">
        <v>49</v>
      </c>
      <c r="G81" s="333" t="s">
        <v>780</v>
      </c>
      <c r="H81" s="333">
        <v>1996</v>
      </c>
      <c r="I81" s="333">
        <v>2020</v>
      </c>
      <c r="J81" s="335"/>
      <c r="K81" s="335"/>
      <c r="L81" s="336"/>
      <c r="M81" s="337"/>
      <c r="N81" s="337">
        <v>558</v>
      </c>
      <c r="O81" s="335">
        <v>497</v>
      </c>
      <c r="P81" s="338">
        <f t="shared" si="13"/>
        <v>0.89068100358422941</v>
      </c>
      <c r="Q81" s="337"/>
      <c r="R81" s="337"/>
      <c r="S81" s="339"/>
      <c r="T81" s="340" t="s">
        <v>765</v>
      </c>
      <c r="U81" s="341"/>
      <c r="V81" s="342">
        <f t="shared" si="15"/>
        <v>-558</v>
      </c>
      <c r="W81" s="343" t="s">
        <v>1173</v>
      </c>
      <c r="X81" s="344">
        <f t="shared" si="14"/>
        <v>12</v>
      </c>
      <c r="Y81" s="342">
        <f t="shared" si="16"/>
        <v>5600</v>
      </c>
      <c r="Z81" s="345" t="str">
        <f t="shared" si="17"/>
        <v>ORG 4052 - Čerpací stanice - rekonstrukce armatur a strojů</v>
      </c>
      <c r="AA81" s="346" t="str">
        <f t="shared" si="18"/>
        <v>560023104052612149</v>
      </c>
      <c r="AB81" s="329"/>
      <c r="AC81" s="347"/>
      <c r="AD81" s="329"/>
      <c r="AE81" s="329"/>
      <c r="AF81" s="329"/>
    </row>
    <row r="82" spans="1:32" outlineLevel="2" x14ac:dyDescent="0.2">
      <c r="A82" s="330">
        <f t="shared" si="12"/>
        <v>80</v>
      </c>
      <c r="B82" s="358" t="s">
        <v>701</v>
      </c>
      <c r="C82" s="373" t="s">
        <v>474</v>
      </c>
      <c r="D82" s="332">
        <v>4052</v>
      </c>
      <c r="E82" s="332">
        <v>6122</v>
      </c>
      <c r="F82" s="340">
        <v>49</v>
      </c>
      <c r="G82" s="333" t="s">
        <v>780</v>
      </c>
      <c r="H82" s="359">
        <v>1996</v>
      </c>
      <c r="I82" s="332">
        <v>2020</v>
      </c>
      <c r="J82" s="356">
        <v>98988</v>
      </c>
      <c r="K82" s="356"/>
      <c r="L82" s="336">
        <v>73610</v>
      </c>
      <c r="M82" s="357">
        <v>5000</v>
      </c>
      <c r="N82" s="357">
        <v>4442</v>
      </c>
      <c r="O82" s="356">
        <v>3707</v>
      </c>
      <c r="P82" s="338">
        <f t="shared" si="13"/>
        <v>0.83453399369653314</v>
      </c>
      <c r="Q82" s="357">
        <v>5000</v>
      </c>
      <c r="R82" s="357">
        <v>5000</v>
      </c>
      <c r="S82" s="339">
        <v>10378</v>
      </c>
      <c r="T82" s="340" t="s">
        <v>765</v>
      </c>
      <c r="U82" s="341"/>
      <c r="V82" s="342">
        <f t="shared" si="15"/>
        <v>558</v>
      </c>
      <c r="W82" s="343" t="s">
        <v>1173</v>
      </c>
      <c r="X82" s="344">
        <f t="shared" si="14"/>
        <v>12</v>
      </c>
      <c r="Y82" s="342">
        <f t="shared" si="16"/>
        <v>5600</v>
      </c>
      <c r="Z82" s="345" t="str">
        <f t="shared" si="17"/>
        <v>ORG 4052 - Čerpací stanice - rekonstrukce armatur a strojů</v>
      </c>
      <c r="AA82" s="346" t="str">
        <f t="shared" si="18"/>
        <v>560023104052612249</v>
      </c>
      <c r="AB82" s="329"/>
      <c r="AC82" s="347"/>
      <c r="AD82" s="329"/>
      <c r="AE82" s="329"/>
      <c r="AF82" s="329"/>
    </row>
    <row r="83" spans="1:32" outlineLevel="2" x14ac:dyDescent="0.2">
      <c r="A83" s="330">
        <f t="shared" si="12"/>
        <v>81</v>
      </c>
      <c r="B83" s="358" t="s">
        <v>701</v>
      </c>
      <c r="C83" s="373" t="s">
        <v>474</v>
      </c>
      <c r="D83" s="332">
        <v>4193</v>
      </c>
      <c r="E83" s="332">
        <v>6121</v>
      </c>
      <c r="F83" s="340">
        <v>49</v>
      </c>
      <c r="G83" s="333" t="s">
        <v>781</v>
      </c>
      <c r="H83" s="359">
        <v>1998</v>
      </c>
      <c r="I83" s="359">
        <v>2018</v>
      </c>
      <c r="J83" s="356">
        <v>251230</v>
      </c>
      <c r="K83" s="356"/>
      <c r="L83" s="336">
        <v>188719</v>
      </c>
      <c r="M83" s="357">
        <v>26800</v>
      </c>
      <c r="N83" s="357">
        <v>20670</v>
      </c>
      <c r="O83" s="356">
        <v>19699</v>
      </c>
      <c r="P83" s="338">
        <f t="shared" si="13"/>
        <v>0.95302370585389451</v>
      </c>
      <c r="Q83" s="357">
        <v>3100</v>
      </c>
      <c r="R83" s="357">
        <v>3000</v>
      </c>
      <c r="S83" s="339">
        <v>35741</v>
      </c>
      <c r="T83" s="340" t="s">
        <v>765</v>
      </c>
      <c r="U83" s="341"/>
      <c r="V83" s="342">
        <f t="shared" si="15"/>
        <v>0</v>
      </c>
      <c r="W83" s="343" t="s">
        <v>1173</v>
      </c>
      <c r="X83" s="344">
        <f t="shared" si="14"/>
        <v>12</v>
      </c>
      <c r="Y83" s="342" t="str">
        <f t="shared" si="16"/>
        <v xml:space="preserve"> </v>
      </c>
      <c r="Z83" s="345">
        <f t="shared" si="17"/>
        <v>0</v>
      </c>
      <c r="AA83" s="346" t="str">
        <f t="shared" si="18"/>
        <v>560023104193612149</v>
      </c>
      <c r="AB83" s="329"/>
      <c r="AC83" s="347"/>
      <c r="AD83" s="329"/>
      <c r="AE83" s="329"/>
      <c r="AF83" s="329"/>
    </row>
    <row r="84" spans="1:32" outlineLevel="1" x14ac:dyDescent="0.2">
      <c r="A84" s="330">
        <f t="shared" si="12"/>
        <v>82</v>
      </c>
      <c r="B84" s="358"/>
      <c r="C84" s="377" t="s">
        <v>782</v>
      </c>
      <c r="D84" s="332"/>
      <c r="E84" s="332"/>
      <c r="F84" s="340"/>
      <c r="G84" s="333"/>
      <c r="H84" s="359"/>
      <c r="I84" s="359"/>
      <c r="J84" s="356">
        <f t="shared" ref="J84:O84" si="19">SUBTOTAL(9,J66:J83)</f>
        <v>614894</v>
      </c>
      <c r="K84" s="356">
        <f t="shared" si="19"/>
        <v>0</v>
      </c>
      <c r="L84" s="336">
        <f t="shared" si="19"/>
        <v>295141</v>
      </c>
      <c r="M84" s="357">
        <f t="shared" si="19"/>
        <v>102490</v>
      </c>
      <c r="N84" s="357">
        <f t="shared" si="19"/>
        <v>89490</v>
      </c>
      <c r="O84" s="356">
        <f t="shared" si="19"/>
        <v>85034</v>
      </c>
      <c r="P84" s="338">
        <f t="shared" si="13"/>
        <v>0.95020672700860431</v>
      </c>
      <c r="Q84" s="357">
        <f>SUBTOTAL(9,Q66:Q83)</f>
        <v>35984</v>
      </c>
      <c r="R84" s="357">
        <f>SUBTOTAL(9,R66:R83)</f>
        <v>56347</v>
      </c>
      <c r="S84" s="339">
        <f>SUBTOTAL(9,S66:S83)</f>
        <v>130983</v>
      </c>
      <c r="T84" s="340"/>
      <c r="U84" s="341"/>
      <c r="V84" s="342"/>
      <c r="W84" s="343"/>
      <c r="X84" s="344"/>
      <c r="Y84" s="342" t="str">
        <f>IF($V84=0," ",IF(LEN($B84)=4,$B84*1,$B84))</f>
        <v xml:space="preserve"> </v>
      </c>
      <c r="Z84" s="345">
        <f>IF($Y84=" ",0,"ORG "&amp;$D84&amp;" - "&amp;$G84)</f>
        <v>0</v>
      </c>
      <c r="AA84" s="346" t="str">
        <f>$B84&amp;LEFT($C84,4)&amp;$D84&amp;$E84&amp;$F84</f>
        <v>Celk</v>
      </c>
      <c r="AB84" s="329"/>
      <c r="AC84" s="347"/>
      <c r="AD84" s="329"/>
      <c r="AE84" s="329"/>
      <c r="AF84" s="329"/>
    </row>
    <row r="85" spans="1:32" outlineLevel="2" x14ac:dyDescent="0.2">
      <c r="A85" s="330">
        <f t="shared" si="12"/>
        <v>83</v>
      </c>
      <c r="B85" s="331" t="s">
        <v>701</v>
      </c>
      <c r="C85" s="332" t="s">
        <v>783</v>
      </c>
      <c r="D85" s="333">
        <v>2708</v>
      </c>
      <c r="E85" s="332">
        <v>6121</v>
      </c>
      <c r="F85" s="334">
        <v>49</v>
      </c>
      <c r="G85" s="333" t="s">
        <v>784</v>
      </c>
      <c r="H85" s="333">
        <v>2015</v>
      </c>
      <c r="I85" s="333">
        <v>2020</v>
      </c>
      <c r="J85" s="335">
        <v>1858800</v>
      </c>
      <c r="K85" s="335"/>
      <c r="L85" s="336"/>
      <c r="M85" s="337"/>
      <c r="N85" s="337">
        <v>7730</v>
      </c>
      <c r="O85" s="335">
        <v>2890</v>
      </c>
      <c r="P85" s="338">
        <f t="shared" si="13"/>
        <v>0.37386804657179817</v>
      </c>
      <c r="Q85" s="337">
        <v>58000</v>
      </c>
      <c r="R85" s="337">
        <v>2000</v>
      </c>
      <c r="S85" s="339">
        <v>1756600</v>
      </c>
      <c r="T85" s="340" t="s">
        <v>765</v>
      </c>
      <c r="U85" s="341"/>
      <c r="V85" s="342">
        <f t="shared" si="15"/>
        <v>34470</v>
      </c>
      <c r="W85" s="343" t="s">
        <v>1174</v>
      </c>
      <c r="X85" s="344">
        <f>IF(W85="Komentovat",X83+1,X83)</f>
        <v>13</v>
      </c>
      <c r="Y85" s="342">
        <f t="shared" si="16"/>
        <v>5600</v>
      </c>
      <c r="Z85" s="345" t="str">
        <f t="shared" si="17"/>
        <v>ORG 2708 - Dostavba kanalizace v Brně II.</v>
      </c>
      <c r="AA85" s="346" t="str">
        <f t="shared" si="18"/>
        <v>560023212708612149</v>
      </c>
      <c r="AB85" s="329"/>
      <c r="AC85" s="347"/>
      <c r="AD85" s="329"/>
      <c r="AE85" s="329"/>
      <c r="AF85" s="329"/>
    </row>
    <row r="86" spans="1:32" outlineLevel="2" x14ac:dyDescent="0.2">
      <c r="A86" s="330">
        <f t="shared" si="12"/>
        <v>84</v>
      </c>
      <c r="B86" s="331" t="s">
        <v>701</v>
      </c>
      <c r="C86" s="332" t="s">
        <v>783</v>
      </c>
      <c r="D86" s="333">
        <v>2708</v>
      </c>
      <c r="E86" s="332">
        <v>6130</v>
      </c>
      <c r="F86" s="334">
        <v>49</v>
      </c>
      <c r="G86" s="333" t="s">
        <v>784</v>
      </c>
      <c r="H86" s="333">
        <v>2015</v>
      </c>
      <c r="I86" s="333">
        <v>2020</v>
      </c>
      <c r="J86" s="335"/>
      <c r="K86" s="335"/>
      <c r="L86" s="336"/>
      <c r="M86" s="337"/>
      <c r="N86" s="337">
        <v>34470</v>
      </c>
      <c r="O86" s="335">
        <v>33728</v>
      </c>
      <c r="P86" s="338">
        <f t="shared" si="13"/>
        <v>0.97847403539309541</v>
      </c>
      <c r="Q86" s="337"/>
      <c r="R86" s="337"/>
      <c r="S86" s="339"/>
      <c r="T86" s="340" t="s">
        <v>765</v>
      </c>
      <c r="U86" s="341"/>
      <c r="V86" s="342">
        <f t="shared" si="15"/>
        <v>-34470</v>
      </c>
      <c r="W86" s="343" t="s">
        <v>1173</v>
      </c>
      <c r="X86" s="344">
        <f t="shared" si="14"/>
        <v>13</v>
      </c>
      <c r="Y86" s="342">
        <f t="shared" si="16"/>
        <v>5600</v>
      </c>
      <c r="Z86" s="345" t="str">
        <f t="shared" si="17"/>
        <v>ORG 2708 - Dostavba kanalizace v Brně II.</v>
      </c>
      <c r="AA86" s="346" t="str">
        <f t="shared" si="18"/>
        <v>560023212708613049</v>
      </c>
      <c r="AB86" s="329"/>
      <c r="AC86" s="347"/>
      <c r="AD86" s="329"/>
      <c r="AE86" s="329"/>
      <c r="AF86" s="329"/>
    </row>
    <row r="87" spans="1:32" outlineLevel="2" x14ac:dyDescent="0.2">
      <c r="A87" s="330">
        <f t="shared" si="12"/>
        <v>85</v>
      </c>
      <c r="B87" s="355" t="s">
        <v>701</v>
      </c>
      <c r="C87" s="332" t="s">
        <v>783</v>
      </c>
      <c r="D87" s="332">
        <v>2773</v>
      </c>
      <c r="E87" s="332">
        <v>6121</v>
      </c>
      <c r="F87" s="368">
        <v>49</v>
      </c>
      <c r="G87" s="369" t="s">
        <v>785</v>
      </c>
      <c r="H87" s="332">
        <v>2014</v>
      </c>
      <c r="I87" s="332">
        <v>2020</v>
      </c>
      <c r="J87" s="370">
        <v>200000</v>
      </c>
      <c r="K87" s="370"/>
      <c r="L87" s="371">
        <v>142</v>
      </c>
      <c r="M87" s="372">
        <v>10000</v>
      </c>
      <c r="N87" s="372">
        <v>1303</v>
      </c>
      <c r="O87" s="370">
        <v>546</v>
      </c>
      <c r="P87" s="338">
        <f t="shared" si="13"/>
        <v>0.4190330007674597</v>
      </c>
      <c r="Q87" s="337">
        <v>6000</v>
      </c>
      <c r="R87" s="337">
        <v>900</v>
      </c>
      <c r="S87" s="339">
        <v>191590</v>
      </c>
      <c r="T87" s="340" t="s">
        <v>765</v>
      </c>
      <c r="U87" s="341"/>
      <c r="V87" s="342">
        <f t="shared" si="15"/>
        <v>65</v>
      </c>
      <c r="W87" s="343" t="s">
        <v>1174</v>
      </c>
      <c r="X87" s="344">
        <f t="shared" si="14"/>
        <v>14</v>
      </c>
      <c r="Y87" s="342">
        <f t="shared" si="16"/>
        <v>5600</v>
      </c>
      <c r="Z87" s="345" t="str">
        <f t="shared" si="17"/>
        <v>ORG 2773 - Dotační tituly - kanalizace (příprava, výkupy pozemků)</v>
      </c>
      <c r="AA87" s="346" t="str">
        <f t="shared" si="18"/>
        <v>560023212773612149</v>
      </c>
      <c r="AB87" s="329"/>
      <c r="AC87" s="347"/>
      <c r="AD87" s="329"/>
      <c r="AE87" s="329"/>
      <c r="AF87" s="329"/>
    </row>
    <row r="88" spans="1:32" outlineLevel="2" x14ac:dyDescent="0.2">
      <c r="A88" s="330">
        <f t="shared" si="12"/>
        <v>86</v>
      </c>
      <c r="B88" s="331" t="s">
        <v>701</v>
      </c>
      <c r="C88" s="332" t="s">
        <v>783</v>
      </c>
      <c r="D88" s="333">
        <v>2780</v>
      </c>
      <c r="E88" s="332">
        <v>6121</v>
      </c>
      <c r="F88" s="334">
        <v>49</v>
      </c>
      <c r="G88" s="333" t="s">
        <v>786</v>
      </c>
      <c r="H88" s="333">
        <v>2014</v>
      </c>
      <c r="I88" s="333">
        <v>2019</v>
      </c>
      <c r="J88" s="335">
        <v>40619</v>
      </c>
      <c r="K88" s="335"/>
      <c r="L88" s="336"/>
      <c r="M88" s="337">
        <v>1600</v>
      </c>
      <c r="N88" s="337">
        <v>660</v>
      </c>
      <c r="O88" s="335">
        <v>27</v>
      </c>
      <c r="P88" s="338">
        <f t="shared" si="13"/>
        <v>4.0909090909090909E-2</v>
      </c>
      <c r="Q88" s="337">
        <v>1260</v>
      </c>
      <c r="R88" s="337">
        <v>100</v>
      </c>
      <c r="S88" s="339">
        <v>38599</v>
      </c>
      <c r="T88" s="340" t="s">
        <v>765</v>
      </c>
      <c r="U88" s="341"/>
      <c r="V88" s="342">
        <f t="shared" si="15"/>
        <v>0</v>
      </c>
      <c r="W88" s="343" t="s">
        <v>1173</v>
      </c>
      <c r="X88" s="344">
        <f t="shared" si="14"/>
        <v>14</v>
      </c>
      <c r="Y88" s="342" t="str">
        <f t="shared" si="16"/>
        <v xml:space="preserve"> </v>
      </c>
      <c r="Z88" s="345">
        <f t="shared" si="17"/>
        <v>0</v>
      </c>
      <c r="AA88" s="346" t="str">
        <f t="shared" si="18"/>
        <v>560023212780612149</v>
      </c>
      <c r="AB88" s="329"/>
      <c r="AC88" s="347"/>
      <c r="AD88" s="329"/>
      <c r="AE88" s="329"/>
      <c r="AF88" s="329"/>
    </row>
    <row r="89" spans="1:32" outlineLevel="2" x14ac:dyDescent="0.2">
      <c r="A89" s="330">
        <f t="shared" si="12"/>
        <v>87</v>
      </c>
      <c r="B89" s="331" t="s">
        <v>701</v>
      </c>
      <c r="C89" s="332" t="s">
        <v>783</v>
      </c>
      <c r="D89" s="333">
        <v>2781</v>
      </c>
      <c r="E89" s="332">
        <v>6121</v>
      </c>
      <c r="F89" s="334">
        <v>49</v>
      </c>
      <c r="G89" s="333" t="s">
        <v>787</v>
      </c>
      <c r="H89" s="333">
        <v>2014</v>
      </c>
      <c r="I89" s="333">
        <v>2021</v>
      </c>
      <c r="J89" s="335">
        <v>28499</v>
      </c>
      <c r="K89" s="335"/>
      <c r="L89" s="336"/>
      <c r="M89" s="337">
        <v>2800</v>
      </c>
      <c r="N89" s="337">
        <v>210</v>
      </c>
      <c r="O89" s="335">
        <v>202</v>
      </c>
      <c r="P89" s="338">
        <f t="shared" si="13"/>
        <v>0.96190476190476193</v>
      </c>
      <c r="Q89" s="337">
        <v>1250</v>
      </c>
      <c r="R89" s="337"/>
      <c r="S89" s="339">
        <v>27039</v>
      </c>
      <c r="T89" s="340" t="s">
        <v>765</v>
      </c>
      <c r="U89" s="341"/>
      <c r="V89" s="342">
        <f t="shared" si="15"/>
        <v>0</v>
      </c>
      <c r="W89" s="343" t="s">
        <v>1173</v>
      </c>
      <c r="X89" s="344">
        <f t="shared" si="14"/>
        <v>14</v>
      </c>
      <c r="Y89" s="342" t="str">
        <f t="shared" si="16"/>
        <v xml:space="preserve"> </v>
      </c>
      <c r="Z89" s="345">
        <f t="shared" si="17"/>
        <v>0</v>
      </c>
      <c r="AA89" s="346" t="str">
        <f t="shared" si="18"/>
        <v>560023212781612149</v>
      </c>
      <c r="AB89" s="329"/>
      <c r="AC89" s="347"/>
      <c r="AD89" s="329"/>
      <c r="AE89" s="329"/>
      <c r="AF89" s="329"/>
    </row>
    <row r="90" spans="1:32" outlineLevel="2" x14ac:dyDescent="0.2">
      <c r="A90" s="330">
        <f t="shared" si="12"/>
        <v>88</v>
      </c>
      <c r="B90" s="331" t="s">
        <v>701</v>
      </c>
      <c r="C90" s="332" t="s">
        <v>783</v>
      </c>
      <c r="D90" s="333">
        <v>2782</v>
      </c>
      <c r="E90" s="332">
        <v>6121</v>
      </c>
      <c r="F90" s="334">
        <v>49</v>
      </c>
      <c r="G90" s="333" t="s">
        <v>788</v>
      </c>
      <c r="H90" s="333">
        <v>2014</v>
      </c>
      <c r="I90" s="333">
        <v>2017</v>
      </c>
      <c r="J90" s="335">
        <v>16615</v>
      </c>
      <c r="K90" s="335"/>
      <c r="L90" s="336"/>
      <c r="M90" s="337">
        <v>1600</v>
      </c>
      <c r="N90" s="337">
        <v>210</v>
      </c>
      <c r="O90" s="335">
        <v>204</v>
      </c>
      <c r="P90" s="338">
        <f t="shared" si="13"/>
        <v>0.97142857142857142</v>
      </c>
      <c r="Q90" s="337">
        <v>400</v>
      </c>
      <c r="R90" s="337">
        <v>16005</v>
      </c>
      <c r="S90" s="339"/>
      <c r="T90" s="340" t="s">
        <v>765</v>
      </c>
      <c r="U90" s="341"/>
      <c r="V90" s="342">
        <f t="shared" si="15"/>
        <v>0</v>
      </c>
      <c r="W90" s="343" t="s">
        <v>1173</v>
      </c>
      <c r="X90" s="344">
        <f t="shared" si="14"/>
        <v>14</v>
      </c>
      <c r="Y90" s="342" t="str">
        <f t="shared" si="16"/>
        <v xml:space="preserve"> </v>
      </c>
      <c r="Z90" s="345">
        <f t="shared" si="17"/>
        <v>0</v>
      </c>
      <c r="AA90" s="346" t="str">
        <f t="shared" si="18"/>
        <v>560023212782612149</v>
      </c>
      <c r="AB90" s="329"/>
      <c r="AC90" s="347"/>
      <c r="AD90" s="329"/>
      <c r="AE90" s="329"/>
      <c r="AF90" s="329"/>
    </row>
    <row r="91" spans="1:32" outlineLevel="2" x14ac:dyDescent="0.2">
      <c r="A91" s="330">
        <f t="shared" si="12"/>
        <v>89</v>
      </c>
      <c r="B91" s="331" t="s">
        <v>701</v>
      </c>
      <c r="C91" s="332" t="s">
        <v>783</v>
      </c>
      <c r="D91" s="333">
        <v>2783</v>
      </c>
      <c r="E91" s="332">
        <v>6121</v>
      </c>
      <c r="F91" s="334">
        <v>49</v>
      </c>
      <c r="G91" s="333" t="s">
        <v>789</v>
      </c>
      <c r="H91" s="333">
        <v>2014</v>
      </c>
      <c r="I91" s="333">
        <v>2018</v>
      </c>
      <c r="J91" s="335">
        <v>12431</v>
      </c>
      <c r="K91" s="335"/>
      <c r="L91" s="336"/>
      <c r="M91" s="337">
        <v>1200</v>
      </c>
      <c r="N91" s="337">
        <v>1000</v>
      </c>
      <c r="O91" s="335">
        <v>987</v>
      </c>
      <c r="P91" s="338">
        <f t="shared" si="13"/>
        <v>0.98699999999999999</v>
      </c>
      <c r="Q91" s="337">
        <v>50</v>
      </c>
      <c r="R91" s="337">
        <v>100</v>
      </c>
      <c r="S91" s="339">
        <v>11281</v>
      </c>
      <c r="T91" s="340" t="s">
        <v>765</v>
      </c>
      <c r="U91" s="341"/>
      <c r="V91" s="342">
        <f t="shared" si="15"/>
        <v>0</v>
      </c>
      <c r="W91" s="343" t="s">
        <v>1173</v>
      </c>
      <c r="X91" s="344">
        <f t="shared" si="14"/>
        <v>14</v>
      </c>
      <c r="Y91" s="342" t="str">
        <f t="shared" si="16"/>
        <v xml:space="preserve"> </v>
      </c>
      <c r="Z91" s="345">
        <f t="shared" si="17"/>
        <v>0</v>
      </c>
      <c r="AA91" s="346" t="str">
        <f t="shared" si="18"/>
        <v>560023212783612149</v>
      </c>
      <c r="AB91" s="329"/>
      <c r="AC91" s="347"/>
      <c r="AD91" s="329"/>
      <c r="AE91" s="329"/>
      <c r="AF91" s="329"/>
    </row>
    <row r="92" spans="1:32" outlineLevel="2" x14ac:dyDescent="0.2">
      <c r="A92" s="330">
        <f t="shared" si="12"/>
        <v>90</v>
      </c>
      <c r="B92" s="331" t="s">
        <v>701</v>
      </c>
      <c r="C92" s="332" t="s">
        <v>783</v>
      </c>
      <c r="D92" s="333">
        <v>2784</v>
      </c>
      <c r="E92" s="332">
        <v>6121</v>
      </c>
      <c r="F92" s="334">
        <v>49</v>
      </c>
      <c r="G92" s="333" t="s">
        <v>790</v>
      </c>
      <c r="H92" s="333">
        <v>2014</v>
      </c>
      <c r="I92" s="333">
        <v>2019</v>
      </c>
      <c r="J92" s="335">
        <v>29401</v>
      </c>
      <c r="K92" s="335"/>
      <c r="L92" s="336"/>
      <c r="M92" s="337">
        <v>1400</v>
      </c>
      <c r="N92" s="337">
        <v>0</v>
      </c>
      <c r="O92" s="335"/>
      <c r="P92" s="338" t="str">
        <f t="shared" si="13"/>
        <v xml:space="preserve"> </v>
      </c>
      <c r="Q92" s="337">
        <v>1500</v>
      </c>
      <c r="R92" s="337"/>
      <c r="S92" s="339">
        <v>27901</v>
      </c>
      <c r="T92" s="340" t="s">
        <v>765</v>
      </c>
      <c r="U92" s="341"/>
      <c r="V92" s="342">
        <f t="shared" si="15"/>
        <v>0</v>
      </c>
      <c r="W92" s="343" t="s">
        <v>1173</v>
      </c>
      <c r="X92" s="344">
        <f t="shared" si="14"/>
        <v>14</v>
      </c>
      <c r="Y92" s="342" t="str">
        <f t="shared" si="16"/>
        <v xml:space="preserve"> </v>
      </c>
      <c r="Z92" s="345">
        <f t="shared" si="17"/>
        <v>0</v>
      </c>
      <c r="AA92" s="346" t="str">
        <f t="shared" si="18"/>
        <v>560023212784612149</v>
      </c>
      <c r="AB92" s="329"/>
      <c r="AC92" s="347"/>
      <c r="AD92" s="329"/>
      <c r="AE92" s="329"/>
      <c r="AF92" s="329"/>
    </row>
    <row r="93" spans="1:32" outlineLevel="2" x14ac:dyDescent="0.2">
      <c r="A93" s="330">
        <f t="shared" si="12"/>
        <v>91</v>
      </c>
      <c r="B93" s="331" t="s">
        <v>701</v>
      </c>
      <c r="C93" s="332" t="s">
        <v>783</v>
      </c>
      <c r="D93" s="333">
        <v>2785</v>
      </c>
      <c r="E93" s="332">
        <v>6121</v>
      </c>
      <c r="F93" s="334">
        <v>49</v>
      </c>
      <c r="G93" s="333" t="s">
        <v>791</v>
      </c>
      <c r="H93" s="333">
        <v>2014</v>
      </c>
      <c r="I93" s="333">
        <v>2020</v>
      </c>
      <c r="J93" s="335">
        <v>20241</v>
      </c>
      <c r="K93" s="335"/>
      <c r="L93" s="336"/>
      <c r="M93" s="337">
        <v>1400</v>
      </c>
      <c r="N93" s="337">
        <v>0</v>
      </c>
      <c r="O93" s="335"/>
      <c r="P93" s="338" t="str">
        <f t="shared" si="13"/>
        <v xml:space="preserve"> </v>
      </c>
      <c r="Q93" s="337">
        <v>100</v>
      </c>
      <c r="R93" s="337"/>
      <c r="S93" s="339">
        <v>18841</v>
      </c>
      <c r="T93" s="340" t="s">
        <v>765</v>
      </c>
      <c r="U93" s="341"/>
      <c r="V93" s="342">
        <f t="shared" si="15"/>
        <v>1300</v>
      </c>
      <c r="W93" s="343" t="s">
        <v>1173</v>
      </c>
      <c r="X93" s="344">
        <f t="shared" si="14"/>
        <v>14</v>
      </c>
      <c r="Y93" s="342">
        <f t="shared" si="16"/>
        <v>5600</v>
      </c>
      <c r="Z93" s="345" t="str">
        <f t="shared" si="17"/>
        <v xml:space="preserve">ORG 2785 - Blatouchová - rekonstrukce kanalizace a vodovodu </v>
      </c>
      <c r="AA93" s="346" t="str">
        <f t="shared" si="18"/>
        <v>560023212785612149</v>
      </c>
      <c r="AB93" s="329"/>
      <c r="AC93" s="347"/>
      <c r="AD93" s="329"/>
      <c r="AE93" s="329"/>
      <c r="AF93" s="329"/>
    </row>
    <row r="94" spans="1:32" outlineLevel="2" x14ac:dyDescent="0.2">
      <c r="A94" s="330">
        <f t="shared" si="12"/>
        <v>92</v>
      </c>
      <c r="B94" s="331" t="s">
        <v>701</v>
      </c>
      <c r="C94" s="332" t="s">
        <v>783</v>
      </c>
      <c r="D94" s="333">
        <v>2786</v>
      </c>
      <c r="E94" s="332">
        <v>6121</v>
      </c>
      <c r="F94" s="334">
        <v>49</v>
      </c>
      <c r="G94" s="333" t="s">
        <v>792</v>
      </c>
      <c r="H94" s="333">
        <v>2014</v>
      </c>
      <c r="I94" s="333">
        <v>2019</v>
      </c>
      <c r="J94" s="335">
        <v>39554</v>
      </c>
      <c r="K94" s="335"/>
      <c r="L94" s="336"/>
      <c r="M94" s="337">
        <v>1700</v>
      </c>
      <c r="N94" s="337">
        <v>1950</v>
      </c>
      <c r="O94" s="335">
        <v>1940</v>
      </c>
      <c r="P94" s="338">
        <f t="shared" si="13"/>
        <v>0.99487179487179489</v>
      </c>
      <c r="Q94" s="337">
        <v>50</v>
      </c>
      <c r="R94" s="337">
        <v>10800</v>
      </c>
      <c r="S94" s="339">
        <v>26754</v>
      </c>
      <c r="T94" s="340" t="s">
        <v>765</v>
      </c>
      <c r="U94" s="341"/>
      <c r="V94" s="342">
        <f t="shared" si="15"/>
        <v>0</v>
      </c>
      <c r="W94" s="343" t="s">
        <v>1173</v>
      </c>
      <c r="X94" s="344">
        <f t="shared" si="14"/>
        <v>14</v>
      </c>
      <c r="Y94" s="342" t="str">
        <f t="shared" si="16"/>
        <v xml:space="preserve"> </v>
      </c>
      <c r="Z94" s="345">
        <f t="shared" si="17"/>
        <v>0</v>
      </c>
      <c r="AA94" s="346" t="str">
        <f t="shared" si="18"/>
        <v>560023212786612149</v>
      </c>
      <c r="AB94" s="329"/>
      <c r="AC94" s="347"/>
      <c r="AD94" s="329"/>
      <c r="AE94" s="329"/>
      <c r="AF94" s="329"/>
    </row>
    <row r="95" spans="1:32" outlineLevel="2" x14ac:dyDescent="0.2">
      <c r="A95" s="330">
        <f t="shared" si="12"/>
        <v>93</v>
      </c>
      <c r="B95" s="331" t="s">
        <v>701</v>
      </c>
      <c r="C95" s="332" t="s">
        <v>783</v>
      </c>
      <c r="D95" s="333">
        <v>2787</v>
      </c>
      <c r="E95" s="332">
        <v>6121</v>
      </c>
      <c r="F95" s="334">
        <v>49</v>
      </c>
      <c r="G95" s="333" t="s">
        <v>793</v>
      </c>
      <c r="H95" s="333">
        <v>2014</v>
      </c>
      <c r="I95" s="333">
        <v>2022</v>
      </c>
      <c r="J95" s="335">
        <v>85592</v>
      </c>
      <c r="K95" s="335"/>
      <c r="L95" s="336"/>
      <c r="M95" s="337">
        <v>2100</v>
      </c>
      <c r="N95" s="337">
        <v>0</v>
      </c>
      <c r="O95" s="335"/>
      <c r="P95" s="338" t="str">
        <f t="shared" si="13"/>
        <v xml:space="preserve"> </v>
      </c>
      <c r="Q95" s="337">
        <v>50</v>
      </c>
      <c r="R95" s="337">
        <v>3250</v>
      </c>
      <c r="S95" s="339">
        <v>82292</v>
      </c>
      <c r="T95" s="340" t="s">
        <v>765</v>
      </c>
      <c r="U95" s="341"/>
      <c r="V95" s="342">
        <f t="shared" si="15"/>
        <v>0</v>
      </c>
      <c r="W95" s="343" t="s">
        <v>1173</v>
      </c>
      <c r="X95" s="344">
        <f t="shared" si="14"/>
        <v>14</v>
      </c>
      <c r="Y95" s="342" t="str">
        <f t="shared" si="16"/>
        <v xml:space="preserve"> </v>
      </c>
      <c r="Z95" s="345">
        <f t="shared" si="17"/>
        <v>0</v>
      </c>
      <c r="AA95" s="346" t="str">
        <f t="shared" si="18"/>
        <v>560023212787612149</v>
      </c>
      <c r="AB95" s="329"/>
      <c r="AC95" s="347"/>
      <c r="AD95" s="329"/>
      <c r="AE95" s="329"/>
      <c r="AF95" s="329"/>
    </row>
    <row r="96" spans="1:32" outlineLevel="2" x14ac:dyDescent="0.2">
      <c r="A96" s="330">
        <f t="shared" si="12"/>
        <v>94</v>
      </c>
      <c r="B96" s="331" t="s">
        <v>701</v>
      </c>
      <c r="C96" s="332" t="s">
        <v>783</v>
      </c>
      <c r="D96" s="333">
        <v>2788</v>
      </c>
      <c r="E96" s="332">
        <v>6121</v>
      </c>
      <c r="F96" s="334">
        <v>49</v>
      </c>
      <c r="G96" s="333" t="s">
        <v>794</v>
      </c>
      <c r="H96" s="333">
        <v>2014</v>
      </c>
      <c r="I96" s="333">
        <v>2019</v>
      </c>
      <c r="J96" s="335">
        <v>24451</v>
      </c>
      <c r="K96" s="335"/>
      <c r="L96" s="336"/>
      <c r="M96" s="337">
        <v>1400</v>
      </c>
      <c r="N96" s="337">
        <v>0</v>
      </c>
      <c r="O96" s="335"/>
      <c r="P96" s="338" t="str">
        <f t="shared" si="13"/>
        <v xml:space="preserve"> </v>
      </c>
      <c r="Q96" s="337">
        <v>1800</v>
      </c>
      <c r="R96" s="337">
        <v>50</v>
      </c>
      <c r="S96" s="339">
        <v>22601</v>
      </c>
      <c r="T96" s="340" t="s">
        <v>765</v>
      </c>
      <c r="U96" s="341"/>
      <c r="V96" s="342">
        <f t="shared" si="15"/>
        <v>0</v>
      </c>
      <c r="W96" s="343" t="s">
        <v>1173</v>
      </c>
      <c r="X96" s="344">
        <f t="shared" si="14"/>
        <v>14</v>
      </c>
      <c r="Y96" s="342" t="str">
        <f t="shared" si="16"/>
        <v xml:space="preserve"> </v>
      </c>
      <c r="Z96" s="345">
        <f t="shared" si="17"/>
        <v>0</v>
      </c>
      <c r="AA96" s="346" t="str">
        <f t="shared" si="18"/>
        <v>560023212788612149</v>
      </c>
      <c r="AB96" s="329"/>
      <c r="AC96" s="347"/>
      <c r="AD96" s="329"/>
      <c r="AE96" s="329"/>
      <c r="AF96" s="329"/>
    </row>
    <row r="97" spans="1:32" outlineLevel="2" x14ac:dyDescent="0.2">
      <c r="A97" s="330">
        <f t="shared" si="12"/>
        <v>95</v>
      </c>
      <c r="B97" s="331" t="s">
        <v>701</v>
      </c>
      <c r="C97" s="332" t="s">
        <v>783</v>
      </c>
      <c r="D97" s="333">
        <v>2789</v>
      </c>
      <c r="E97" s="332">
        <v>6121</v>
      </c>
      <c r="F97" s="334">
        <v>49</v>
      </c>
      <c r="G97" s="333" t="s">
        <v>795</v>
      </c>
      <c r="H97" s="333">
        <v>2014</v>
      </c>
      <c r="I97" s="333">
        <v>2020</v>
      </c>
      <c r="J97" s="335">
        <v>33043</v>
      </c>
      <c r="K97" s="335"/>
      <c r="L97" s="336"/>
      <c r="M97" s="337">
        <v>1600</v>
      </c>
      <c r="N97" s="337">
        <v>0</v>
      </c>
      <c r="O97" s="335"/>
      <c r="P97" s="338" t="str">
        <f t="shared" si="13"/>
        <v xml:space="preserve"> </v>
      </c>
      <c r="Q97" s="337">
        <v>980</v>
      </c>
      <c r="R97" s="337">
        <v>970</v>
      </c>
      <c r="S97" s="339">
        <v>31093</v>
      </c>
      <c r="T97" s="340" t="s">
        <v>765</v>
      </c>
      <c r="U97" s="341"/>
      <c r="V97" s="342">
        <f t="shared" si="15"/>
        <v>0</v>
      </c>
      <c r="W97" s="343" t="s">
        <v>1173</v>
      </c>
      <c r="X97" s="344">
        <f t="shared" si="14"/>
        <v>14</v>
      </c>
      <c r="Y97" s="342" t="str">
        <f t="shared" si="16"/>
        <v xml:space="preserve"> </v>
      </c>
      <c r="Z97" s="345">
        <f t="shared" si="17"/>
        <v>0</v>
      </c>
      <c r="AA97" s="346" t="str">
        <f t="shared" si="18"/>
        <v>560023212789612149</v>
      </c>
      <c r="AB97" s="329"/>
      <c r="AC97" s="347"/>
      <c r="AD97" s="329"/>
      <c r="AE97" s="329"/>
      <c r="AF97" s="329"/>
    </row>
    <row r="98" spans="1:32" outlineLevel="2" x14ac:dyDescent="0.2">
      <c r="A98" s="330">
        <f t="shared" si="12"/>
        <v>96</v>
      </c>
      <c r="B98" s="331" t="s">
        <v>701</v>
      </c>
      <c r="C98" s="332" t="s">
        <v>783</v>
      </c>
      <c r="D98" s="333">
        <v>2790</v>
      </c>
      <c r="E98" s="332">
        <v>6121</v>
      </c>
      <c r="F98" s="334">
        <v>49</v>
      </c>
      <c r="G98" s="333" t="s">
        <v>796</v>
      </c>
      <c r="H98" s="333">
        <v>2014</v>
      </c>
      <c r="I98" s="333">
        <v>2022</v>
      </c>
      <c r="J98" s="335">
        <v>70810</v>
      </c>
      <c r="K98" s="335"/>
      <c r="L98" s="336"/>
      <c r="M98" s="337">
        <v>2000</v>
      </c>
      <c r="N98" s="337">
        <v>0</v>
      </c>
      <c r="O98" s="335"/>
      <c r="P98" s="338" t="str">
        <f t="shared" si="13"/>
        <v xml:space="preserve"> </v>
      </c>
      <c r="Q98" s="337">
        <v>50</v>
      </c>
      <c r="R98" s="337">
        <v>3250</v>
      </c>
      <c r="S98" s="339">
        <v>67510</v>
      </c>
      <c r="T98" s="340" t="s">
        <v>765</v>
      </c>
      <c r="U98" s="341"/>
      <c r="V98" s="342">
        <f t="shared" si="15"/>
        <v>0</v>
      </c>
      <c r="W98" s="343" t="s">
        <v>1173</v>
      </c>
      <c r="X98" s="344">
        <f t="shared" si="14"/>
        <v>14</v>
      </c>
      <c r="Y98" s="342" t="str">
        <f t="shared" si="16"/>
        <v xml:space="preserve"> </v>
      </c>
      <c r="Z98" s="345">
        <f t="shared" si="17"/>
        <v>0</v>
      </c>
      <c r="AA98" s="346" t="str">
        <f t="shared" si="18"/>
        <v>560023212790612149</v>
      </c>
      <c r="AB98" s="329"/>
      <c r="AC98" s="347"/>
      <c r="AD98" s="329"/>
      <c r="AE98" s="329"/>
      <c r="AF98" s="329"/>
    </row>
    <row r="99" spans="1:32" outlineLevel="2" x14ac:dyDescent="0.2">
      <c r="A99" s="330">
        <f t="shared" si="12"/>
        <v>97</v>
      </c>
      <c r="B99" s="331" t="s">
        <v>701</v>
      </c>
      <c r="C99" s="332" t="s">
        <v>783</v>
      </c>
      <c r="D99" s="333">
        <v>2791</v>
      </c>
      <c r="E99" s="332">
        <v>6121</v>
      </c>
      <c r="F99" s="334">
        <v>49</v>
      </c>
      <c r="G99" s="333" t="s">
        <v>797</v>
      </c>
      <c r="H99" s="333">
        <v>2014</v>
      </c>
      <c r="I99" s="333">
        <v>2018</v>
      </c>
      <c r="J99" s="335">
        <v>12546</v>
      </c>
      <c r="K99" s="335"/>
      <c r="L99" s="336"/>
      <c r="M99" s="337">
        <v>1200</v>
      </c>
      <c r="N99" s="337">
        <v>1200</v>
      </c>
      <c r="O99" s="335">
        <v>1196</v>
      </c>
      <c r="P99" s="338">
        <f t="shared" si="13"/>
        <v>0.9966666666666667</v>
      </c>
      <c r="Q99" s="337">
        <v>200</v>
      </c>
      <c r="R99" s="337">
        <v>100</v>
      </c>
      <c r="S99" s="339">
        <v>11046</v>
      </c>
      <c r="T99" s="340" t="s">
        <v>765</v>
      </c>
      <c r="U99" s="341"/>
      <c r="V99" s="342">
        <f t="shared" si="15"/>
        <v>0</v>
      </c>
      <c r="W99" s="343" t="s">
        <v>1173</v>
      </c>
      <c r="X99" s="344">
        <f t="shared" si="14"/>
        <v>14</v>
      </c>
      <c r="Y99" s="342" t="str">
        <f t="shared" si="16"/>
        <v xml:space="preserve"> </v>
      </c>
      <c r="Z99" s="345">
        <f t="shared" si="17"/>
        <v>0</v>
      </c>
      <c r="AA99" s="346" t="str">
        <f t="shared" si="18"/>
        <v>560023212791612149</v>
      </c>
      <c r="AB99" s="329"/>
      <c r="AC99" s="347"/>
      <c r="AD99" s="329"/>
      <c r="AE99" s="329"/>
      <c r="AF99" s="329"/>
    </row>
    <row r="100" spans="1:32" outlineLevel="2" x14ac:dyDescent="0.2">
      <c r="A100" s="330">
        <f t="shared" si="12"/>
        <v>98</v>
      </c>
      <c r="B100" s="331" t="s">
        <v>701</v>
      </c>
      <c r="C100" s="332" t="s">
        <v>783</v>
      </c>
      <c r="D100" s="333">
        <v>2792</v>
      </c>
      <c r="E100" s="332">
        <v>6121</v>
      </c>
      <c r="F100" s="334">
        <v>49</v>
      </c>
      <c r="G100" s="333" t="s">
        <v>798</v>
      </c>
      <c r="H100" s="333">
        <v>2014</v>
      </c>
      <c r="I100" s="333">
        <v>2019</v>
      </c>
      <c r="J100" s="335">
        <v>12407</v>
      </c>
      <c r="K100" s="335"/>
      <c r="L100" s="336"/>
      <c r="M100" s="337">
        <v>1200</v>
      </c>
      <c r="N100" s="337">
        <v>0</v>
      </c>
      <c r="O100" s="335"/>
      <c r="P100" s="338" t="str">
        <f t="shared" si="13"/>
        <v xml:space="preserve"> </v>
      </c>
      <c r="Q100" s="337">
        <v>925</v>
      </c>
      <c r="R100" s="337"/>
      <c r="S100" s="339">
        <v>11482</v>
      </c>
      <c r="T100" s="340" t="s">
        <v>765</v>
      </c>
      <c r="U100" s="341"/>
      <c r="V100" s="342">
        <f t="shared" si="15"/>
        <v>0</v>
      </c>
      <c r="W100" s="343" t="s">
        <v>1173</v>
      </c>
      <c r="X100" s="344">
        <f t="shared" si="14"/>
        <v>14</v>
      </c>
      <c r="Y100" s="342" t="str">
        <f t="shared" si="16"/>
        <v xml:space="preserve"> </v>
      </c>
      <c r="Z100" s="345">
        <f t="shared" si="17"/>
        <v>0</v>
      </c>
      <c r="AA100" s="346" t="str">
        <f t="shared" si="18"/>
        <v>560023212792612149</v>
      </c>
      <c r="AB100" s="329"/>
      <c r="AC100" s="347"/>
      <c r="AD100" s="329"/>
      <c r="AE100" s="329"/>
      <c r="AF100" s="329"/>
    </row>
    <row r="101" spans="1:32" outlineLevel="2" x14ac:dyDescent="0.2">
      <c r="A101" s="330">
        <f t="shared" si="12"/>
        <v>99</v>
      </c>
      <c r="B101" s="331" t="s">
        <v>701</v>
      </c>
      <c r="C101" s="332" t="s">
        <v>783</v>
      </c>
      <c r="D101" s="333">
        <v>2793</v>
      </c>
      <c r="E101" s="332">
        <v>6121</v>
      </c>
      <c r="F101" s="334">
        <v>49</v>
      </c>
      <c r="G101" s="333" t="s">
        <v>799</v>
      </c>
      <c r="H101" s="333">
        <v>2014</v>
      </c>
      <c r="I101" s="333">
        <v>2018</v>
      </c>
      <c r="J101" s="335">
        <v>26215</v>
      </c>
      <c r="K101" s="335"/>
      <c r="L101" s="336"/>
      <c r="M101" s="337">
        <v>1400</v>
      </c>
      <c r="N101" s="337">
        <v>0</v>
      </c>
      <c r="O101" s="335"/>
      <c r="P101" s="338" t="str">
        <f t="shared" si="13"/>
        <v xml:space="preserve"> </v>
      </c>
      <c r="Q101" s="337">
        <v>1520</v>
      </c>
      <c r="R101" s="337">
        <v>50</v>
      </c>
      <c r="S101" s="339">
        <v>24645</v>
      </c>
      <c r="T101" s="340" t="s">
        <v>765</v>
      </c>
      <c r="U101" s="341"/>
      <c r="V101" s="342">
        <f t="shared" si="15"/>
        <v>0</v>
      </c>
      <c r="W101" s="343" t="s">
        <v>1173</v>
      </c>
      <c r="X101" s="344">
        <f t="shared" si="14"/>
        <v>14</v>
      </c>
      <c r="Y101" s="342" t="str">
        <f t="shared" si="16"/>
        <v xml:space="preserve"> </v>
      </c>
      <c r="Z101" s="345">
        <f t="shared" si="17"/>
        <v>0</v>
      </c>
      <c r="AA101" s="346" t="str">
        <f t="shared" si="18"/>
        <v>560023212793612149</v>
      </c>
      <c r="AB101" s="329"/>
      <c r="AC101" s="347"/>
      <c r="AD101" s="329"/>
      <c r="AE101" s="329"/>
      <c r="AF101" s="329"/>
    </row>
    <row r="102" spans="1:32" outlineLevel="2" x14ac:dyDescent="0.2">
      <c r="A102" s="330">
        <f t="shared" si="12"/>
        <v>100</v>
      </c>
      <c r="B102" s="358" t="s">
        <v>701</v>
      </c>
      <c r="C102" s="332" t="s">
        <v>783</v>
      </c>
      <c r="D102" s="332">
        <v>2807</v>
      </c>
      <c r="E102" s="332">
        <v>6121</v>
      </c>
      <c r="F102" s="340">
        <v>49</v>
      </c>
      <c r="G102" s="378" t="s">
        <v>800</v>
      </c>
      <c r="H102" s="359">
        <v>2014</v>
      </c>
      <c r="I102" s="359">
        <v>2018</v>
      </c>
      <c r="J102" s="356">
        <v>22701</v>
      </c>
      <c r="K102" s="356"/>
      <c r="L102" s="356"/>
      <c r="M102" s="357">
        <v>1500</v>
      </c>
      <c r="N102" s="357">
        <v>1455</v>
      </c>
      <c r="O102" s="356">
        <v>1453</v>
      </c>
      <c r="P102" s="338">
        <f t="shared" si="13"/>
        <v>0.99862542955326461</v>
      </c>
      <c r="Q102" s="357">
        <v>220</v>
      </c>
      <c r="R102" s="357">
        <v>110</v>
      </c>
      <c r="S102" s="339">
        <v>20916</v>
      </c>
      <c r="T102" s="340" t="s">
        <v>765</v>
      </c>
      <c r="U102" s="341"/>
      <c r="V102" s="342">
        <f t="shared" si="15"/>
        <v>0</v>
      </c>
      <c r="W102" s="343" t="s">
        <v>1173</v>
      </c>
      <c r="X102" s="344">
        <f t="shared" si="14"/>
        <v>14</v>
      </c>
      <c r="Y102" s="342" t="str">
        <f t="shared" si="16"/>
        <v xml:space="preserve"> </v>
      </c>
      <c r="Z102" s="345">
        <f t="shared" si="17"/>
        <v>0</v>
      </c>
      <c r="AA102" s="346" t="str">
        <f t="shared" si="18"/>
        <v>560023212807612149</v>
      </c>
      <c r="AB102" s="329"/>
      <c r="AC102" s="347"/>
      <c r="AD102" s="329"/>
      <c r="AE102" s="329"/>
      <c r="AF102" s="329"/>
    </row>
    <row r="103" spans="1:32" outlineLevel="2" x14ac:dyDescent="0.2">
      <c r="A103" s="330">
        <f t="shared" si="12"/>
        <v>101</v>
      </c>
      <c r="B103" s="358" t="s">
        <v>701</v>
      </c>
      <c r="C103" s="332" t="s">
        <v>783</v>
      </c>
      <c r="D103" s="332">
        <v>2808</v>
      </c>
      <c r="E103" s="332">
        <v>6121</v>
      </c>
      <c r="F103" s="340">
        <v>49</v>
      </c>
      <c r="G103" s="378" t="s">
        <v>801</v>
      </c>
      <c r="H103" s="359">
        <v>2014</v>
      </c>
      <c r="I103" s="359">
        <v>2018</v>
      </c>
      <c r="J103" s="356">
        <v>15659</v>
      </c>
      <c r="K103" s="356"/>
      <c r="L103" s="356"/>
      <c r="M103" s="357">
        <v>1200</v>
      </c>
      <c r="N103" s="357">
        <v>1160</v>
      </c>
      <c r="O103" s="356">
        <v>1155</v>
      </c>
      <c r="P103" s="338">
        <f t="shared" si="13"/>
        <v>0.99568965517241381</v>
      </c>
      <c r="Q103" s="357">
        <v>200</v>
      </c>
      <c r="R103" s="357">
        <v>100</v>
      </c>
      <c r="S103" s="339">
        <v>14199</v>
      </c>
      <c r="T103" s="340" t="s">
        <v>765</v>
      </c>
      <c r="U103" s="341"/>
      <c r="V103" s="342">
        <f t="shared" si="15"/>
        <v>0</v>
      </c>
      <c r="W103" s="343" t="s">
        <v>1173</v>
      </c>
      <c r="X103" s="344">
        <f t="shared" si="14"/>
        <v>14</v>
      </c>
      <c r="Y103" s="342" t="str">
        <f t="shared" si="16"/>
        <v xml:space="preserve"> </v>
      </c>
      <c r="Z103" s="345">
        <f t="shared" si="17"/>
        <v>0</v>
      </c>
      <c r="AA103" s="346" t="str">
        <f t="shared" si="18"/>
        <v>560023212808612149</v>
      </c>
      <c r="AB103" s="329"/>
      <c r="AC103" s="347"/>
      <c r="AD103" s="329"/>
      <c r="AE103" s="329"/>
      <c r="AF103" s="329"/>
    </row>
    <row r="104" spans="1:32" outlineLevel="2" x14ac:dyDescent="0.2">
      <c r="A104" s="330">
        <f t="shared" si="12"/>
        <v>102</v>
      </c>
      <c r="B104" s="358" t="s">
        <v>701</v>
      </c>
      <c r="C104" s="332" t="s">
        <v>783</v>
      </c>
      <c r="D104" s="332">
        <v>2809</v>
      </c>
      <c r="E104" s="332">
        <v>6121</v>
      </c>
      <c r="F104" s="340">
        <v>49</v>
      </c>
      <c r="G104" s="378" t="s">
        <v>802</v>
      </c>
      <c r="H104" s="359">
        <v>2014</v>
      </c>
      <c r="I104" s="359">
        <v>2016</v>
      </c>
      <c r="J104" s="356">
        <v>5177</v>
      </c>
      <c r="K104" s="356"/>
      <c r="L104" s="356"/>
      <c r="M104" s="357">
        <v>800</v>
      </c>
      <c r="N104" s="357">
        <v>700</v>
      </c>
      <c r="O104" s="356">
        <v>688</v>
      </c>
      <c r="P104" s="338">
        <f t="shared" si="13"/>
        <v>0.98285714285714287</v>
      </c>
      <c r="Q104" s="357">
        <v>4477</v>
      </c>
      <c r="R104" s="357"/>
      <c r="S104" s="339"/>
      <c r="T104" s="340" t="s">
        <v>765</v>
      </c>
      <c r="U104" s="341"/>
      <c r="V104" s="342">
        <f t="shared" si="15"/>
        <v>0</v>
      </c>
      <c r="W104" s="343" t="s">
        <v>1173</v>
      </c>
      <c r="X104" s="344">
        <f t="shared" si="14"/>
        <v>14</v>
      </c>
      <c r="Y104" s="342" t="str">
        <f t="shared" si="16"/>
        <v xml:space="preserve"> </v>
      </c>
      <c r="Z104" s="345">
        <f t="shared" si="17"/>
        <v>0</v>
      </c>
      <c r="AA104" s="346" t="str">
        <f t="shared" si="18"/>
        <v>560023212809612149</v>
      </c>
      <c r="AB104" s="329"/>
      <c r="AC104" s="347"/>
      <c r="AD104" s="329"/>
      <c r="AE104" s="329"/>
      <c r="AF104" s="329"/>
    </row>
    <row r="105" spans="1:32" outlineLevel="2" x14ac:dyDescent="0.2">
      <c r="A105" s="330">
        <f t="shared" si="12"/>
        <v>103</v>
      </c>
      <c r="B105" s="358" t="s">
        <v>701</v>
      </c>
      <c r="C105" s="332" t="s">
        <v>783</v>
      </c>
      <c r="D105" s="332">
        <v>2810</v>
      </c>
      <c r="E105" s="332">
        <v>6121</v>
      </c>
      <c r="F105" s="340">
        <v>49</v>
      </c>
      <c r="G105" s="378" t="s">
        <v>803</v>
      </c>
      <c r="H105" s="359">
        <v>2014</v>
      </c>
      <c r="I105" s="359">
        <v>2019</v>
      </c>
      <c r="J105" s="356">
        <v>25007</v>
      </c>
      <c r="K105" s="356"/>
      <c r="L105" s="356"/>
      <c r="M105" s="357">
        <v>1800</v>
      </c>
      <c r="N105" s="357">
        <v>1920</v>
      </c>
      <c r="O105" s="356">
        <v>1905</v>
      </c>
      <c r="P105" s="338">
        <f t="shared" si="13"/>
        <v>0.9921875</v>
      </c>
      <c r="Q105" s="357">
        <v>200</v>
      </c>
      <c r="R105" s="357">
        <v>100</v>
      </c>
      <c r="S105" s="339">
        <v>22758</v>
      </c>
      <c r="T105" s="340" t="s">
        <v>765</v>
      </c>
      <c r="U105" s="341"/>
      <c r="V105" s="342">
        <f t="shared" si="15"/>
        <v>29</v>
      </c>
      <c r="W105" s="343" t="s">
        <v>1173</v>
      </c>
      <c r="X105" s="344">
        <f t="shared" si="14"/>
        <v>14</v>
      </c>
      <c r="Y105" s="342">
        <f t="shared" si="16"/>
        <v>5600</v>
      </c>
      <c r="Z105" s="345" t="str">
        <f t="shared" si="17"/>
        <v>ORG 2810 - Buzkova - rekonstrukce kanalizace a vodovodu</v>
      </c>
      <c r="AA105" s="346" t="str">
        <f t="shared" si="18"/>
        <v>560023212810612149</v>
      </c>
      <c r="AB105" s="329"/>
      <c r="AC105" s="347"/>
      <c r="AD105" s="329"/>
      <c r="AE105" s="329"/>
      <c r="AF105" s="329"/>
    </row>
    <row r="106" spans="1:32" outlineLevel="2" x14ac:dyDescent="0.2">
      <c r="A106" s="330">
        <f t="shared" si="12"/>
        <v>104</v>
      </c>
      <c r="B106" s="358" t="s">
        <v>701</v>
      </c>
      <c r="C106" s="332" t="s">
        <v>783</v>
      </c>
      <c r="D106" s="332">
        <v>2811</v>
      </c>
      <c r="E106" s="332">
        <v>6121</v>
      </c>
      <c r="F106" s="340">
        <v>49</v>
      </c>
      <c r="G106" s="378" t="s">
        <v>804</v>
      </c>
      <c r="H106" s="359">
        <v>2014</v>
      </c>
      <c r="I106" s="359">
        <v>2020</v>
      </c>
      <c r="J106" s="356">
        <v>17750</v>
      </c>
      <c r="K106" s="356"/>
      <c r="L106" s="356"/>
      <c r="M106" s="357">
        <v>1700</v>
      </c>
      <c r="N106" s="357">
        <v>1650</v>
      </c>
      <c r="O106" s="356">
        <v>1648</v>
      </c>
      <c r="P106" s="338">
        <f t="shared" si="13"/>
        <v>0.99878787878787878</v>
      </c>
      <c r="Q106" s="357"/>
      <c r="R106" s="357"/>
      <c r="S106" s="339">
        <v>16100</v>
      </c>
      <c r="T106" s="340" t="s">
        <v>765</v>
      </c>
      <c r="U106" s="341"/>
      <c r="V106" s="342">
        <f t="shared" si="15"/>
        <v>0</v>
      </c>
      <c r="W106" s="343" t="s">
        <v>1173</v>
      </c>
      <c r="X106" s="344">
        <f t="shared" si="14"/>
        <v>14</v>
      </c>
      <c r="Y106" s="342" t="str">
        <f t="shared" si="16"/>
        <v xml:space="preserve"> </v>
      </c>
      <c r="Z106" s="345">
        <f t="shared" si="17"/>
        <v>0</v>
      </c>
      <c r="AA106" s="346" t="str">
        <f t="shared" si="18"/>
        <v>560023212811612149</v>
      </c>
      <c r="AB106" s="329"/>
      <c r="AC106" s="347"/>
      <c r="AD106" s="329"/>
      <c r="AE106" s="329"/>
      <c r="AF106" s="329"/>
    </row>
    <row r="107" spans="1:32" outlineLevel="2" x14ac:dyDescent="0.2">
      <c r="A107" s="330">
        <f t="shared" si="12"/>
        <v>105</v>
      </c>
      <c r="B107" s="358" t="s">
        <v>701</v>
      </c>
      <c r="C107" s="332" t="s">
        <v>783</v>
      </c>
      <c r="D107" s="332">
        <v>2812</v>
      </c>
      <c r="E107" s="332">
        <v>6121</v>
      </c>
      <c r="F107" s="340">
        <v>49</v>
      </c>
      <c r="G107" s="378" t="s">
        <v>805</v>
      </c>
      <c r="H107" s="359">
        <v>2014</v>
      </c>
      <c r="I107" s="359">
        <v>2017</v>
      </c>
      <c r="J107" s="356">
        <v>59795</v>
      </c>
      <c r="K107" s="356"/>
      <c r="L107" s="356"/>
      <c r="M107" s="357">
        <v>2000</v>
      </c>
      <c r="N107" s="357">
        <v>1900</v>
      </c>
      <c r="O107" s="356">
        <v>1877</v>
      </c>
      <c r="P107" s="338">
        <f t="shared" si="13"/>
        <v>0.98789473684210527</v>
      </c>
      <c r="Q107" s="357">
        <v>4100</v>
      </c>
      <c r="R107" s="357">
        <v>53795</v>
      </c>
      <c r="S107" s="339"/>
      <c r="T107" s="340" t="s">
        <v>765</v>
      </c>
      <c r="U107" s="341"/>
      <c r="V107" s="342">
        <f t="shared" si="15"/>
        <v>0</v>
      </c>
      <c r="W107" s="343" t="s">
        <v>1173</v>
      </c>
      <c r="X107" s="344">
        <f t="shared" si="14"/>
        <v>14</v>
      </c>
      <c r="Y107" s="342" t="str">
        <f t="shared" si="16"/>
        <v xml:space="preserve"> </v>
      </c>
      <c r="Z107" s="345">
        <f t="shared" si="17"/>
        <v>0</v>
      </c>
      <c r="AA107" s="346" t="str">
        <f t="shared" si="18"/>
        <v>560023212812612149</v>
      </c>
      <c r="AB107" s="329"/>
      <c r="AC107" s="347"/>
      <c r="AD107" s="329"/>
      <c r="AE107" s="329"/>
      <c r="AF107" s="329"/>
    </row>
    <row r="108" spans="1:32" outlineLevel="2" x14ac:dyDescent="0.2">
      <c r="A108" s="330">
        <f t="shared" si="12"/>
        <v>106</v>
      </c>
      <c r="B108" s="358" t="s">
        <v>701</v>
      </c>
      <c r="C108" s="332" t="s">
        <v>783</v>
      </c>
      <c r="D108" s="332">
        <v>2813</v>
      </c>
      <c r="E108" s="332">
        <v>6121</v>
      </c>
      <c r="F108" s="340">
        <v>49</v>
      </c>
      <c r="G108" s="378" t="s">
        <v>806</v>
      </c>
      <c r="H108" s="359">
        <v>2014</v>
      </c>
      <c r="I108" s="359">
        <v>2019</v>
      </c>
      <c r="J108" s="356">
        <v>17454</v>
      </c>
      <c r="K108" s="356"/>
      <c r="L108" s="356"/>
      <c r="M108" s="357">
        <v>1300</v>
      </c>
      <c r="N108" s="357">
        <v>1240</v>
      </c>
      <c r="O108" s="356">
        <v>1231</v>
      </c>
      <c r="P108" s="338">
        <f t="shared" si="13"/>
        <v>0.99274193548387102</v>
      </c>
      <c r="Q108" s="357"/>
      <c r="R108" s="357">
        <v>100</v>
      </c>
      <c r="S108" s="339">
        <v>16114</v>
      </c>
      <c r="T108" s="340" t="s">
        <v>765</v>
      </c>
      <c r="U108" s="341"/>
      <c r="V108" s="342">
        <f t="shared" si="15"/>
        <v>0</v>
      </c>
      <c r="W108" s="343" t="s">
        <v>1173</v>
      </c>
      <c r="X108" s="344">
        <f t="shared" si="14"/>
        <v>14</v>
      </c>
      <c r="Y108" s="342" t="str">
        <f t="shared" si="16"/>
        <v xml:space="preserve"> </v>
      </c>
      <c r="Z108" s="345">
        <f t="shared" si="17"/>
        <v>0</v>
      </c>
      <c r="AA108" s="346" t="str">
        <f t="shared" si="18"/>
        <v>560023212813612149</v>
      </c>
      <c r="AB108" s="329"/>
      <c r="AC108" s="347"/>
      <c r="AD108" s="329"/>
      <c r="AE108" s="329"/>
      <c r="AF108" s="329"/>
    </row>
    <row r="109" spans="1:32" outlineLevel="2" x14ac:dyDescent="0.2">
      <c r="A109" s="330">
        <f t="shared" si="12"/>
        <v>107</v>
      </c>
      <c r="B109" s="358" t="s">
        <v>701</v>
      </c>
      <c r="C109" s="332" t="s">
        <v>783</v>
      </c>
      <c r="D109" s="332">
        <v>2814</v>
      </c>
      <c r="E109" s="332">
        <v>6121</v>
      </c>
      <c r="F109" s="340">
        <v>49</v>
      </c>
      <c r="G109" s="378" t="s">
        <v>807</v>
      </c>
      <c r="H109" s="359">
        <v>2014</v>
      </c>
      <c r="I109" s="359">
        <v>2017</v>
      </c>
      <c r="J109" s="356">
        <v>7867</v>
      </c>
      <c r="K109" s="356"/>
      <c r="L109" s="356"/>
      <c r="M109" s="357">
        <v>1000</v>
      </c>
      <c r="N109" s="357">
        <v>875</v>
      </c>
      <c r="O109" s="356">
        <v>864</v>
      </c>
      <c r="P109" s="338">
        <f t="shared" si="13"/>
        <v>0.98742857142857143</v>
      </c>
      <c r="Q109" s="357">
        <v>50</v>
      </c>
      <c r="R109" s="357">
        <v>6942</v>
      </c>
      <c r="S109" s="339"/>
      <c r="T109" s="340" t="s">
        <v>765</v>
      </c>
      <c r="U109" s="341"/>
      <c r="V109" s="342">
        <f t="shared" si="15"/>
        <v>0</v>
      </c>
      <c r="W109" s="343" t="s">
        <v>1173</v>
      </c>
      <c r="X109" s="344">
        <f t="shared" si="14"/>
        <v>14</v>
      </c>
      <c r="Y109" s="342" t="str">
        <f t="shared" si="16"/>
        <v xml:space="preserve"> </v>
      </c>
      <c r="Z109" s="345">
        <f t="shared" si="17"/>
        <v>0</v>
      </c>
      <c r="AA109" s="346" t="str">
        <f t="shared" si="18"/>
        <v>560023212814612149</v>
      </c>
      <c r="AB109" s="329"/>
      <c r="AC109" s="347"/>
      <c r="AD109" s="329"/>
      <c r="AE109" s="329"/>
      <c r="AF109" s="329"/>
    </row>
    <row r="110" spans="1:32" outlineLevel="2" x14ac:dyDescent="0.2">
      <c r="A110" s="330">
        <f t="shared" si="12"/>
        <v>108</v>
      </c>
      <c r="B110" s="358" t="s">
        <v>701</v>
      </c>
      <c r="C110" s="332" t="s">
        <v>783</v>
      </c>
      <c r="D110" s="332">
        <v>2815</v>
      </c>
      <c r="E110" s="332">
        <v>6121</v>
      </c>
      <c r="F110" s="340">
        <v>49</v>
      </c>
      <c r="G110" s="378" t="s">
        <v>808</v>
      </c>
      <c r="H110" s="359">
        <v>2014</v>
      </c>
      <c r="I110" s="359">
        <v>2016</v>
      </c>
      <c r="J110" s="356">
        <v>1492</v>
      </c>
      <c r="K110" s="356"/>
      <c r="L110" s="356">
        <v>292</v>
      </c>
      <c r="M110" s="357">
        <v>1000</v>
      </c>
      <c r="N110" s="357">
        <v>735</v>
      </c>
      <c r="O110" s="356">
        <v>734</v>
      </c>
      <c r="P110" s="338">
        <f t="shared" si="13"/>
        <v>0.99863945578231295</v>
      </c>
      <c r="Q110" s="357"/>
      <c r="R110" s="357"/>
      <c r="S110" s="339"/>
      <c r="T110" s="340" t="s">
        <v>765</v>
      </c>
      <c r="U110" s="341"/>
      <c r="V110" s="342">
        <f t="shared" si="15"/>
        <v>465</v>
      </c>
      <c r="W110" s="343" t="s">
        <v>1173</v>
      </c>
      <c r="X110" s="344">
        <f t="shared" si="14"/>
        <v>14</v>
      </c>
      <c r="Y110" s="342">
        <f t="shared" si="16"/>
        <v>5600</v>
      </c>
      <c r="Z110" s="345" t="str">
        <f t="shared" si="17"/>
        <v>ORG 2815 - Splašková kanalizace v ulici Rebešovická</v>
      </c>
      <c r="AA110" s="346" t="str">
        <f t="shared" si="18"/>
        <v>560023212815612149</v>
      </c>
      <c r="AB110" s="329"/>
      <c r="AC110" s="347"/>
      <c r="AD110" s="329"/>
      <c r="AE110" s="329"/>
      <c r="AF110" s="329"/>
    </row>
    <row r="111" spans="1:32" outlineLevel="2" x14ac:dyDescent="0.2">
      <c r="A111" s="330">
        <f t="shared" si="12"/>
        <v>109</v>
      </c>
      <c r="B111" s="358" t="s">
        <v>701</v>
      </c>
      <c r="C111" s="332" t="s">
        <v>783</v>
      </c>
      <c r="D111" s="332">
        <v>2846</v>
      </c>
      <c r="E111" s="332">
        <v>6121</v>
      </c>
      <c r="F111" s="340">
        <v>49</v>
      </c>
      <c r="G111" s="333" t="s">
        <v>809</v>
      </c>
      <c r="H111" s="359">
        <v>2013</v>
      </c>
      <c r="I111" s="332">
        <v>2019</v>
      </c>
      <c r="J111" s="356">
        <v>51531</v>
      </c>
      <c r="K111" s="356"/>
      <c r="L111" s="356">
        <v>387</v>
      </c>
      <c r="M111" s="357">
        <v>1500</v>
      </c>
      <c r="N111" s="357">
        <v>1400</v>
      </c>
      <c r="O111" s="356">
        <v>1380</v>
      </c>
      <c r="P111" s="338">
        <f t="shared" si="13"/>
        <v>0.98571428571428577</v>
      </c>
      <c r="Q111" s="357"/>
      <c r="R111" s="357">
        <v>50</v>
      </c>
      <c r="S111" s="339">
        <v>49694</v>
      </c>
      <c r="T111" s="340" t="s">
        <v>765</v>
      </c>
      <c r="U111" s="341"/>
      <c r="V111" s="342">
        <f t="shared" si="15"/>
        <v>0</v>
      </c>
      <c r="W111" s="343" t="s">
        <v>1173</v>
      </c>
      <c r="X111" s="344">
        <f t="shared" si="14"/>
        <v>14</v>
      </c>
      <c r="Y111" s="342" t="str">
        <f t="shared" si="16"/>
        <v xml:space="preserve"> </v>
      </c>
      <c r="Z111" s="345">
        <f t="shared" si="17"/>
        <v>0</v>
      </c>
      <c r="AA111" s="346" t="str">
        <f t="shared" si="18"/>
        <v>560023212846612149</v>
      </c>
      <c r="AB111" s="329"/>
      <c r="AC111" s="347"/>
      <c r="AD111" s="329"/>
      <c r="AE111" s="329"/>
      <c r="AF111" s="329"/>
    </row>
    <row r="112" spans="1:32" outlineLevel="2" x14ac:dyDescent="0.2">
      <c r="A112" s="330">
        <f t="shared" si="12"/>
        <v>110</v>
      </c>
      <c r="B112" s="358" t="s">
        <v>701</v>
      </c>
      <c r="C112" s="332" t="s">
        <v>783</v>
      </c>
      <c r="D112" s="332">
        <v>2847</v>
      </c>
      <c r="E112" s="332">
        <v>6121</v>
      </c>
      <c r="F112" s="340">
        <v>49</v>
      </c>
      <c r="G112" s="333" t="s">
        <v>810</v>
      </c>
      <c r="H112" s="359">
        <v>2013</v>
      </c>
      <c r="I112" s="332">
        <v>2021</v>
      </c>
      <c r="J112" s="356">
        <v>34200</v>
      </c>
      <c r="K112" s="356"/>
      <c r="L112" s="356">
        <v>962</v>
      </c>
      <c r="M112" s="357">
        <v>1000</v>
      </c>
      <c r="N112" s="357">
        <v>0</v>
      </c>
      <c r="O112" s="356"/>
      <c r="P112" s="338" t="str">
        <f t="shared" si="13"/>
        <v xml:space="preserve"> </v>
      </c>
      <c r="Q112" s="357"/>
      <c r="R112" s="357"/>
      <c r="S112" s="339">
        <v>33238</v>
      </c>
      <c r="T112" s="340" t="s">
        <v>765</v>
      </c>
      <c r="U112" s="341"/>
      <c r="V112" s="342">
        <f t="shared" si="15"/>
        <v>0</v>
      </c>
      <c r="W112" s="343" t="s">
        <v>1173</v>
      </c>
      <c r="X112" s="344">
        <f t="shared" si="14"/>
        <v>14</v>
      </c>
      <c r="Y112" s="342" t="str">
        <f t="shared" si="16"/>
        <v xml:space="preserve"> </v>
      </c>
      <c r="Z112" s="345">
        <f t="shared" si="17"/>
        <v>0</v>
      </c>
      <c r="AA112" s="346" t="str">
        <f t="shared" si="18"/>
        <v>560023212847612149</v>
      </c>
      <c r="AB112" s="329"/>
      <c r="AC112" s="347"/>
      <c r="AD112" s="329"/>
      <c r="AE112" s="329"/>
      <c r="AF112" s="329"/>
    </row>
    <row r="113" spans="1:32" outlineLevel="2" x14ac:dyDescent="0.2">
      <c r="A113" s="330">
        <f t="shared" si="12"/>
        <v>111</v>
      </c>
      <c r="B113" s="358" t="s">
        <v>701</v>
      </c>
      <c r="C113" s="332" t="s">
        <v>783</v>
      </c>
      <c r="D113" s="332">
        <v>2848</v>
      </c>
      <c r="E113" s="332">
        <v>6121</v>
      </c>
      <c r="F113" s="340">
        <v>49</v>
      </c>
      <c r="G113" s="333" t="s">
        <v>811</v>
      </c>
      <c r="H113" s="359">
        <v>2013</v>
      </c>
      <c r="I113" s="332">
        <v>2017</v>
      </c>
      <c r="J113" s="356">
        <v>70211</v>
      </c>
      <c r="K113" s="356"/>
      <c r="L113" s="356"/>
      <c r="M113" s="357">
        <v>1800</v>
      </c>
      <c r="N113" s="357">
        <v>1950</v>
      </c>
      <c r="O113" s="356">
        <v>1945</v>
      </c>
      <c r="P113" s="338">
        <f t="shared" si="13"/>
        <v>0.99743589743589745</v>
      </c>
      <c r="Q113" s="357">
        <v>4000</v>
      </c>
      <c r="R113" s="357">
        <v>64261</v>
      </c>
      <c r="S113" s="339"/>
      <c r="T113" s="340" t="s">
        <v>765</v>
      </c>
      <c r="U113" s="341"/>
      <c r="V113" s="342">
        <f t="shared" si="15"/>
        <v>0</v>
      </c>
      <c r="W113" s="343" t="s">
        <v>1173</v>
      </c>
      <c r="X113" s="344">
        <f t="shared" si="14"/>
        <v>14</v>
      </c>
      <c r="Y113" s="342" t="str">
        <f t="shared" si="16"/>
        <v xml:space="preserve"> </v>
      </c>
      <c r="Z113" s="345">
        <f t="shared" si="17"/>
        <v>0</v>
      </c>
      <c r="AA113" s="346" t="str">
        <f t="shared" si="18"/>
        <v>560023212848612149</v>
      </c>
      <c r="AB113" s="329"/>
      <c r="AC113" s="347"/>
      <c r="AD113" s="329"/>
      <c r="AE113" s="329"/>
      <c r="AF113" s="329"/>
    </row>
    <row r="114" spans="1:32" outlineLevel="2" x14ac:dyDescent="0.2">
      <c r="A114" s="330">
        <f t="shared" si="12"/>
        <v>112</v>
      </c>
      <c r="B114" s="358" t="s">
        <v>701</v>
      </c>
      <c r="C114" s="332" t="s">
        <v>783</v>
      </c>
      <c r="D114" s="332">
        <v>2856</v>
      </c>
      <c r="E114" s="332">
        <v>6121</v>
      </c>
      <c r="F114" s="340">
        <v>49</v>
      </c>
      <c r="G114" s="376" t="s">
        <v>812</v>
      </c>
      <c r="H114" s="332">
        <v>2013</v>
      </c>
      <c r="I114" s="359">
        <v>2020</v>
      </c>
      <c r="J114" s="356">
        <v>6500</v>
      </c>
      <c r="K114" s="356"/>
      <c r="L114" s="356">
        <v>11</v>
      </c>
      <c r="M114" s="357">
        <v>4500</v>
      </c>
      <c r="N114" s="357">
        <v>1920</v>
      </c>
      <c r="O114" s="356"/>
      <c r="P114" s="338">
        <f t="shared" si="13"/>
        <v>0</v>
      </c>
      <c r="Q114" s="357"/>
      <c r="R114" s="357"/>
      <c r="S114" s="339">
        <v>4569</v>
      </c>
      <c r="T114" s="340" t="s">
        <v>765</v>
      </c>
      <c r="U114" s="341"/>
      <c r="V114" s="342">
        <f t="shared" si="15"/>
        <v>0</v>
      </c>
      <c r="W114" s="343" t="s">
        <v>1174</v>
      </c>
      <c r="X114" s="344">
        <f t="shared" si="14"/>
        <v>15</v>
      </c>
      <c r="Y114" s="342" t="str">
        <f t="shared" si="16"/>
        <v xml:space="preserve"> </v>
      </c>
      <c r="Z114" s="345">
        <f t="shared" si="17"/>
        <v>0</v>
      </c>
      <c r="AA114" s="346" t="str">
        <f t="shared" si="18"/>
        <v>560023212856612149</v>
      </c>
      <c r="AB114" s="329"/>
      <c r="AC114" s="347"/>
      <c r="AD114" s="329"/>
      <c r="AE114" s="329"/>
      <c r="AF114" s="329"/>
    </row>
    <row r="115" spans="1:32" ht="12.75" customHeight="1" outlineLevel="2" x14ac:dyDescent="0.2">
      <c r="A115" s="330">
        <f t="shared" si="12"/>
        <v>113</v>
      </c>
      <c r="B115" s="358" t="s">
        <v>701</v>
      </c>
      <c r="C115" s="332" t="s">
        <v>783</v>
      </c>
      <c r="D115" s="332">
        <v>2857</v>
      </c>
      <c r="E115" s="332">
        <v>6121</v>
      </c>
      <c r="F115" s="340">
        <v>49</v>
      </c>
      <c r="G115" s="376" t="s">
        <v>813</v>
      </c>
      <c r="H115" s="332">
        <v>2013</v>
      </c>
      <c r="I115" s="359">
        <v>2020</v>
      </c>
      <c r="J115" s="356">
        <v>6500</v>
      </c>
      <c r="K115" s="356"/>
      <c r="L115" s="356"/>
      <c r="M115" s="357">
        <v>4500</v>
      </c>
      <c r="N115" s="357">
        <v>0</v>
      </c>
      <c r="O115" s="356"/>
      <c r="P115" s="338" t="str">
        <f t="shared" si="13"/>
        <v xml:space="preserve"> </v>
      </c>
      <c r="Q115" s="357"/>
      <c r="R115" s="357"/>
      <c r="S115" s="339">
        <v>6500</v>
      </c>
      <c r="T115" s="340" t="s">
        <v>765</v>
      </c>
      <c r="U115" s="341"/>
      <c r="V115" s="342">
        <f t="shared" si="15"/>
        <v>0</v>
      </c>
      <c r="W115" s="343" t="s">
        <v>1173</v>
      </c>
      <c r="X115" s="344">
        <f t="shared" si="14"/>
        <v>15</v>
      </c>
      <c r="Y115" s="342" t="str">
        <f t="shared" si="16"/>
        <v xml:space="preserve"> </v>
      </c>
      <c r="Z115" s="345">
        <f t="shared" si="17"/>
        <v>0</v>
      </c>
      <c r="AA115" s="346" t="str">
        <f t="shared" si="18"/>
        <v>560023212857612149</v>
      </c>
      <c r="AB115" s="329"/>
      <c r="AC115" s="347"/>
      <c r="AD115" s="329"/>
      <c r="AE115" s="329"/>
      <c r="AF115" s="329"/>
    </row>
    <row r="116" spans="1:32" ht="12.75" customHeight="1" outlineLevel="2" x14ac:dyDescent="0.2">
      <c r="A116" s="330">
        <f t="shared" si="12"/>
        <v>114</v>
      </c>
      <c r="B116" s="358" t="s">
        <v>701</v>
      </c>
      <c r="C116" s="332" t="s">
        <v>783</v>
      </c>
      <c r="D116" s="332">
        <v>2858</v>
      </c>
      <c r="E116" s="332">
        <v>6121</v>
      </c>
      <c r="F116" s="340">
        <v>49</v>
      </c>
      <c r="G116" s="376" t="s">
        <v>814</v>
      </c>
      <c r="H116" s="332">
        <v>2013</v>
      </c>
      <c r="I116" s="359">
        <v>2020</v>
      </c>
      <c r="J116" s="356">
        <v>6000</v>
      </c>
      <c r="K116" s="356"/>
      <c r="L116" s="356">
        <v>99</v>
      </c>
      <c r="M116" s="357">
        <v>3500</v>
      </c>
      <c r="N116" s="357">
        <v>722</v>
      </c>
      <c r="O116" s="356">
        <v>7</v>
      </c>
      <c r="P116" s="338">
        <f t="shared" si="13"/>
        <v>9.6952908587257611E-3</v>
      </c>
      <c r="Q116" s="357"/>
      <c r="R116" s="357"/>
      <c r="S116" s="339">
        <v>4901</v>
      </c>
      <c r="T116" s="340" t="s">
        <v>765</v>
      </c>
      <c r="U116" s="341"/>
      <c r="V116" s="342">
        <f t="shared" si="15"/>
        <v>278</v>
      </c>
      <c r="W116" s="343" t="s">
        <v>1173</v>
      </c>
      <c r="X116" s="344">
        <f t="shared" si="14"/>
        <v>15</v>
      </c>
      <c r="Y116" s="342">
        <f t="shared" si="16"/>
        <v>5600</v>
      </c>
      <c r="Z116" s="345" t="str">
        <f t="shared" si="17"/>
        <v xml:space="preserve">ORG 2858 - Brno, MČ Bosonohy III., IV. - dostavba odd. kan. systému (přípr.) </v>
      </c>
      <c r="AA116" s="346" t="str">
        <f t="shared" si="18"/>
        <v>560023212858612149</v>
      </c>
      <c r="AB116" s="329"/>
      <c r="AC116" s="347"/>
      <c r="AD116" s="329"/>
      <c r="AE116" s="329"/>
      <c r="AF116" s="329"/>
    </row>
    <row r="117" spans="1:32" outlineLevel="2" x14ac:dyDescent="0.2">
      <c r="A117" s="330">
        <f t="shared" si="12"/>
        <v>115</v>
      </c>
      <c r="B117" s="331" t="s">
        <v>701</v>
      </c>
      <c r="C117" s="332" t="s">
        <v>783</v>
      </c>
      <c r="D117" s="333">
        <v>2858</v>
      </c>
      <c r="E117" s="332">
        <v>6130</v>
      </c>
      <c r="F117" s="334">
        <v>49</v>
      </c>
      <c r="G117" s="376" t="s">
        <v>814</v>
      </c>
      <c r="H117" s="333">
        <v>2013</v>
      </c>
      <c r="I117" s="333">
        <v>2020</v>
      </c>
      <c r="J117" s="335"/>
      <c r="K117" s="335"/>
      <c r="L117" s="336"/>
      <c r="M117" s="337"/>
      <c r="N117" s="337">
        <v>277</v>
      </c>
      <c r="O117" s="335">
        <v>277</v>
      </c>
      <c r="P117" s="338">
        <f t="shared" si="13"/>
        <v>1</v>
      </c>
      <c r="Q117" s="337"/>
      <c r="R117" s="337"/>
      <c r="S117" s="339"/>
      <c r="T117" s="340" t="s">
        <v>765</v>
      </c>
      <c r="U117" s="341"/>
      <c r="V117" s="342">
        <f t="shared" si="15"/>
        <v>-277</v>
      </c>
      <c r="W117" s="343" t="s">
        <v>1173</v>
      </c>
      <c r="X117" s="344">
        <f t="shared" si="14"/>
        <v>15</v>
      </c>
      <c r="Y117" s="342">
        <f t="shared" si="16"/>
        <v>5600</v>
      </c>
      <c r="Z117" s="345" t="str">
        <f t="shared" si="17"/>
        <v xml:space="preserve">ORG 2858 - Brno, MČ Bosonohy III., IV. - dostavba odd. kan. systému (přípr.) </v>
      </c>
      <c r="AA117" s="346" t="str">
        <f t="shared" si="18"/>
        <v>560023212858613049</v>
      </c>
      <c r="AB117" s="329"/>
      <c r="AC117" s="347"/>
      <c r="AD117" s="329"/>
      <c r="AE117" s="329"/>
      <c r="AF117" s="329"/>
    </row>
    <row r="118" spans="1:32" outlineLevel="2" x14ac:dyDescent="0.2">
      <c r="A118" s="330">
        <f t="shared" si="12"/>
        <v>116</v>
      </c>
      <c r="B118" s="358" t="s">
        <v>701</v>
      </c>
      <c r="C118" s="332" t="s">
        <v>783</v>
      </c>
      <c r="D118" s="332">
        <v>2859</v>
      </c>
      <c r="E118" s="332">
        <v>6121</v>
      </c>
      <c r="F118" s="340">
        <v>49</v>
      </c>
      <c r="G118" s="333" t="s">
        <v>815</v>
      </c>
      <c r="H118" s="332">
        <v>2013</v>
      </c>
      <c r="I118" s="359">
        <v>2020</v>
      </c>
      <c r="J118" s="356">
        <v>71000</v>
      </c>
      <c r="K118" s="356"/>
      <c r="L118" s="356"/>
      <c r="M118" s="357">
        <v>1700</v>
      </c>
      <c r="N118" s="357">
        <v>16</v>
      </c>
      <c r="O118" s="356">
        <v>10</v>
      </c>
      <c r="P118" s="338">
        <f t="shared" si="13"/>
        <v>0.625</v>
      </c>
      <c r="Q118" s="357">
        <v>3500</v>
      </c>
      <c r="R118" s="357">
        <v>100</v>
      </c>
      <c r="S118" s="339">
        <v>64270</v>
      </c>
      <c r="T118" s="340" t="s">
        <v>765</v>
      </c>
      <c r="U118" s="341"/>
      <c r="V118" s="342">
        <f t="shared" si="15"/>
        <v>3114</v>
      </c>
      <c r="W118" s="343" t="s">
        <v>1173</v>
      </c>
      <c r="X118" s="344">
        <f t="shared" si="14"/>
        <v>15</v>
      </c>
      <c r="Y118" s="342">
        <f t="shared" si="16"/>
        <v>5600</v>
      </c>
      <c r="Z118" s="345" t="str">
        <f t="shared" si="17"/>
        <v>ORG 2859 - Davídkova, MČ Brno-Chrlice - splašková kanalizace</v>
      </c>
      <c r="AA118" s="346" t="str">
        <f t="shared" si="18"/>
        <v>560023212859612149</v>
      </c>
      <c r="AB118" s="329"/>
      <c r="AC118" s="347"/>
      <c r="AD118" s="329"/>
      <c r="AE118" s="329"/>
      <c r="AF118" s="329"/>
    </row>
    <row r="119" spans="1:32" outlineLevel="2" x14ac:dyDescent="0.2">
      <c r="A119" s="330">
        <f t="shared" si="12"/>
        <v>117</v>
      </c>
      <c r="B119" s="331" t="s">
        <v>701</v>
      </c>
      <c r="C119" s="332" t="s">
        <v>816</v>
      </c>
      <c r="D119" s="333">
        <v>2859</v>
      </c>
      <c r="E119" s="332">
        <v>6130</v>
      </c>
      <c r="F119" s="334">
        <v>49</v>
      </c>
      <c r="G119" s="333" t="s">
        <v>817</v>
      </c>
      <c r="H119" s="333">
        <v>2013</v>
      </c>
      <c r="I119" s="333">
        <v>2020</v>
      </c>
      <c r="J119" s="335"/>
      <c r="K119" s="335"/>
      <c r="L119" s="336"/>
      <c r="M119" s="337"/>
      <c r="N119" s="337">
        <v>55</v>
      </c>
      <c r="O119" s="335">
        <v>55</v>
      </c>
      <c r="P119" s="338">
        <f t="shared" si="13"/>
        <v>1</v>
      </c>
      <c r="Q119" s="337"/>
      <c r="R119" s="337"/>
      <c r="S119" s="339"/>
      <c r="T119" s="340" t="s">
        <v>765</v>
      </c>
      <c r="U119" s="341"/>
      <c r="V119" s="342">
        <f t="shared" si="15"/>
        <v>-55</v>
      </c>
      <c r="W119" s="343" t="s">
        <v>1173</v>
      </c>
      <c r="X119" s="344">
        <f t="shared" si="14"/>
        <v>15</v>
      </c>
      <c r="Y119" s="342">
        <f t="shared" si="16"/>
        <v>5600</v>
      </c>
      <c r="Z119" s="345" t="str">
        <f t="shared" si="17"/>
        <v>ORG 2859 - Davídkova, MČ Brno Chrlice - splašková kanalizace</v>
      </c>
      <c r="AA119" s="346" t="str">
        <f t="shared" si="18"/>
        <v>560023212859613049</v>
      </c>
      <c r="AB119" s="329"/>
      <c r="AC119" s="347"/>
      <c r="AD119" s="329"/>
      <c r="AE119" s="329"/>
      <c r="AF119" s="329"/>
    </row>
    <row r="120" spans="1:32" outlineLevel="2" x14ac:dyDescent="0.2">
      <c r="A120" s="330">
        <f t="shared" si="12"/>
        <v>118</v>
      </c>
      <c r="B120" s="358" t="s">
        <v>701</v>
      </c>
      <c r="C120" s="332" t="s">
        <v>783</v>
      </c>
      <c r="D120" s="332">
        <v>2860</v>
      </c>
      <c r="E120" s="332">
        <v>6121</v>
      </c>
      <c r="F120" s="340">
        <v>49</v>
      </c>
      <c r="G120" s="369" t="s">
        <v>818</v>
      </c>
      <c r="H120" s="332">
        <v>2013</v>
      </c>
      <c r="I120" s="359">
        <v>2020</v>
      </c>
      <c r="J120" s="356">
        <v>3000</v>
      </c>
      <c r="K120" s="356"/>
      <c r="L120" s="356"/>
      <c r="M120" s="357">
        <v>1900</v>
      </c>
      <c r="N120" s="357">
        <v>200</v>
      </c>
      <c r="O120" s="356"/>
      <c r="P120" s="338">
        <f t="shared" si="13"/>
        <v>0</v>
      </c>
      <c r="Q120" s="357"/>
      <c r="R120" s="357"/>
      <c r="S120" s="339">
        <v>2800</v>
      </c>
      <c r="T120" s="340" t="s">
        <v>765</v>
      </c>
      <c r="U120" s="341"/>
      <c r="V120" s="342">
        <f t="shared" si="15"/>
        <v>0</v>
      </c>
      <c r="W120" s="343" t="s">
        <v>1173</v>
      </c>
      <c r="X120" s="344">
        <f t="shared" si="14"/>
        <v>15</v>
      </c>
      <c r="Y120" s="342" t="str">
        <f t="shared" si="16"/>
        <v xml:space="preserve"> </v>
      </c>
      <c r="Z120" s="345">
        <f t="shared" si="17"/>
        <v>0</v>
      </c>
      <c r="AA120" s="346" t="str">
        <f t="shared" si="18"/>
        <v>560023212860612149</v>
      </c>
      <c r="AB120" s="329"/>
      <c r="AC120" s="347"/>
      <c r="AD120" s="329"/>
      <c r="AE120" s="329"/>
      <c r="AF120" s="329"/>
    </row>
    <row r="121" spans="1:32" outlineLevel="2" x14ac:dyDescent="0.2">
      <c r="A121" s="330">
        <f t="shared" si="12"/>
        <v>119</v>
      </c>
      <c r="B121" s="358" t="s">
        <v>701</v>
      </c>
      <c r="C121" s="332" t="s">
        <v>783</v>
      </c>
      <c r="D121" s="332">
        <v>2861</v>
      </c>
      <c r="E121" s="332">
        <v>6121</v>
      </c>
      <c r="F121" s="340">
        <v>49</v>
      </c>
      <c r="G121" s="333" t="s">
        <v>819</v>
      </c>
      <c r="H121" s="332">
        <v>2013</v>
      </c>
      <c r="I121" s="359">
        <v>2017</v>
      </c>
      <c r="J121" s="356">
        <v>28262</v>
      </c>
      <c r="K121" s="356"/>
      <c r="L121" s="356">
        <v>864</v>
      </c>
      <c r="M121" s="357">
        <v>2000</v>
      </c>
      <c r="N121" s="357">
        <v>110</v>
      </c>
      <c r="O121" s="356">
        <v>106</v>
      </c>
      <c r="P121" s="338">
        <f t="shared" si="13"/>
        <v>0.96363636363636362</v>
      </c>
      <c r="Q121" s="357">
        <v>27000</v>
      </c>
      <c r="R121" s="357">
        <v>288</v>
      </c>
      <c r="S121" s="339"/>
      <c r="T121" s="340" t="s">
        <v>765</v>
      </c>
      <c r="U121" s="341"/>
      <c r="V121" s="342">
        <f t="shared" si="15"/>
        <v>0</v>
      </c>
      <c r="W121" s="343" t="s">
        <v>1173</v>
      </c>
      <c r="X121" s="344">
        <f t="shared" si="14"/>
        <v>15</v>
      </c>
      <c r="Y121" s="342" t="str">
        <f t="shared" si="16"/>
        <v xml:space="preserve"> </v>
      </c>
      <c r="Z121" s="345">
        <f t="shared" si="17"/>
        <v>0</v>
      </c>
      <c r="AA121" s="346" t="str">
        <f t="shared" si="18"/>
        <v>560023212861612149</v>
      </c>
      <c r="AB121" s="329"/>
      <c r="AC121" s="347"/>
      <c r="AD121" s="329"/>
      <c r="AE121" s="329"/>
      <c r="AF121" s="329"/>
    </row>
    <row r="122" spans="1:32" outlineLevel="2" x14ac:dyDescent="0.2">
      <c r="A122" s="330">
        <f t="shared" si="12"/>
        <v>120</v>
      </c>
      <c r="B122" s="358" t="s">
        <v>701</v>
      </c>
      <c r="C122" s="332" t="s">
        <v>783</v>
      </c>
      <c r="D122" s="332">
        <v>2862</v>
      </c>
      <c r="E122" s="332">
        <v>6121</v>
      </c>
      <c r="F122" s="340">
        <v>49</v>
      </c>
      <c r="G122" s="333" t="s">
        <v>820</v>
      </c>
      <c r="H122" s="332">
        <v>2013</v>
      </c>
      <c r="I122" s="359">
        <v>2018</v>
      </c>
      <c r="J122" s="356">
        <v>42340</v>
      </c>
      <c r="K122" s="356"/>
      <c r="L122" s="356">
        <v>914</v>
      </c>
      <c r="M122" s="357">
        <v>1000</v>
      </c>
      <c r="N122" s="357">
        <v>10</v>
      </c>
      <c r="O122" s="356">
        <v>1</v>
      </c>
      <c r="P122" s="338">
        <f t="shared" si="13"/>
        <v>0.1</v>
      </c>
      <c r="Q122" s="357">
        <v>4000</v>
      </c>
      <c r="R122" s="357">
        <v>37416</v>
      </c>
      <c r="S122" s="339"/>
      <c r="T122" s="340" t="s">
        <v>765</v>
      </c>
      <c r="U122" s="341"/>
      <c r="V122" s="342">
        <f t="shared" si="15"/>
        <v>0</v>
      </c>
      <c r="W122" s="343" t="s">
        <v>1173</v>
      </c>
      <c r="X122" s="344">
        <f t="shared" si="14"/>
        <v>15</v>
      </c>
      <c r="Y122" s="342" t="str">
        <f t="shared" si="16"/>
        <v xml:space="preserve"> </v>
      </c>
      <c r="Z122" s="345">
        <f t="shared" si="17"/>
        <v>0</v>
      </c>
      <c r="AA122" s="346" t="str">
        <f t="shared" si="18"/>
        <v>560023212862612149</v>
      </c>
      <c r="AB122" s="329"/>
      <c r="AC122" s="347"/>
      <c r="AD122" s="329"/>
      <c r="AE122" s="329"/>
      <c r="AF122" s="329"/>
    </row>
    <row r="123" spans="1:32" outlineLevel="2" x14ac:dyDescent="0.2">
      <c r="A123" s="330">
        <f t="shared" si="12"/>
        <v>121</v>
      </c>
      <c r="B123" s="358" t="s">
        <v>701</v>
      </c>
      <c r="C123" s="332" t="s">
        <v>783</v>
      </c>
      <c r="D123" s="332">
        <v>2863</v>
      </c>
      <c r="E123" s="332">
        <v>6121</v>
      </c>
      <c r="F123" s="340">
        <v>49</v>
      </c>
      <c r="G123" s="333" t="s">
        <v>821</v>
      </c>
      <c r="H123" s="332">
        <v>2013</v>
      </c>
      <c r="I123" s="359">
        <v>2019</v>
      </c>
      <c r="J123" s="356">
        <v>78000</v>
      </c>
      <c r="K123" s="356"/>
      <c r="L123" s="356"/>
      <c r="M123" s="357">
        <v>2100</v>
      </c>
      <c r="N123" s="357">
        <v>0</v>
      </c>
      <c r="O123" s="356"/>
      <c r="P123" s="338" t="str">
        <f t="shared" si="13"/>
        <v xml:space="preserve"> </v>
      </c>
      <c r="Q123" s="357">
        <v>2140</v>
      </c>
      <c r="R123" s="357">
        <v>50</v>
      </c>
      <c r="S123" s="339">
        <v>75810</v>
      </c>
      <c r="T123" s="340" t="s">
        <v>765</v>
      </c>
      <c r="U123" s="341"/>
      <c r="V123" s="342">
        <f t="shared" si="15"/>
        <v>0</v>
      </c>
      <c r="W123" s="343" t="s">
        <v>1173</v>
      </c>
      <c r="X123" s="344">
        <f t="shared" si="14"/>
        <v>15</v>
      </c>
      <c r="Y123" s="342" t="str">
        <f t="shared" si="16"/>
        <v xml:space="preserve"> </v>
      </c>
      <c r="Z123" s="345">
        <f t="shared" si="17"/>
        <v>0</v>
      </c>
      <c r="AA123" s="346" t="str">
        <f t="shared" si="18"/>
        <v>560023212863612149</v>
      </c>
      <c r="AB123" s="329"/>
      <c r="AC123" s="347"/>
      <c r="AD123" s="329"/>
      <c r="AE123" s="329"/>
      <c r="AF123" s="329"/>
    </row>
    <row r="124" spans="1:32" outlineLevel="2" x14ac:dyDescent="0.2">
      <c r="A124" s="330">
        <f t="shared" si="12"/>
        <v>122</v>
      </c>
      <c r="B124" s="358" t="s">
        <v>701</v>
      </c>
      <c r="C124" s="332" t="s">
        <v>783</v>
      </c>
      <c r="D124" s="332">
        <v>2864</v>
      </c>
      <c r="E124" s="332">
        <v>6121</v>
      </c>
      <c r="F124" s="340">
        <v>49</v>
      </c>
      <c r="G124" s="333" t="s">
        <v>822</v>
      </c>
      <c r="H124" s="332">
        <v>2013</v>
      </c>
      <c r="I124" s="359">
        <v>2017</v>
      </c>
      <c r="J124" s="356">
        <v>26108</v>
      </c>
      <c r="K124" s="356"/>
      <c r="L124" s="356">
        <v>892</v>
      </c>
      <c r="M124" s="357">
        <v>2000</v>
      </c>
      <c r="N124" s="357">
        <v>10</v>
      </c>
      <c r="O124" s="356">
        <v>1</v>
      </c>
      <c r="P124" s="338">
        <f t="shared" si="13"/>
        <v>0.1</v>
      </c>
      <c r="Q124" s="357">
        <v>14000</v>
      </c>
      <c r="R124" s="357">
        <v>11206</v>
      </c>
      <c r="S124" s="339"/>
      <c r="T124" s="340" t="s">
        <v>765</v>
      </c>
      <c r="U124" s="341"/>
      <c r="V124" s="342">
        <f t="shared" si="15"/>
        <v>0</v>
      </c>
      <c r="W124" s="343" t="s">
        <v>1173</v>
      </c>
      <c r="X124" s="344">
        <f t="shared" si="14"/>
        <v>15</v>
      </c>
      <c r="Y124" s="342" t="str">
        <f t="shared" si="16"/>
        <v xml:space="preserve"> </v>
      </c>
      <c r="Z124" s="345">
        <f t="shared" si="17"/>
        <v>0</v>
      </c>
      <c r="AA124" s="346" t="str">
        <f t="shared" si="18"/>
        <v>560023212864612149</v>
      </c>
      <c r="AB124" s="329"/>
      <c r="AC124" s="347"/>
      <c r="AD124" s="329"/>
      <c r="AE124" s="329"/>
      <c r="AF124" s="329"/>
    </row>
    <row r="125" spans="1:32" outlineLevel="2" x14ac:dyDescent="0.2">
      <c r="A125" s="330">
        <f t="shared" si="12"/>
        <v>123</v>
      </c>
      <c r="B125" s="358" t="s">
        <v>701</v>
      </c>
      <c r="C125" s="332" t="s">
        <v>783</v>
      </c>
      <c r="D125" s="332">
        <v>2865</v>
      </c>
      <c r="E125" s="332">
        <v>6121</v>
      </c>
      <c r="F125" s="340">
        <v>49</v>
      </c>
      <c r="G125" s="333" t="s">
        <v>823</v>
      </c>
      <c r="H125" s="332">
        <v>2013</v>
      </c>
      <c r="I125" s="359">
        <v>2020</v>
      </c>
      <c r="J125" s="356">
        <v>140342</v>
      </c>
      <c r="K125" s="356"/>
      <c r="L125" s="356"/>
      <c r="M125" s="357">
        <v>2100</v>
      </c>
      <c r="N125" s="357">
        <v>0</v>
      </c>
      <c r="O125" s="356"/>
      <c r="P125" s="338" t="str">
        <f t="shared" si="13"/>
        <v xml:space="preserve"> </v>
      </c>
      <c r="Q125" s="357">
        <v>1670</v>
      </c>
      <c r="R125" s="357">
        <v>2000</v>
      </c>
      <c r="S125" s="339">
        <v>136672</v>
      </c>
      <c r="T125" s="340" t="s">
        <v>765</v>
      </c>
      <c r="U125" s="341"/>
      <c r="V125" s="342">
        <f t="shared" si="15"/>
        <v>0</v>
      </c>
      <c r="W125" s="343" t="s">
        <v>1173</v>
      </c>
      <c r="X125" s="344">
        <f t="shared" si="14"/>
        <v>15</v>
      </c>
      <c r="Y125" s="342" t="str">
        <f t="shared" si="16"/>
        <v xml:space="preserve"> </v>
      </c>
      <c r="Z125" s="345">
        <f t="shared" si="17"/>
        <v>0</v>
      </c>
      <c r="AA125" s="346" t="str">
        <f t="shared" si="18"/>
        <v>560023212865612149</v>
      </c>
      <c r="AB125" s="329"/>
      <c r="AC125" s="347"/>
      <c r="AD125" s="329"/>
      <c r="AE125" s="329"/>
      <c r="AF125" s="329"/>
    </row>
    <row r="126" spans="1:32" outlineLevel="2" x14ac:dyDescent="0.2">
      <c r="A126" s="330">
        <f t="shared" si="12"/>
        <v>124</v>
      </c>
      <c r="B126" s="358" t="s">
        <v>701</v>
      </c>
      <c r="C126" s="332" t="s">
        <v>783</v>
      </c>
      <c r="D126" s="332">
        <v>2866</v>
      </c>
      <c r="E126" s="332">
        <v>6121</v>
      </c>
      <c r="F126" s="340">
        <v>49</v>
      </c>
      <c r="G126" s="333" t="s">
        <v>824</v>
      </c>
      <c r="H126" s="332">
        <v>2013</v>
      </c>
      <c r="I126" s="359">
        <v>2021</v>
      </c>
      <c r="J126" s="356">
        <v>63856</v>
      </c>
      <c r="K126" s="356"/>
      <c r="L126" s="356"/>
      <c r="M126" s="357">
        <v>2100</v>
      </c>
      <c r="N126" s="357">
        <v>0</v>
      </c>
      <c r="O126" s="356"/>
      <c r="P126" s="338" t="str">
        <f t="shared" si="13"/>
        <v xml:space="preserve"> </v>
      </c>
      <c r="Q126" s="357">
        <v>50</v>
      </c>
      <c r="R126" s="357">
        <v>2050</v>
      </c>
      <c r="S126" s="339">
        <v>61756</v>
      </c>
      <c r="T126" s="340" t="s">
        <v>765</v>
      </c>
      <c r="U126" s="341"/>
      <c r="V126" s="342">
        <f t="shared" si="15"/>
        <v>0</v>
      </c>
      <c r="W126" s="343" t="s">
        <v>1173</v>
      </c>
      <c r="X126" s="344">
        <f t="shared" si="14"/>
        <v>15</v>
      </c>
      <c r="Y126" s="342" t="str">
        <f t="shared" si="16"/>
        <v xml:space="preserve"> </v>
      </c>
      <c r="Z126" s="345">
        <f t="shared" si="17"/>
        <v>0</v>
      </c>
      <c r="AA126" s="346" t="str">
        <f t="shared" si="18"/>
        <v>560023212866612149</v>
      </c>
      <c r="AB126" s="329"/>
      <c r="AC126" s="347"/>
      <c r="AD126" s="329"/>
      <c r="AE126" s="329"/>
      <c r="AF126" s="329"/>
    </row>
    <row r="127" spans="1:32" outlineLevel="2" x14ac:dyDescent="0.2">
      <c r="A127" s="330">
        <f t="shared" si="12"/>
        <v>125</v>
      </c>
      <c r="B127" s="358" t="s">
        <v>701</v>
      </c>
      <c r="C127" s="332" t="s">
        <v>783</v>
      </c>
      <c r="D127" s="332">
        <v>2868</v>
      </c>
      <c r="E127" s="332">
        <v>6121</v>
      </c>
      <c r="F127" s="340">
        <v>49</v>
      </c>
      <c r="G127" s="333" t="s">
        <v>825</v>
      </c>
      <c r="H127" s="332">
        <v>2013</v>
      </c>
      <c r="I127" s="359">
        <v>2021</v>
      </c>
      <c r="J127" s="356">
        <v>19852</v>
      </c>
      <c r="K127" s="356"/>
      <c r="L127" s="356">
        <v>933</v>
      </c>
      <c r="M127" s="357">
        <v>1000</v>
      </c>
      <c r="N127" s="357">
        <v>10</v>
      </c>
      <c r="O127" s="356">
        <v>3</v>
      </c>
      <c r="P127" s="338">
        <f t="shared" si="13"/>
        <v>0.3</v>
      </c>
      <c r="Q127" s="357">
        <v>4200</v>
      </c>
      <c r="R127" s="357">
        <v>50</v>
      </c>
      <c r="S127" s="339">
        <v>14659</v>
      </c>
      <c r="T127" s="340" t="s">
        <v>765</v>
      </c>
      <c r="U127" s="341"/>
      <c r="V127" s="342">
        <f t="shared" si="15"/>
        <v>0</v>
      </c>
      <c r="W127" s="343" t="s">
        <v>1173</v>
      </c>
      <c r="X127" s="344">
        <f t="shared" si="14"/>
        <v>15</v>
      </c>
      <c r="Y127" s="342" t="str">
        <f t="shared" si="16"/>
        <v xml:space="preserve"> </v>
      </c>
      <c r="Z127" s="345">
        <f t="shared" si="17"/>
        <v>0</v>
      </c>
      <c r="AA127" s="346" t="str">
        <f t="shared" si="18"/>
        <v>560023212868612149</v>
      </c>
      <c r="AB127" s="329"/>
      <c r="AC127" s="347"/>
      <c r="AD127" s="329"/>
      <c r="AE127" s="329"/>
      <c r="AF127" s="329"/>
    </row>
    <row r="128" spans="1:32" outlineLevel="2" x14ac:dyDescent="0.2">
      <c r="A128" s="330">
        <f t="shared" si="12"/>
        <v>126</v>
      </c>
      <c r="B128" s="358" t="s">
        <v>701</v>
      </c>
      <c r="C128" s="332" t="s">
        <v>783</v>
      </c>
      <c r="D128" s="332">
        <v>2869</v>
      </c>
      <c r="E128" s="332">
        <v>6121</v>
      </c>
      <c r="F128" s="340">
        <v>49</v>
      </c>
      <c r="G128" s="333" t="s">
        <v>826</v>
      </c>
      <c r="H128" s="332">
        <v>2013</v>
      </c>
      <c r="I128" s="359">
        <v>2020</v>
      </c>
      <c r="J128" s="356">
        <v>15978</v>
      </c>
      <c r="K128" s="356"/>
      <c r="L128" s="356">
        <v>881</v>
      </c>
      <c r="M128" s="357">
        <v>1000</v>
      </c>
      <c r="N128" s="357">
        <v>0</v>
      </c>
      <c r="O128" s="356"/>
      <c r="P128" s="338" t="str">
        <f t="shared" si="13"/>
        <v xml:space="preserve"> </v>
      </c>
      <c r="Q128" s="357">
        <v>0</v>
      </c>
      <c r="R128" s="357"/>
      <c r="S128" s="339">
        <v>15097</v>
      </c>
      <c r="T128" s="340" t="s">
        <v>765</v>
      </c>
      <c r="U128" s="341"/>
      <c r="V128" s="342">
        <f t="shared" si="15"/>
        <v>0</v>
      </c>
      <c r="W128" s="343" t="s">
        <v>1173</v>
      </c>
      <c r="X128" s="344">
        <f t="shared" si="14"/>
        <v>15</v>
      </c>
      <c r="Y128" s="342" t="str">
        <f t="shared" si="16"/>
        <v xml:space="preserve"> </v>
      </c>
      <c r="Z128" s="345">
        <f t="shared" si="17"/>
        <v>0</v>
      </c>
      <c r="AA128" s="346" t="str">
        <f t="shared" si="18"/>
        <v>560023212869612149</v>
      </c>
      <c r="AB128" s="329"/>
      <c r="AC128" s="347"/>
      <c r="AD128" s="329"/>
      <c r="AE128" s="329"/>
      <c r="AF128" s="329"/>
    </row>
    <row r="129" spans="1:32" outlineLevel="2" x14ac:dyDescent="0.2">
      <c r="A129" s="330">
        <f t="shared" si="12"/>
        <v>127</v>
      </c>
      <c r="B129" s="358" t="s">
        <v>701</v>
      </c>
      <c r="C129" s="332" t="s">
        <v>783</v>
      </c>
      <c r="D129" s="332">
        <v>2871</v>
      </c>
      <c r="E129" s="332">
        <v>6121</v>
      </c>
      <c r="F129" s="340">
        <v>49</v>
      </c>
      <c r="G129" s="333" t="s">
        <v>827</v>
      </c>
      <c r="H129" s="332">
        <v>2013</v>
      </c>
      <c r="I129" s="359">
        <v>2016</v>
      </c>
      <c r="J129" s="356">
        <v>4108</v>
      </c>
      <c r="K129" s="356"/>
      <c r="L129" s="356">
        <v>404</v>
      </c>
      <c r="M129" s="357">
        <v>2000</v>
      </c>
      <c r="N129" s="357">
        <v>400</v>
      </c>
      <c r="O129" s="356"/>
      <c r="P129" s="338">
        <f t="shared" si="13"/>
        <v>0</v>
      </c>
      <c r="Q129" s="357">
        <v>3304</v>
      </c>
      <c r="R129" s="357"/>
      <c r="S129" s="339"/>
      <c r="T129" s="340" t="s">
        <v>765</v>
      </c>
      <c r="U129" s="341"/>
      <c r="V129" s="342">
        <f t="shared" si="15"/>
        <v>0</v>
      </c>
      <c r="W129" s="343" t="s">
        <v>1173</v>
      </c>
      <c r="X129" s="344">
        <f t="shared" si="14"/>
        <v>15</v>
      </c>
      <c r="Y129" s="342" t="str">
        <f t="shared" si="16"/>
        <v xml:space="preserve"> </v>
      </c>
      <c r="Z129" s="345">
        <f t="shared" si="17"/>
        <v>0</v>
      </c>
      <c r="AA129" s="346" t="str">
        <f t="shared" si="18"/>
        <v>560023212871612149</v>
      </c>
      <c r="AB129" s="329"/>
      <c r="AC129" s="347"/>
      <c r="AD129" s="329"/>
      <c r="AE129" s="329"/>
      <c r="AF129" s="329"/>
    </row>
    <row r="130" spans="1:32" outlineLevel="2" x14ac:dyDescent="0.2">
      <c r="A130" s="330">
        <f t="shared" si="12"/>
        <v>128</v>
      </c>
      <c r="B130" s="358" t="s">
        <v>701</v>
      </c>
      <c r="C130" s="332" t="s">
        <v>783</v>
      </c>
      <c r="D130" s="332">
        <v>2872</v>
      </c>
      <c r="E130" s="332">
        <v>6121</v>
      </c>
      <c r="F130" s="340">
        <v>49</v>
      </c>
      <c r="G130" s="333" t="s">
        <v>828</v>
      </c>
      <c r="H130" s="332">
        <v>2013</v>
      </c>
      <c r="I130" s="359">
        <v>2017</v>
      </c>
      <c r="J130" s="356">
        <v>31335</v>
      </c>
      <c r="K130" s="356"/>
      <c r="L130" s="356">
        <v>950</v>
      </c>
      <c r="M130" s="357">
        <v>1000</v>
      </c>
      <c r="N130" s="357">
        <v>10</v>
      </c>
      <c r="O130" s="356">
        <v>1</v>
      </c>
      <c r="P130" s="338">
        <f t="shared" si="13"/>
        <v>0.1</v>
      </c>
      <c r="Q130" s="357">
        <v>8357</v>
      </c>
      <c r="R130" s="357">
        <v>22018</v>
      </c>
      <c r="S130" s="339"/>
      <c r="T130" s="340" t="s">
        <v>765</v>
      </c>
      <c r="U130" s="341"/>
      <c r="V130" s="342">
        <f t="shared" si="15"/>
        <v>0</v>
      </c>
      <c r="W130" s="343" t="s">
        <v>1173</v>
      </c>
      <c r="X130" s="344">
        <f t="shared" si="14"/>
        <v>15</v>
      </c>
      <c r="Y130" s="342" t="str">
        <f t="shared" si="16"/>
        <v xml:space="preserve"> </v>
      </c>
      <c r="Z130" s="345">
        <f t="shared" si="17"/>
        <v>0</v>
      </c>
      <c r="AA130" s="346" t="str">
        <f t="shared" si="18"/>
        <v>560023212872612149</v>
      </c>
      <c r="AB130" s="329"/>
      <c r="AC130" s="347"/>
      <c r="AD130" s="329"/>
      <c r="AE130" s="329"/>
      <c r="AF130" s="329"/>
    </row>
    <row r="131" spans="1:32" outlineLevel="2" x14ac:dyDescent="0.2">
      <c r="A131" s="330">
        <f t="shared" si="12"/>
        <v>129</v>
      </c>
      <c r="B131" s="358" t="s">
        <v>701</v>
      </c>
      <c r="C131" s="332" t="s">
        <v>783</v>
      </c>
      <c r="D131" s="332">
        <v>2873</v>
      </c>
      <c r="E131" s="332">
        <v>6121</v>
      </c>
      <c r="F131" s="340">
        <v>49</v>
      </c>
      <c r="G131" s="333" t="s">
        <v>829</v>
      </c>
      <c r="H131" s="332">
        <v>2013</v>
      </c>
      <c r="I131" s="359">
        <v>2017</v>
      </c>
      <c r="J131" s="356">
        <v>33878</v>
      </c>
      <c r="K131" s="356"/>
      <c r="L131" s="356">
        <v>933</v>
      </c>
      <c r="M131" s="357">
        <v>100</v>
      </c>
      <c r="N131" s="357">
        <v>10</v>
      </c>
      <c r="O131" s="356">
        <v>1</v>
      </c>
      <c r="P131" s="338">
        <f t="shared" si="13"/>
        <v>0.1</v>
      </c>
      <c r="Q131" s="357">
        <v>6286</v>
      </c>
      <c r="R131" s="357">
        <v>26649</v>
      </c>
      <c r="S131" s="339"/>
      <c r="T131" s="340" t="s">
        <v>765</v>
      </c>
      <c r="U131" s="341"/>
      <c r="V131" s="342">
        <f t="shared" si="15"/>
        <v>0</v>
      </c>
      <c r="W131" s="343" t="s">
        <v>1173</v>
      </c>
      <c r="X131" s="344">
        <f t="shared" si="14"/>
        <v>15</v>
      </c>
      <c r="Y131" s="342" t="str">
        <f t="shared" si="16"/>
        <v xml:space="preserve"> </v>
      </c>
      <c r="Z131" s="345">
        <f t="shared" si="17"/>
        <v>0</v>
      </c>
      <c r="AA131" s="346" t="str">
        <f t="shared" si="18"/>
        <v>560023212873612149</v>
      </c>
      <c r="AB131" s="329"/>
      <c r="AC131" s="347"/>
      <c r="AD131" s="329"/>
      <c r="AE131" s="329"/>
      <c r="AF131" s="329"/>
    </row>
    <row r="132" spans="1:32" outlineLevel="2" x14ac:dyDescent="0.2">
      <c r="A132" s="330">
        <f t="shared" ref="A132:A195" si="20">ROW()-2</f>
        <v>130</v>
      </c>
      <c r="B132" s="358" t="s">
        <v>701</v>
      </c>
      <c r="C132" s="332" t="s">
        <v>783</v>
      </c>
      <c r="D132" s="332">
        <v>2880</v>
      </c>
      <c r="E132" s="332">
        <v>6121</v>
      </c>
      <c r="F132" s="340">
        <v>49</v>
      </c>
      <c r="G132" s="333" t="s">
        <v>830</v>
      </c>
      <c r="H132" s="332">
        <v>2013</v>
      </c>
      <c r="I132" s="359">
        <v>2018</v>
      </c>
      <c r="J132" s="356">
        <v>24247</v>
      </c>
      <c r="K132" s="356"/>
      <c r="L132" s="356">
        <v>976</v>
      </c>
      <c r="M132" s="357">
        <v>100</v>
      </c>
      <c r="N132" s="357">
        <v>0</v>
      </c>
      <c r="O132" s="356"/>
      <c r="P132" s="338" t="str">
        <f t="shared" ref="P132:P195" si="21">IF(N132&lt;=0," ",O132/N132)</f>
        <v xml:space="preserve"> </v>
      </c>
      <c r="Q132" s="357">
        <v>50</v>
      </c>
      <c r="R132" s="357">
        <v>500</v>
      </c>
      <c r="S132" s="339">
        <v>22721</v>
      </c>
      <c r="T132" s="340" t="s">
        <v>765</v>
      </c>
      <c r="U132" s="341"/>
      <c r="V132" s="342">
        <f t="shared" si="15"/>
        <v>0</v>
      </c>
      <c r="W132" s="343" t="s">
        <v>1173</v>
      </c>
      <c r="X132" s="344">
        <f t="shared" ref="X132:X195" si="22">IF(W132="Komentovat",X131+1,X131)</f>
        <v>15</v>
      </c>
      <c r="Y132" s="342" t="str">
        <f t="shared" si="16"/>
        <v xml:space="preserve"> </v>
      </c>
      <c r="Z132" s="345">
        <f t="shared" si="17"/>
        <v>0</v>
      </c>
      <c r="AA132" s="346" t="str">
        <f t="shared" si="18"/>
        <v>560023212880612149</v>
      </c>
      <c r="AB132" s="329"/>
      <c r="AC132" s="347"/>
      <c r="AD132" s="329"/>
      <c r="AE132" s="329"/>
      <c r="AF132" s="329"/>
    </row>
    <row r="133" spans="1:32" outlineLevel="2" x14ac:dyDescent="0.2">
      <c r="A133" s="330">
        <f t="shared" si="20"/>
        <v>131</v>
      </c>
      <c r="B133" s="359">
        <v>5600</v>
      </c>
      <c r="C133" s="332" t="s">
        <v>783</v>
      </c>
      <c r="D133" s="332">
        <v>2881</v>
      </c>
      <c r="E133" s="332">
        <v>6121</v>
      </c>
      <c r="F133" s="340">
        <v>49</v>
      </c>
      <c r="G133" s="333" t="s">
        <v>831</v>
      </c>
      <c r="H133" s="332">
        <v>2013</v>
      </c>
      <c r="I133" s="359">
        <v>2021</v>
      </c>
      <c r="J133" s="356">
        <v>46600</v>
      </c>
      <c r="K133" s="356"/>
      <c r="L133" s="356">
        <v>525</v>
      </c>
      <c r="M133" s="357">
        <v>2000</v>
      </c>
      <c r="N133" s="357">
        <v>40</v>
      </c>
      <c r="O133" s="356">
        <v>9</v>
      </c>
      <c r="P133" s="338">
        <f t="shared" si="21"/>
        <v>0.22500000000000001</v>
      </c>
      <c r="Q133" s="357">
        <v>750</v>
      </c>
      <c r="R133" s="357"/>
      <c r="S133" s="339">
        <v>45285</v>
      </c>
      <c r="T133" s="340" t="s">
        <v>765</v>
      </c>
      <c r="U133" s="341"/>
      <c r="V133" s="342">
        <f t="shared" si="15"/>
        <v>0</v>
      </c>
      <c r="W133" s="343" t="s">
        <v>1173</v>
      </c>
      <c r="X133" s="344">
        <f t="shared" si="22"/>
        <v>15</v>
      </c>
      <c r="Y133" s="342" t="str">
        <f t="shared" si="16"/>
        <v xml:space="preserve"> </v>
      </c>
      <c r="Z133" s="345">
        <f t="shared" si="17"/>
        <v>0</v>
      </c>
      <c r="AA133" s="346" t="str">
        <f t="shared" si="18"/>
        <v>560023212881612149</v>
      </c>
      <c r="AB133" s="329"/>
      <c r="AC133" s="347"/>
      <c r="AD133" s="329"/>
      <c r="AE133" s="329"/>
      <c r="AF133" s="329"/>
    </row>
    <row r="134" spans="1:32" outlineLevel="2" x14ac:dyDescent="0.2">
      <c r="A134" s="330">
        <f t="shared" si="20"/>
        <v>132</v>
      </c>
      <c r="B134" s="332">
        <v>5600</v>
      </c>
      <c r="C134" s="332" t="s">
        <v>783</v>
      </c>
      <c r="D134" s="332">
        <v>2889</v>
      </c>
      <c r="E134" s="332">
        <v>6121</v>
      </c>
      <c r="F134" s="340">
        <v>49</v>
      </c>
      <c r="G134" s="333" t="s">
        <v>832</v>
      </c>
      <c r="H134" s="332">
        <v>2012</v>
      </c>
      <c r="I134" s="359">
        <v>2018</v>
      </c>
      <c r="J134" s="356">
        <v>118900</v>
      </c>
      <c r="K134" s="356"/>
      <c r="L134" s="356"/>
      <c r="M134" s="357">
        <v>2200</v>
      </c>
      <c r="N134" s="357">
        <v>970</v>
      </c>
      <c r="O134" s="356">
        <v>960</v>
      </c>
      <c r="P134" s="338">
        <f t="shared" si="21"/>
        <v>0.98969072164948457</v>
      </c>
      <c r="Q134" s="357">
        <v>1060</v>
      </c>
      <c r="R134" s="357">
        <v>1236</v>
      </c>
      <c r="S134" s="339">
        <v>115634</v>
      </c>
      <c r="T134" s="340" t="s">
        <v>765</v>
      </c>
      <c r="U134" s="341"/>
      <c r="V134" s="342">
        <f t="shared" si="15"/>
        <v>0</v>
      </c>
      <c r="W134" s="343" t="s">
        <v>1173</v>
      </c>
      <c r="X134" s="344">
        <f t="shared" si="22"/>
        <v>15</v>
      </c>
      <c r="Y134" s="342" t="str">
        <f t="shared" si="16"/>
        <v xml:space="preserve"> </v>
      </c>
      <c r="Z134" s="345">
        <f t="shared" si="17"/>
        <v>0</v>
      </c>
      <c r="AA134" s="346" t="str">
        <f t="shared" si="18"/>
        <v>560023212889612149</v>
      </c>
      <c r="AB134" s="329"/>
      <c r="AC134" s="347"/>
      <c r="AD134" s="329"/>
      <c r="AE134" s="329"/>
      <c r="AF134" s="329"/>
    </row>
    <row r="135" spans="1:32" outlineLevel="2" x14ac:dyDescent="0.2">
      <c r="A135" s="330">
        <f t="shared" si="20"/>
        <v>133</v>
      </c>
      <c r="B135" s="332">
        <v>5600</v>
      </c>
      <c r="C135" s="332" t="s">
        <v>783</v>
      </c>
      <c r="D135" s="332">
        <v>2891</v>
      </c>
      <c r="E135" s="332">
        <v>6121</v>
      </c>
      <c r="F135" s="340">
        <v>49</v>
      </c>
      <c r="G135" s="333" t="s">
        <v>833</v>
      </c>
      <c r="H135" s="332">
        <v>2012</v>
      </c>
      <c r="I135" s="359">
        <v>2017</v>
      </c>
      <c r="J135" s="356">
        <v>53642</v>
      </c>
      <c r="K135" s="356"/>
      <c r="L135" s="356">
        <v>1001</v>
      </c>
      <c r="M135" s="357">
        <v>1100</v>
      </c>
      <c r="N135" s="357">
        <v>10</v>
      </c>
      <c r="O135" s="356">
        <v>1</v>
      </c>
      <c r="P135" s="338">
        <f t="shared" si="21"/>
        <v>0.1</v>
      </c>
      <c r="Q135" s="357">
        <v>22000</v>
      </c>
      <c r="R135" s="357">
        <v>30631</v>
      </c>
      <c r="S135" s="339"/>
      <c r="T135" s="340" t="s">
        <v>765</v>
      </c>
      <c r="U135" s="341"/>
      <c r="V135" s="342">
        <f t="shared" si="15"/>
        <v>0</v>
      </c>
      <c r="W135" s="343" t="s">
        <v>1173</v>
      </c>
      <c r="X135" s="344">
        <f t="shared" si="22"/>
        <v>15</v>
      </c>
      <c r="Y135" s="342" t="str">
        <f t="shared" si="16"/>
        <v xml:space="preserve"> </v>
      </c>
      <c r="Z135" s="345">
        <f t="shared" si="17"/>
        <v>0</v>
      </c>
      <c r="AA135" s="346" t="str">
        <f t="shared" si="18"/>
        <v>560023212891612149</v>
      </c>
      <c r="AB135" s="329"/>
      <c r="AC135" s="347"/>
      <c r="AD135" s="329"/>
      <c r="AE135" s="329"/>
      <c r="AF135" s="329"/>
    </row>
    <row r="136" spans="1:32" outlineLevel="2" x14ac:dyDescent="0.2">
      <c r="A136" s="330">
        <f t="shared" si="20"/>
        <v>134</v>
      </c>
      <c r="B136" s="332">
        <v>5600</v>
      </c>
      <c r="C136" s="332" t="s">
        <v>783</v>
      </c>
      <c r="D136" s="332">
        <v>2892</v>
      </c>
      <c r="E136" s="332">
        <v>6121</v>
      </c>
      <c r="F136" s="340">
        <v>49</v>
      </c>
      <c r="G136" s="333" t="s">
        <v>834</v>
      </c>
      <c r="H136" s="332">
        <v>2012</v>
      </c>
      <c r="I136" s="359">
        <v>2017</v>
      </c>
      <c r="J136" s="356">
        <v>25260</v>
      </c>
      <c r="K136" s="356"/>
      <c r="L136" s="356">
        <v>968</v>
      </c>
      <c r="M136" s="357">
        <v>2000</v>
      </c>
      <c r="N136" s="357">
        <v>100</v>
      </c>
      <c r="O136" s="356"/>
      <c r="P136" s="338">
        <f t="shared" si="21"/>
        <v>0</v>
      </c>
      <c r="Q136" s="357">
        <v>24000</v>
      </c>
      <c r="R136" s="357">
        <v>192</v>
      </c>
      <c r="S136" s="339"/>
      <c r="T136" s="340" t="s">
        <v>765</v>
      </c>
      <c r="U136" s="341"/>
      <c r="V136" s="342">
        <f t="shared" si="15"/>
        <v>0</v>
      </c>
      <c r="W136" s="343" t="s">
        <v>1173</v>
      </c>
      <c r="X136" s="344">
        <f t="shared" si="22"/>
        <v>15</v>
      </c>
      <c r="Y136" s="342" t="str">
        <f t="shared" si="16"/>
        <v xml:space="preserve"> </v>
      </c>
      <c r="Z136" s="345">
        <f t="shared" si="17"/>
        <v>0</v>
      </c>
      <c r="AA136" s="346" t="str">
        <f t="shared" si="18"/>
        <v>560023212892612149</v>
      </c>
      <c r="AB136" s="329"/>
      <c r="AC136" s="347"/>
      <c r="AD136" s="329"/>
      <c r="AE136" s="329"/>
      <c r="AF136" s="329"/>
    </row>
    <row r="137" spans="1:32" outlineLevel="2" x14ac:dyDescent="0.2">
      <c r="A137" s="330">
        <f t="shared" si="20"/>
        <v>135</v>
      </c>
      <c r="B137" s="332">
        <v>5600</v>
      </c>
      <c r="C137" s="332" t="s">
        <v>783</v>
      </c>
      <c r="D137" s="332">
        <v>2893</v>
      </c>
      <c r="E137" s="332">
        <v>6121</v>
      </c>
      <c r="F137" s="340">
        <v>49</v>
      </c>
      <c r="G137" s="333" t="s">
        <v>835</v>
      </c>
      <c r="H137" s="332">
        <v>2012</v>
      </c>
      <c r="I137" s="359">
        <v>2015</v>
      </c>
      <c r="J137" s="356">
        <v>12681</v>
      </c>
      <c r="K137" s="356"/>
      <c r="L137" s="356">
        <v>2849</v>
      </c>
      <c r="M137" s="357">
        <v>9799</v>
      </c>
      <c r="N137" s="357">
        <v>9832</v>
      </c>
      <c r="O137" s="356">
        <v>9748</v>
      </c>
      <c r="P137" s="338">
        <f t="shared" si="21"/>
        <v>0.99145646867371851</v>
      </c>
      <c r="Q137" s="357"/>
      <c r="R137" s="357"/>
      <c r="S137" s="339"/>
      <c r="T137" s="340" t="s">
        <v>765</v>
      </c>
      <c r="U137" s="341"/>
      <c r="V137" s="342">
        <f t="shared" si="15"/>
        <v>0</v>
      </c>
      <c r="W137" s="343" t="s">
        <v>1173</v>
      </c>
      <c r="X137" s="344">
        <f t="shared" si="22"/>
        <v>15</v>
      </c>
      <c r="Y137" s="342" t="str">
        <f t="shared" si="16"/>
        <v xml:space="preserve"> </v>
      </c>
      <c r="Z137" s="345">
        <f t="shared" si="17"/>
        <v>0</v>
      </c>
      <c r="AA137" s="346" t="str">
        <f t="shared" si="18"/>
        <v>560023212893612149</v>
      </c>
      <c r="AB137" s="329"/>
      <c r="AC137" s="347"/>
      <c r="AD137" s="329"/>
      <c r="AE137" s="329"/>
      <c r="AF137" s="329"/>
    </row>
    <row r="138" spans="1:32" outlineLevel="2" x14ac:dyDescent="0.2">
      <c r="A138" s="330">
        <f t="shared" si="20"/>
        <v>136</v>
      </c>
      <c r="B138" s="332">
        <v>5600</v>
      </c>
      <c r="C138" s="332" t="s">
        <v>783</v>
      </c>
      <c r="D138" s="332">
        <v>2894</v>
      </c>
      <c r="E138" s="332">
        <v>6121</v>
      </c>
      <c r="F138" s="340">
        <v>49</v>
      </c>
      <c r="G138" s="333" t="s">
        <v>836</v>
      </c>
      <c r="H138" s="332">
        <v>2012</v>
      </c>
      <c r="I138" s="359">
        <v>2017</v>
      </c>
      <c r="J138" s="356">
        <v>74550</v>
      </c>
      <c r="K138" s="356"/>
      <c r="L138" s="356">
        <v>1128</v>
      </c>
      <c r="M138" s="357">
        <v>1000</v>
      </c>
      <c r="N138" s="357">
        <v>10</v>
      </c>
      <c r="O138" s="356"/>
      <c r="P138" s="338">
        <f t="shared" si="21"/>
        <v>0</v>
      </c>
      <c r="Q138" s="357">
        <v>11900</v>
      </c>
      <c r="R138" s="357">
        <v>61512</v>
      </c>
      <c r="S138" s="339"/>
      <c r="T138" s="340" t="s">
        <v>765</v>
      </c>
      <c r="U138" s="341"/>
      <c r="V138" s="342">
        <f t="shared" ref="V138:V206" si="23">IF(LEN($D138)=4,(J138-L138-N138-Q138-R138-S138),0)</f>
        <v>0</v>
      </c>
      <c r="W138" s="343" t="s">
        <v>1173</v>
      </c>
      <c r="X138" s="344">
        <f t="shared" si="22"/>
        <v>15</v>
      </c>
      <c r="Y138" s="342" t="str">
        <f t="shared" ref="Y138:Y206" si="24">IF($V138=0," ",IF(LEN($B138)=4,$B138*1,$B138))</f>
        <v xml:space="preserve"> </v>
      </c>
      <c r="Z138" s="345">
        <f t="shared" ref="Z138:Z206" si="25">IF($Y138=" ",0,"ORG "&amp;$D138&amp;" - "&amp;$G138)</f>
        <v>0</v>
      </c>
      <c r="AA138" s="346" t="str">
        <f t="shared" ref="AA138:AA206" si="26">$B138&amp;LEFT($C138,4)&amp;$D138&amp;$E138&amp;$F138</f>
        <v>560023212894612149</v>
      </c>
      <c r="AB138" s="329"/>
      <c r="AC138" s="347"/>
      <c r="AD138" s="329"/>
      <c r="AE138" s="329"/>
      <c r="AF138" s="329"/>
    </row>
    <row r="139" spans="1:32" outlineLevel="2" x14ac:dyDescent="0.2">
      <c r="A139" s="330">
        <f t="shared" si="20"/>
        <v>137</v>
      </c>
      <c r="B139" s="332">
        <v>5600</v>
      </c>
      <c r="C139" s="332" t="s">
        <v>783</v>
      </c>
      <c r="D139" s="332">
        <v>2895</v>
      </c>
      <c r="E139" s="332">
        <v>6121</v>
      </c>
      <c r="F139" s="340">
        <v>49</v>
      </c>
      <c r="G139" s="333" t="s">
        <v>837</v>
      </c>
      <c r="H139" s="332">
        <v>2012</v>
      </c>
      <c r="I139" s="359">
        <v>2021</v>
      </c>
      <c r="J139" s="356">
        <v>78564</v>
      </c>
      <c r="K139" s="356"/>
      <c r="L139" s="356"/>
      <c r="M139" s="357">
        <v>2500</v>
      </c>
      <c r="N139" s="357">
        <v>1540</v>
      </c>
      <c r="O139" s="356">
        <v>1528</v>
      </c>
      <c r="P139" s="338">
        <f t="shared" si="21"/>
        <v>0.99220779220779221</v>
      </c>
      <c r="Q139" s="357"/>
      <c r="R139" s="357"/>
      <c r="S139" s="339">
        <v>77024</v>
      </c>
      <c r="T139" s="340" t="s">
        <v>765</v>
      </c>
      <c r="U139" s="341"/>
      <c r="V139" s="342">
        <f t="shared" si="23"/>
        <v>0</v>
      </c>
      <c r="W139" s="343" t="s">
        <v>1173</v>
      </c>
      <c r="X139" s="344">
        <f t="shared" si="22"/>
        <v>15</v>
      </c>
      <c r="Y139" s="342" t="str">
        <f t="shared" si="24"/>
        <v xml:space="preserve"> </v>
      </c>
      <c r="Z139" s="345">
        <f t="shared" si="25"/>
        <v>0</v>
      </c>
      <c r="AA139" s="346" t="str">
        <f t="shared" si="26"/>
        <v>560023212895612149</v>
      </c>
      <c r="AB139" s="329"/>
      <c r="AC139" s="347"/>
      <c r="AD139" s="329"/>
      <c r="AE139" s="329"/>
      <c r="AF139" s="329"/>
    </row>
    <row r="140" spans="1:32" outlineLevel="2" x14ac:dyDescent="0.2">
      <c r="A140" s="330">
        <f t="shared" si="20"/>
        <v>138</v>
      </c>
      <c r="B140" s="332">
        <v>5600</v>
      </c>
      <c r="C140" s="332" t="s">
        <v>783</v>
      </c>
      <c r="D140" s="332">
        <v>2896</v>
      </c>
      <c r="E140" s="332">
        <v>6121</v>
      </c>
      <c r="F140" s="340">
        <v>49</v>
      </c>
      <c r="G140" s="333" t="s">
        <v>838</v>
      </c>
      <c r="H140" s="332">
        <v>2012</v>
      </c>
      <c r="I140" s="359">
        <v>2017</v>
      </c>
      <c r="J140" s="356">
        <v>43242</v>
      </c>
      <c r="K140" s="356"/>
      <c r="L140" s="356">
        <v>941</v>
      </c>
      <c r="M140" s="357">
        <v>2500</v>
      </c>
      <c r="N140" s="357">
        <v>20</v>
      </c>
      <c r="O140" s="356">
        <v>14</v>
      </c>
      <c r="P140" s="338">
        <f t="shared" si="21"/>
        <v>0.7</v>
      </c>
      <c r="Q140" s="357">
        <v>9910</v>
      </c>
      <c r="R140" s="357">
        <v>32371</v>
      </c>
      <c r="S140" s="339"/>
      <c r="T140" s="340" t="s">
        <v>765</v>
      </c>
      <c r="U140" s="341"/>
      <c r="V140" s="342">
        <f t="shared" si="23"/>
        <v>0</v>
      </c>
      <c r="W140" s="343" t="s">
        <v>1173</v>
      </c>
      <c r="X140" s="344">
        <f t="shared" si="22"/>
        <v>15</v>
      </c>
      <c r="Y140" s="342" t="str">
        <f t="shared" si="24"/>
        <v xml:space="preserve"> </v>
      </c>
      <c r="Z140" s="345">
        <f t="shared" si="25"/>
        <v>0</v>
      </c>
      <c r="AA140" s="346" t="str">
        <f t="shared" si="26"/>
        <v>560023212896612149</v>
      </c>
      <c r="AB140" s="329"/>
      <c r="AC140" s="347"/>
      <c r="AD140" s="329"/>
      <c r="AE140" s="329"/>
      <c r="AF140" s="329"/>
    </row>
    <row r="141" spans="1:32" outlineLevel="2" x14ac:dyDescent="0.2">
      <c r="A141" s="330">
        <f t="shared" si="20"/>
        <v>139</v>
      </c>
      <c r="B141" s="332">
        <v>5600</v>
      </c>
      <c r="C141" s="332" t="s">
        <v>783</v>
      </c>
      <c r="D141" s="332">
        <v>2897</v>
      </c>
      <c r="E141" s="332">
        <v>6121</v>
      </c>
      <c r="F141" s="340">
        <v>49</v>
      </c>
      <c r="G141" s="333" t="s">
        <v>839</v>
      </c>
      <c r="H141" s="332">
        <v>2012</v>
      </c>
      <c r="I141" s="359">
        <v>2016</v>
      </c>
      <c r="J141" s="356">
        <v>10500</v>
      </c>
      <c r="K141" s="356"/>
      <c r="L141" s="356">
        <v>767</v>
      </c>
      <c r="M141" s="357">
        <v>2000</v>
      </c>
      <c r="N141" s="357">
        <v>0</v>
      </c>
      <c r="O141" s="356"/>
      <c r="P141" s="338" t="str">
        <f t="shared" si="21"/>
        <v xml:space="preserve"> </v>
      </c>
      <c r="Q141" s="357">
        <v>9733</v>
      </c>
      <c r="R141" s="357"/>
      <c r="S141" s="339"/>
      <c r="T141" s="340" t="s">
        <v>765</v>
      </c>
      <c r="U141" s="341"/>
      <c r="V141" s="342">
        <f t="shared" si="23"/>
        <v>0</v>
      </c>
      <c r="W141" s="343" t="s">
        <v>1173</v>
      </c>
      <c r="X141" s="344">
        <f t="shared" si="22"/>
        <v>15</v>
      </c>
      <c r="Y141" s="342" t="str">
        <f t="shared" si="24"/>
        <v xml:space="preserve"> </v>
      </c>
      <c r="Z141" s="345">
        <f t="shared" si="25"/>
        <v>0</v>
      </c>
      <c r="AA141" s="346" t="str">
        <f t="shared" si="26"/>
        <v>560023212897612149</v>
      </c>
      <c r="AB141" s="329"/>
      <c r="AC141" s="347"/>
      <c r="AD141" s="329"/>
      <c r="AE141" s="329"/>
      <c r="AF141" s="329"/>
    </row>
    <row r="142" spans="1:32" outlineLevel="2" x14ac:dyDescent="0.2">
      <c r="A142" s="330">
        <f t="shared" si="20"/>
        <v>140</v>
      </c>
      <c r="B142" s="358" t="s">
        <v>701</v>
      </c>
      <c r="C142" s="332" t="s">
        <v>783</v>
      </c>
      <c r="D142" s="332">
        <v>2910</v>
      </c>
      <c r="E142" s="332">
        <v>6121</v>
      </c>
      <c r="F142" s="340">
        <v>49</v>
      </c>
      <c r="G142" s="333" t="s">
        <v>840</v>
      </c>
      <c r="H142" s="332">
        <v>2012</v>
      </c>
      <c r="I142" s="359">
        <v>2017</v>
      </c>
      <c r="J142" s="356">
        <v>49940</v>
      </c>
      <c r="K142" s="356"/>
      <c r="L142" s="356">
        <v>946</v>
      </c>
      <c r="M142" s="357">
        <v>200</v>
      </c>
      <c r="N142" s="357">
        <v>10</v>
      </c>
      <c r="O142" s="356">
        <v>1</v>
      </c>
      <c r="P142" s="338">
        <f t="shared" si="21"/>
        <v>0.1</v>
      </c>
      <c r="Q142" s="357">
        <v>34764</v>
      </c>
      <c r="R142" s="357">
        <v>14220</v>
      </c>
      <c r="S142" s="339"/>
      <c r="T142" s="340" t="s">
        <v>765</v>
      </c>
      <c r="U142" s="341"/>
      <c r="V142" s="342">
        <f t="shared" si="23"/>
        <v>0</v>
      </c>
      <c r="W142" s="343" t="s">
        <v>1173</v>
      </c>
      <c r="X142" s="344">
        <f t="shared" si="22"/>
        <v>15</v>
      </c>
      <c r="Y142" s="342" t="str">
        <f t="shared" si="24"/>
        <v xml:space="preserve"> </v>
      </c>
      <c r="Z142" s="345">
        <f t="shared" si="25"/>
        <v>0</v>
      </c>
      <c r="AA142" s="346" t="str">
        <f t="shared" si="26"/>
        <v>560023212910612149</v>
      </c>
      <c r="AB142" s="329"/>
      <c r="AC142" s="347"/>
      <c r="AD142" s="329"/>
      <c r="AE142" s="329"/>
      <c r="AF142" s="329"/>
    </row>
    <row r="143" spans="1:32" outlineLevel="2" x14ac:dyDescent="0.2">
      <c r="A143" s="330">
        <f t="shared" si="20"/>
        <v>141</v>
      </c>
      <c r="B143" s="355">
        <v>5600</v>
      </c>
      <c r="C143" s="332" t="s">
        <v>783</v>
      </c>
      <c r="D143" s="332">
        <v>2927</v>
      </c>
      <c r="E143" s="332">
        <v>6121</v>
      </c>
      <c r="F143" s="340">
        <v>49</v>
      </c>
      <c r="G143" s="333" t="s">
        <v>841</v>
      </c>
      <c r="H143" s="332">
        <v>2011</v>
      </c>
      <c r="I143" s="332">
        <v>2016</v>
      </c>
      <c r="J143" s="356">
        <v>61900</v>
      </c>
      <c r="K143" s="356"/>
      <c r="L143" s="356">
        <v>950</v>
      </c>
      <c r="M143" s="357">
        <v>11551</v>
      </c>
      <c r="N143" s="357">
        <v>9423</v>
      </c>
      <c r="O143" s="356">
        <v>9214</v>
      </c>
      <c r="P143" s="338">
        <f t="shared" si="21"/>
        <v>0.97782022710389471</v>
      </c>
      <c r="Q143" s="357">
        <v>51527</v>
      </c>
      <c r="R143" s="357"/>
      <c r="S143" s="339"/>
      <c r="T143" s="340" t="s">
        <v>765</v>
      </c>
      <c r="U143" s="341"/>
      <c r="V143" s="342">
        <f t="shared" si="23"/>
        <v>0</v>
      </c>
      <c r="W143" s="343" t="s">
        <v>1173</v>
      </c>
      <c r="X143" s="344">
        <f t="shared" si="22"/>
        <v>15</v>
      </c>
      <c r="Y143" s="342" t="str">
        <f t="shared" si="24"/>
        <v xml:space="preserve"> </v>
      </c>
      <c r="Z143" s="345">
        <f t="shared" si="25"/>
        <v>0</v>
      </c>
      <c r="AA143" s="346" t="str">
        <f t="shared" si="26"/>
        <v>560023212927612149</v>
      </c>
      <c r="AB143" s="329"/>
      <c r="AC143" s="347"/>
      <c r="AD143" s="329"/>
      <c r="AE143" s="329"/>
      <c r="AF143" s="329"/>
    </row>
    <row r="144" spans="1:32" outlineLevel="2" x14ac:dyDescent="0.2">
      <c r="A144" s="330">
        <f t="shared" si="20"/>
        <v>142</v>
      </c>
      <c r="B144" s="355">
        <v>5600</v>
      </c>
      <c r="C144" s="332" t="s">
        <v>783</v>
      </c>
      <c r="D144" s="332">
        <v>2928</v>
      </c>
      <c r="E144" s="332">
        <v>6121</v>
      </c>
      <c r="F144" s="340">
        <v>49</v>
      </c>
      <c r="G144" s="333" t="s">
        <v>842</v>
      </c>
      <c r="H144" s="332">
        <v>2011</v>
      </c>
      <c r="I144" s="332">
        <v>2020</v>
      </c>
      <c r="J144" s="356">
        <v>81534</v>
      </c>
      <c r="K144" s="356"/>
      <c r="L144" s="356"/>
      <c r="M144" s="357">
        <v>2000</v>
      </c>
      <c r="N144" s="357">
        <v>0</v>
      </c>
      <c r="O144" s="356"/>
      <c r="P144" s="338" t="str">
        <f t="shared" si="21"/>
        <v xml:space="preserve"> </v>
      </c>
      <c r="Q144" s="357">
        <v>1500</v>
      </c>
      <c r="R144" s="357">
        <v>100</v>
      </c>
      <c r="S144" s="339">
        <v>79934</v>
      </c>
      <c r="T144" s="340" t="s">
        <v>765</v>
      </c>
      <c r="U144" s="341"/>
      <c r="V144" s="342">
        <f t="shared" si="23"/>
        <v>0</v>
      </c>
      <c r="W144" s="343" t="s">
        <v>1173</v>
      </c>
      <c r="X144" s="344">
        <f t="shared" si="22"/>
        <v>15</v>
      </c>
      <c r="Y144" s="342" t="str">
        <f t="shared" si="24"/>
        <v xml:space="preserve"> </v>
      </c>
      <c r="Z144" s="345">
        <f t="shared" si="25"/>
        <v>0</v>
      </c>
      <c r="AA144" s="346" t="str">
        <f t="shared" si="26"/>
        <v>560023212928612149</v>
      </c>
      <c r="AB144" s="329"/>
      <c r="AC144" s="347"/>
      <c r="AD144" s="329"/>
      <c r="AE144" s="329"/>
      <c r="AF144" s="329"/>
    </row>
    <row r="145" spans="1:32" outlineLevel="2" x14ac:dyDescent="0.2">
      <c r="A145" s="330">
        <f t="shared" si="20"/>
        <v>143</v>
      </c>
      <c r="B145" s="355">
        <v>5600</v>
      </c>
      <c r="C145" s="332" t="s">
        <v>783</v>
      </c>
      <c r="D145" s="332">
        <v>2929</v>
      </c>
      <c r="E145" s="332">
        <v>6121</v>
      </c>
      <c r="F145" s="340">
        <v>49</v>
      </c>
      <c r="G145" s="333" t="s">
        <v>843</v>
      </c>
      <c r="H145" s="332">
        <v>2011</v>
      </c>
      <c r="I145" s="332">
        <v>2017</v>
      </c>
      <c r="J145" s="356">
        <v>64425</v>
      </c>
      <c r="K145" s="356"/>
      <c r="L145" s="356"/>
      <c r="M145" s="357">
        <v>2500</v>
      </c>
      <c r="N145" s="357">
        <v>1850</v>
      </c>
      <c r="O145" s="356">
        <v>1834</v>
      </c>
      <c r="P145" s="338">
        <f t="shared" si="21"/>
        <v>0.99135135135135133</v>
      </c>
      <c r="Q145" s="357">
        <v>6000</v>
      </c>
      <c r="R145" s="357">
        <v>56575</v>
      </c>
      <c r="S145" s="339"/>
      <c r="T145" s="340" t="s">
        <v>765</v>
      </c>
      <c r="U145" s="341"/>
      <c r="V145" s="342">
        <f t="shared" si="23"/>
        <v>0</v>
      </c>
      <c r="W145" s="343" t="s">
        <v>1173</v>
      </c>
      <c r="X145" s="344">
        <f t="shared" si="22"/>
        <v>15</v>
      </c>
      <c r="Y145" s="342" t="str">
        <f t="shared" si="24"/>
        <v xml:space="preserve"> </v>
      </c>
      <c r="Z145" s="345">
        <f t="shared" si="25"/>
        <v>0</v>
      </c>
      <c r="AA145" s="346" t="str">
        <f t="shared" si="26"/>
        <v>560023212929612149</v>
      </c>
      <c r="AB145" s="329"/>
      <c r="AC145" s="347"/>
      <c r="AD145" s="329"/>
      <c r="AE145" s="329"/>
      <c r="AF145" s="329"/>
    </row>
    <row r="146" spans="1:32" outlineLevel="2" x14ac:dyDescent="0.2">
      <c r="A146" s="330">
        <f t="shared" si="20"/>
        <v>144</v>
      </c>
      <c r="B146" s="355">
        <v>5600</v>
      </c>
      <c r="C146" s="332" t="s">
        <v>783</v>
      </c>
      <c r="D146" s="332">
        <v>2952</v>
      </c>
      <c r="E146" s="332">
        <v>6121</v>
      </c>
      <c r="F146" s="340">
        <v>49</v>
      </c>
      <c r="G146" s="333" t="s">
        <v>844</v>
      </c>
      <c r="H146" s="332">
        <v>2011</v>
      </c>
      <c r="I146" s="332">
        <v>2017</v>
      </c>
      <c r="J146" s="356">
        <v>72087</v>
      </c>
      <c r="K146" s="356"/>
      <c r="L146" s="356">
        <v>1810</v>
      </c>
      <c r="M146" s="357">
        <v>18000</v>
      </c>
      <c r="N146" s="357">
        <v>15644</v>
      </c>
      <c r="O146" s="356">
        <v>15429</v>
      </c>
      <c r="P146" s="338">
        <f t="shared" si="21"/>
        <v>0.98625671183840447</v>
      </c>
      <c r="Q146" s="357">
        <v>38833</v>
      </c>
      <c r="R146" s="357">
        <v>15800</v>
      </c>
      <c r="S146" s="339"/>
      <c r="T146" s="340" t="s">
        <v>765</v>
      </c>
      <c r="U146" s="341"/>
      <c r="V146" s="342">
        <f t="shared" si="23"/>
        <v>0</v>
      </c>
      <c r="W146" s="343" t="s">
        <v>1173</v>
      </c>
      <c r="X146" s="344">
        <f t="shared" si="22"/>
        <v>15</v>
      </c>
      <c r="Y146" s="342" t="str">
        <f t="shared" si="24"/>
        <v xml:space="preserve"> </v>
      </c>
      <c r="Z146" s="345">
        <f t="shared" si="25"/>
        <v>0</v>
      </c>
      <c r="AA146" s="346" t="str">
        <f t="shared" si="26"/>
        <v>560023212952612149</v>
      </c>
      <c r="AB146" s="329"/>
      <c r="AC146" s="347"/>
      <c r="AD146" s="329"/>
      <c r="AE146" s="329"/>
      <c r="AF146" s="329"/>
    </row>
    <row r="147" spans="1:32" outlineLevel="2" x14ac:dyDescent="0.2">
      <c r="A147" s="330">
        <f t="shared" si="20"/>
        <v>145</v>
      </c>
      <c r="B147" s="358" t="s">
        <v>701</v>
      </c>
      <c r="C147" s="332" t="s">
        <v>783</v>
      </c>
      <c r="D147" s="332">
        <v>2969</v>
      </c>
      <c r="E147" s="332">
        <v>6121</v>
      </c>
      <c r="F147" s="340">
        <v>49</v>
      </c>
      <c r="G147" s="333" t="s">
        <v>845</v>
      </c>
      <c r="H147" s="359">
        <v>2010</v>
      </c>
      <c r="I147" s="359">
        <v>2015</v>
      </c>
      <c r="J147" s="356">
        <v>52650</v>
      </c>
      <c r="K147" s="356"/>
      <c r="L147" s="356">
        <v>9938</v>
      </c>
      <c r="M147" s="357">
        <v>27050</v>
      </c>
      <c r="N147" s="357">
        <v>42712</v>
      </c>
      <c r="O147" s="356">
        <v>42415</v>
      </c>
      <c r="P147" s="338">
        <f t="shared" si="21"/>
        <v>0.99304645064618846</v>
      </c>
      <c r="Q147" s="357"/>
      <c r="R147" s="357"/>
      <c r="S147" s="339"/>
      <c r="T147" s="340" t="s">
        <v>765</v>
      </c>
      <c r="U147" s="341"/>
      <c r="V147" s="342">
        <f t="shared" si="23"/>
        <v>0</v>
      </c>
      <c r="W147" s="343" t="s">
        <v>1173</v>
      </c>
      <c r="X147" s="344">
        <f t="shared" si="22"/>
        <v>15</v>
      </c>
      <c r="Y147" s="342" t="str">
        <f t="shared" si="24"/>
        <v xml:space="preserve"> </v>
      </c>
      <c r="Z147" s="345">
        <f t="shared" si="25"/>
        <v>0</v>
      </c>
      <c r="AA147" s="346" t="str">
        <f t="shared" si="26"/>
        <v>560023212969612149</v>
      </c>
      <c r="AB147" s="329"/>
      <c r="AC147" s="347"/>
      <c r="AD147" s="329"/>
      <c r="AE147" s="329"/>
      <c r="AF147" s="329"/>
    </row>
    <row r="148" spans="1:32" outlineLevel="2" x14ac:dyDescent="0.2">
      <c r="A148" s="330">
        <f t="shared" si="20"/>
        <v>146</v>
      </c>
      <c r="B148" s="358" t="s">
        <v>701</v>
      </c>
      <c r="C148" s="332" t="s">
        <v>783</v>
      </c>
      <c r="D148" s="332">
        <v>2970</v>
      </c>
      <c r="E148" s="332">
        <v>6121</v>
      </c>
      <c r="F148" s="340">
        <v>49</v>
      </c>
      <c r="G148" s="333" t="s">
        <v>846</v>
      </c>
      <c r="H148" s="359">
        <v>2010</v>
      </c>
      <c r="I148" s="332">
        <v>2017</v>
      </c>
      <c r="J148" s="356">
        <v>10585</v>
      </c>
      <c r="K148" s="356"/>
      <c r="L148" s="356">
        <v>1566</v>
      </c>
      <c r="M148" s="357">
        <v>9605</v>
      </c>
      <c r="N148" s="357">
        <v>50</v>
      </c>
      <c r="O148" s="356">
        <v>34</v>
      </c>
      <c r="P148" s="338">
        <f t="shared" si="21"/>
        <v>0.68</v>
      </c>
      <c r="Q148" s="357">
        <v>8919</v>
      </c>
      <c r="R148" s="357">
        <v>50</v>
      </c>
      <c r="S148" s="339"/>
      <c r="T148" s="340" t="s">
        <v>765</v>
      </c>
      <c r="U148" s="341"/>
      <c r="V148" s="342">
        <f t="shared" si="23"/>
        <v>0</v>
      </c>
      <c r="W148" s="343" t="s">
        <v>1173</v>
      </c>
      <c r="X148" s="344">
        <f t="shared" si="22"/>
        <v>15</v>
      </c>
      <c r="Y148" s="342" t="str">
        <f t="shared" si="24"/>
        <v xml:space="preserve"> </v>
      </c>
      <c r="Z148" s="345">
        <f t="shared" si="25"/>
        <v>0</v>
      </c>
      <c r="AA148" s="346" t="str">
        <f t="shared" si="26"/>
        <v>560023212970612149</v>
      </c>
      <c r="AB148" s="329"/>
      <c r="AC148" s="347"/>
      <c r="AD148" s="329"/>
      <c r="AE148" s="329"/>
      <c r="AF148" s="329"/>
    </row>
    <row r="149" spans="1:32" outlineLevel="2" x14ac:dyDescent="0.2">
      <c r="A149" s="330">
        <f t="shared" si="20"/>
        <v>147</v>
      </c>
      <c r="B149" s="358" t="s">
        <v>701</v>
      </c>
      <c r="C149" s="332" t="s">
        <v>783</v>
      </c>
      <c r="D149" s="332">
        <v>2972</v>
      </c>
      <c r="E149" s="332">
        <v>6121</v>
      </c>
      <c r="F149" s="340">
        <v>49</v>
      </c>
      <c r="G149" s="333" t="s">
        <v>847</v>
      </c>
      <c r="H149" s="359">
        <v>2010</v>
      </c>
      <c r="I149" s="332">
        <v>2018</v>
      </c>
      <c r="J149" s="356">
        <v>60850</v>
      </c>
      <c r="K149" s="356"/>
      <c r="L149" s="356">
        <v>480</v>
      </c>
      <c r="M149" s="357">
        <v>2200</v>
      </c>
      <c r="N149" s="357">
        <v>1820</v>
      </c>
      <c r="O149" s="356">
        <v>1816</v>
      </c>
      <c r="P149" s="338">
        <f t="shared" si="21"/>
        <v>0.99780219780219781</v>
      </c>
      <c r="Q149" s="357">
        <v>100</v>
      </c>
      <c r="R149" s="357">
        <v>200</v>
      </c>
      <c r="S149" s="339">
        <v>58250</v>
      </c>
      <c r="T149" s="340" t="s">
        <v>765</v>
      </c>
      <c r="U149" s="341"/>
      <c r="V149" s="342">
        <f t="shared" si="23"/>
        <v>0</v>
      </c>
      <c r="W149" s="343" t="s">
        <v>1173</v>
      </c>
      <c r="X149" s="344">
        <f t="shared" si="22"/>
        <v>15</v>
      </c>
      <c r="Y149" s="342" t="str">
        <f t="shared" si="24"/>
        <v xml:space="preserve"> </v>
      </c>
      <c r="Z149" s="345">
        <f t="shared" si="25"/>
        <v>0</v>
      </c>
      <c r="AA149" s="346" t="str">
        <f t="shared" si="26"/>
        <v>560023212972612149</v>
      </c>
      <c r="AB149" s="329"/>
      <c r="AC149" s="347"/>
      <c r="AD149" s="329"/>
      <c r="AE149" s="329"/>
      <c r="AF149" s="329"/>
    </row>
    <row r="150" spans="1:32" outlineLevel="2" x14ac:dyDescent="0.2">
      <c r="A150" s="330">
        <f t="shared" si="20"/>
        <v>148</v>
      </c>
      <c r="B150" s="358" t="s">
        <v>701</v>
      </c>
      <c r="C150" s="332" t="s">
        <v>783</v>
      </c>
      <c r="D150" s="332">
        <v>2984</v>
      </c>
      <c r="E150" s="332">
        <v>6121</v>
      </c>
      <c r="F150" s="340">
        <v>49</v>
      </c>
      <c r="G150" s="333" t="s">
        <v>848</v>
      </c>
      <c r="H150" s="359">
        <v>2010</v>
      </c>
      <c r="I150" s="332">
        <v>2017</v>
      </c>
      <c r="J150" s="356">
        <v>38355</v>
      </c>
      <c r="K150" s="356"/>
      <c r="L150" s="356">
        <v>409</v>
      </c>
      <c r="M150" s="357">
        <v>2394</v>
      </c>
      <c r="N150" s="357">
        <v>1450</v>
      </c>
      <c r="O150" s="356">
        <v>1422</v>
      </c>
      <c r="P150" s="338">
        <f t="shared" si="21"/>
        <v>0.9806896551724138</v>
      </c>
      <c r="Q150" s="357">
        <v>10800</v>
      </c>
      <c r="R150" s="357">
        <v>25696</v>
      </c>
      <c r="S150" s="339"/>
      <c r="T150" s="340" t="s">
        <v>765</v>
      </c>
      <c r="U150" s="341"/>
      <c r="V150" s="342">
        <f t="shared" si="23"/>
        <v>0</v>
      </c>
      <c r="W150" s="343" t="s">
        <v>1173</v>
      </c>
      <c r="X150" s="344">
        <f t="shared" si="22"/>
        <v>15</v>
      </c>
      <c r="Y150" s="342" t="str">
        <f t="shared" si="24"/>
        <v xml:space="preserve"> </v>
      </c>
      <c r="Z150" s="345">
        <f t="shared" si="25"/>
        <v>0</v>
      </c>
      <c r="AA150" s="346" t="str">
        <f t="shared" si="26"/>
        <v>560023212984612149</v>
      </c>
      <c r="AB150" s="329"/>
      <c r="AC150" s="347"/>
      <c r="AD150" s="329"/>
      <c r="AE150" s="329"/>
      <c r="AF150" s="329"/>
    </row>
    <row r="151" spans="1:32" outlineLevel="2" x14ac:dyDescent="0.2">
      <c r="A151" s="330">
        <f t="shared" si="20"/>
        <v>149</v>
      </c>
      <c r="B151" s="358" t="s">
        <v>701</v>
      </c>
      <c r="C151" s="332" t="s">
        <v>783</v>
      </c>
      <c r="D151" s="332">
        <v>2989</v>
      </c>
      <c r="E151" s="332">
        <v>6121</v>
      </c>
      <c r="F151" s="340">
        <v>49</v>
      </c>
      <c r="G151" s="333" t="s">
        <v>849</v>
      </c>
      <c r="H151" s="359">
        <v>2010</v>
      </c>
      <c r="I151" s="332">
        <v>2018</v>
      </c>
      <c r="J151" s="356">
        <v>20000</v>
      </c>
      <c r="K151" s="356"/>
      <c r="L151" s="356">
        <v>9112</v>
      </c>
      <c r="M151" s="357">
        <v>3500</v>
      </c>
      <c r="N151" s="357">
        <v>120</v>
      </c>
      <c r="O151" s="356">
        <v>54</v>
      </c>
      <c r="P151" s="338">
        <f t="shared" si="21"/>
        <v>0.45</v>
      </c>
      <c r="Q151" s="357">
        <v>3800</v>
      </c>
      <c r="R151" s="357">
        <v>1200</v>
      </c>
      <c r="S151" s="339">
        <v>5768</v>
      </c>
      <c r="T151" s="340" t="s">
        <v>765</v>
      </c>
      <c r="U151" s="341"/>
      <c r="V151" s="342">
        <f t="shared" si="23"/>
        <v>0</v>
      </c>
      <c r="W151" s="343" t="s">
        <v>1173</v>
      </c>
      <c r="X151" s="344">
        <f t="shared" si="22"/>
        <v>15</v>
      </c>
      <c r="Y151" s="342" t="str">
        <f t="shared" si="24"/>
        <v xml:space="preserve"> </v>
      </c>
      <c r="Z151" s="345">
        <f t="shared" si="25"/>
        <v>0</v>
      </c>
      <c r="AA151" s="346" t="str">
        <f t="shared" si="26"/>
        <v>560023212989612149</v>
      </c>
      <c r="AB151" s="329"/>
      <c r="AC151" s="347"/>
      <c r="AD151" s="329"/>
      <c r="AE151" s="329"/>
      <c r="AF151" s="329"/>
    </row>
    <row r="152" spans="1:32" outlineLevel="2" x14ac:dyDescent="0.2">
      <c r="A152" s="330">
        <f t="shared" si="20"/>
        <v>150</v>
      </c>
      <c r="B152" s="358" t="s">
        <v>701</v>
      </c>
      <c r="C152" s="332" t="s">
        <v>783</v>
      </c>
      <c r="D152" s="332">
        <v>3023</v>
      </c>
      <c r="E152" s="332">
        <v>6121</v>
      </c>
      <c r="F152" s="340">
        <v>49</v>
      </c>
      <c r="G152" s="333" t="s">
        <v>850</v>
      </c>
      <c r="H152" s="359">
        <v>2010</v>
      </c>
      <c r="I152" s="332">
        <v>2016</v>
      </c>
      <c r="J152" s="356">
        <v>16203</v>
      </c>
      <c r="K152" s="356"/>
      <c r="L152" s="356">
        <v>1612</v>
      </c>
      <c r="M152" s="357">
        <v>12688</v>
      </c>
      <c r="N152" s="357">
        <v>852</v>
      </c>
      <c r="O152" s="356"/>
      <c r="P152" s="338">
        <f t="shared" si="21"/>
        <v>0</v>
      </c>
      <c r="Q152" s="357">
        <v>13739</v>
      </c>
      <c r="R152" s="357"/>
      <c r="S152" s="339"/>
      <c r="T152" s="340" t="s">
        <v>765</v>
      </c>
      <c r="U152" s="341"/>
      <c r="V152" s="342">
        <f t="shared" si="23"/>
        <v>0</v>
      </c>
      <c r="W152" s="343" t="s">
        <v>1173</v>
      </c>
      <c r="X152" s="344">
        <f t="shared" si="22"/>
        <v>15</v>
      </c>
      <c r="Y152" s="342" t="str">
        <f t="shared" si="24"/>
        <v xml:space="preserve"> </v>
      </c>
      <c r="Z152" s="345">
        <f t="shared" si="25"/>
        <v>0</v>
      </c>
      <c r="AA152" s="346" t="str">
        <f t="shared" si="26"/>
        <v>560023213023612149</v>
      </c>
      <c r="AB152" s="329"/>
      <c r="AC152" s="347"/>
      <c r="AD152" s="329"/>
      <c r="AE152" s="329"/>
      <c r="AF152" s="329"/>
    </row>
    <row r="153" spans="1:32" outlineLevel="2" x14ac:dyDescent="0.2">
      <c r="A153" s="330">
        <f t="shared" si="20"/>
        <v>151</v>
      </c>
      <c r="B153" s="358" t="s">
        <v>701</v>
      </c>
      <c r="C153" s="332" t="s">
        <v>783</v>
      </c>
      <c r="D153" s="332">
        <v>3024</v>
      </c>
      <c r="E153" s="332">
        <v>6121</v>
      </c>
      <c r="F153" s="340">
        <v>49</v>
      </c>
      <c r="G153" s="333" t="s">
        <v>851</v>
      </c>
      <c r="H153" s="359">
        <v>2010</v>
      </c>
      <c r="I153" s="332">
        <v>2016</v>
      </c>
      <c r="J153" s="356">
        <v>40063</v>
      </c>
      <c r="K153" s="356"/>
      <c r="L153" s="356">
        <v>6936</v>
      </c>
      <c r="M153" s="357">
        <v>43282</v>
      </c>
      <c r="N153" s="357">
        <v>25811</v>
      </c>
      <c r="O153" s="356">
        <v>24977</v>
      </c>
      <c r="P153" s="338">
        <f t="shared" si="21"/>
        <v>0.96768819495563907</v>
      </c>
      <c r="Q153" s="357">
        <v>7316</v>
      </c>
      <c r="R153" s="357"/>
      <c r="S153" s="339"/>
      <c r="T153" s="340" t="s">
        <v>765</v>
      </c>
      <c r="U153" s="341"/>
      <c r="V153" s="342">
        <f t="shared" si="23"/>
        <v>0</v>
      </c>
      <c r="W153" s="343" t="s">
        <v>1173</v>
      </c>
      <c r="X153" s="344">
        <f t="shared" si="22"/>
        <v>15</v>
      </c>
      <c r="Y153" s="342" t="str">
        <f t="shared" si="24"/>
        <v xml:space="preserve"> </v>
      </c>
      <c r="Z153" s="345">
        <f t="shared" si="25"/>
        <v>0</v>
      </c>
      <c r="AA153" s="346" t="str">
        <f t="shared" si="26"/>
        <v>560023213024612149</v>
      </c>
      <c r="AB153" s="329"/>
      <c r="AC153" s="347"/>
      <c r="AD153" s="329"/>
      <c r="AE153" s="329"/>
      <c r="AF153" s="329"/>
    </row>
    <row r="154" spans="1:32" outlineLevel="2" x14ac:dyDescent="0.2">
      <c r="A154" s="330">
        <f t="shared" si="20"/>
        <v>152</v>
      </c>
      <c r="B154" s="358" t="s">
        <v>701</v>
      </c>
      <c r="C154" s="332" t="s">
        <v>783</v>
      </c>
      <c r="D154" s="332">
        <v>3043</v>
      </c>
      <c r="E154" s="332">
        <v>6121</v>
      </c>
      <c r="F154" s="340">
        <v>49</v>
      </c>
      <c r="G154" s="333" t="s">
        <v>852</v>
      </c>
      <c r="H154" s="359">
        <v>2009</v>
      </c>
      <c r="I154" s="332">
        <v>2019</v>
      </c>
      <c r="J154" s="356">
        <v>158000</v>
      </c>
      <c r="K154" s="356"/>
      <c r="L154" s="356"/>
      <c r="M154" s="357">
        <v>2000</v>
      </c>
      <c r="N154" s="357">
        <v>0</v>
      </c>
      <c r="O154" s="356"/>
      <c r="P154" s="338" t="str">
        <f t="shared" si="21"/>
        <v xml:space="preserve"> </v>
      </c>
      <c r="Q154" s="357">
        <v>7200</v>
      </c>
      <c r="R154" s="357">
        <v>500</v>
      </c>
      <c r="S154" s="339">
        <v>150300</v>
      </c>
      <c r="T154" s="340" t="s">
        <v>765</v>
      </c>
      <c r="U154" s="341"/>
      <c r="V154" s="342">
        <f t="shared" si="23"/>
        <v>0</v>
      </c>
      <c r="W154" s="343" t="s">
        <v>1173</v>
      </c>
      <c r="X154" s="344">
        <f t="shared" si="22"/>
        <v>15</v>
      </c>
      <c r="Y154" s="342" t="str">
        <f t="shared" si="24"/>
        <v xml:space="preserve"> </v>
      </c>
      <c r="Z154" s="345">
        <f t="shared" si="25"/>
        <v>0</v>
      </c>
      <c r="AA154" s="346" t="str">
        <f t="shared" si="26"/>
        <v>560023213043612149</v>
      </c>
      <c r="AB154" s="329"/>
      <c r="AC154" s="347"/>
      <c r="AD154" s="329"/>
      <c r="AE154" s="329"/>
      <c r="AF154" s="329"/>
    </row>
    <row r="155" spans="1:32" outlineLevel="2" x14ac:dyDescent="0.2">
      <c r="A155" s="330">
        <f t="shared" si="20"/>
        <v>153</v>
      </c>
      <c r="B155" s="358" t="s">
        <v>701</v>
      </c>
      <c r="C155" s="332" t="s">
        <v>783</v>
      </c>
      <c r="D155" s="332">
        <v>3082</v>
      </c>
      <c r="E155" s="332">
        <v>6121</v>
      </c>
      <c r="F155" s="340">
        <v>49</v>
      </c>
      <c r="G155" s="333" t="s">
        <v>853</v>
      </c>
      <c r="H155" s="359">
        <v>2009</v>
      </c>
      <c r="I155" s="332">
        <v>2015</v>
      </c>
      <c r="J155" s="356">
        <v>17107</v>
      </c>
      <c r="K155" s="356"/>
      <c r="L155" s="356">
        <v>2375</v>
      </c>
      <c r="M155" s="357">
        <v>15184</v>
      </c>
      <c r="N155" s="357">
        <v>14732</v>
      </c>
      <c r="O155" s="356">
        <v>14622</v>
      </c>
      <c r="P155" s="338">
        <f t="shared" si="21"/>
        <v>0.99253326092859084</v>
      </c>
      <c r="Q155" s="357"/>
      <c r="R155" s="357"/>
      <c r="S155" s="339"/>
      <c r="T155" s="340" t="s">
        <v>765</v>
      </c>
      <c r="U155" s="341"/>
      <c r="V155" s="342">
        <f t="shared" si="23"/>
        <v>0</v>
      </c>
      <c r="W155" s="343" t="s">
        <v>1173</v>
      </c>
      <c r="X155" s="344">
        <f t="shared" si="22"/>
        <v>15</v>
      </c>
      <c r="Y155" s="342" t="str">
        <f t="shared" si="24"/>
        <v xml:space="preserve"> </v>
      </c>
      <c r="Z155" s="345">
        <f t="shared" si="25"/>
        <v>0</v>
      </c>
      <c r="AA155" s="346" t="str">
        <f t="shared" si="26"/>
        <v>560023213082612149</v>
      </c>
      <c r="AB155" s="329"/>
      <c r="AC155" s="347"/>
      <c r="AD155" s="329"/>
      <c r="AE155" s="329"/>
      <c r="AF155" s="329"/>
    </row>
    <row r="156" spans="1:32" outlineLevel="2" x14ac:dyDescent="0.2">
      <c r="A156" s="330">
        <f t="shared" si="20"/>
        <v>154</v>
      </c>
      <c r="B156" s="358" t="s">
        <v>701</v>
      </c>
      <c r="C156" s="332" t="s">
        <v>783</v>
      </c>
      <c r="D156" s="332">
        <v>3083</v>
      </c>
      <c r="E156" s="332">
        <v>6121</v>
      </c>
      <c r="F156" s="340">
        <v>49</v>
      </c>
      <c r="G156" s="333" t="s">
        <v>854</v>
      </c>
      <c r="H156" s="359">
        <v>2009</v>
      </c>
      <c r="I156" s="332">
        <v>2015</v>
      </c>
      <c r="J156" s="356">
        <v>15490</v>
      </c>
      <c r="K156" s="356"/>
      <c r="L156" s="356">
        <v>7185</v>
      </c>
      <c r="M156" s="357">
        <v>10662</v>
      </c>
      <c r="N156" s="357">
        <v>8305</v>
      </c>
      <c r="O156" s="356">
        <v>8118</v>
      </c>
      <c r="P156" s="338">
        <f t="shared" si="21"/>
        <v>0.97748344370860929</v>
      </c>
      <c r="Q156" s="357"/>
      <c r="R156" s="357"/>
      <c r="S156" s="339"/>
      <c r="T156" s="340" t="s">
        <v>765</v>
      </c>
      <c r="U156" s="341"/>
      <c r="V156" s="342">
        <f t="shared" si="23"/>
        <v>0</v>
      </c>
      <c r="W156" s="343" t="s">
        <v>1173</v>
      </c>
      <c r="X156" s="344">
        <f t="shared" si="22"/>
        <v>15</v>
      </c>
      <c r="Y156" s="342" t="str">
        <f t="shared" si="24"/>
        <v xml:space="preserve"> </v>
      </c>
      <c r="Z156" s="345">
        <f t="shared" si="25"/>
        <v>0</v>
      </c>
      <c r="AA156" s="346" t="str">
        <f t="shared" si="26"/>
        <v>560023213083612149</v>
      </c>
      <c r="AB156" s="329"/>
      <c r="AC156" s="347"/>
      <c r="AD156" s="329"/>
      <c r="AE156" s="329"/>
      <c r="AF156" s="329"/>
    </row>
    <row r="157" spans="1:32" outlineLevel="2" x14ac:dyDescent="0.2">
      <c r="A157" s="330">
        <f t="shared" si="20"/>
        <v>155</v>
      </c>
      <c r="B157" s="358" t="s">
        <v>701</v>
      </c>
      <c r="C157" s="332" t="s">
        <v>783</v>
      </c>
      <c r="D157" s="332">
        <v>3105</v>
      </c>
      <c r="E157" s="332">
        <v>6121</v>
      </c>
      <c r="F157" s="340">
        <v>49</v>
      </c>
      <c r="G157" s="333" t="s">
        <v>855</v>
      </c>
      <c r="H157" s="359">
        <v>2008</v>
      </c>
      <c r="I157" s="332">
        <v>2019</v>
      </c>
      <c r="J157" s="356">
        <v>14200</v>
      </c>
      <c r="K157" s="356"/>
      <c r="L157" s="356">
        <v>530</v>
      </c>
      <c r="M157" s="357">
        <v>200</v>
      </c>
      <c r="N157" s="357">
        <v>0</v>
      </c>
      <c r="O157" s="356"/>
      <c r="P157" s="338" t="str">
        <f t="shared" si="21"/>
        <v xml:space="preserve"> </v>
      </c>
      <c r="Q157" s="357"/>
      <c r="R157" s="357">
        <v>100</v>
      </c>
      <c r="S157" s="339">
        <v>13570</v>
      </c>
      <c r="T157" s="340" t="s">
        <v>765</v>
      </c>
      <c r="U157" s="341"/>
      <c r="V157" s="342">
        <f t="shared" si="23"/>
        <v>0</v>
      </c>
      <c r="W157" s="343" t="s">
        <v>1173</v>
      </c>
      <c r="X157" s="344">
        <f t="shared" si="22"/>
        <v>15</v>
      </c>
      <c r="Y157" s="342" t="str">
        <f t="shared" si="24"/>
        <v xml:space="preserve"> </v>
      </c>
      <c r="Z157" s="345">
        <f t="shared" si="25"/>
        <v>0</v>
      </c>
      <c r="AA157" s="346" t="str">
        <f t="shared" si="26"/>
        <v>560023213105612149</v>
      </c>
      <c r="AB157" s="329"/>
      <c r="AC157" s="347"/>
      <c r="AD157" s="329"/>
      <c r="AE157" s="329"/>
      <c r="AF157" s="329"/>
    </row>
    <row r="158" spans="1:32" outlineLevel="2" x14ac:dyDescent="0.2">
      <c r="A158" s="330">
        <f t="shared" si="20"/>
        <v>156</v>
      </c>
      <c r="B158" s="358" t="s">
        <v>701</v>
      </c>
      <c r="C158" s="332" t="s">
        <v>783</v>
      </c>
      <c r="D158" s="332">
        <v>3126</v>
      </c>
      <c r="E158" s="332">
        <v>6121</v>
      </c>
      <c r="F158" s="340">
        <v>49</v>
      </c>
      <c r="G158" s="333" t="s">
        <v>856</v>
      </c>
      <c r="H158" s="359">
        <v>2008</v>
      </c>
      <c r="I158" s="332">
        <v>2021</v>
      </c>
      <c r="J158" s="356">
        <v>50000</v>
      </c>
      <c r="K158" s="356"/>
      <c r="L158" s="356">
        <v>16366</v>
      </c>
      <c r="M158" s="357">
        <v>7000</v>
      </c>
      <c r="N158" s="357">
        <v>3100</v>
      </c>
      <c r="O158" s="356">
        <v>2900</v>
      </c>
      <c r="P158" s="338">
        <f t="shared" si="21"/>
        <v>0.93548387096774188</v>
      </c>
      <c r="Q158" s="357">
        <v>8000</v>
      </c>
      <c r="R158" s="357">
        <v>6600</v>
      </c>
      <c r="S158" s="339">
        <v>15834</v>
      </c>
      <c r="T158" s="340" t="s">
        <v>765</v>
      </c>
      <c r="U158" s="341"/>
      <c r="V158" s="342">
        <f t="shared" si="23"/>
        <v>100</v>
      </c>
      <c r="W158" s="343" t="s">
        <v>1173</v>
      </c>
      <c r="X158" s="344">
        <f t="shared" si="22"/>
        <v>15</v>
      </c>
      <c r="Y158" s="342">
        <f t="shared" si="24"/>
        <v>5600</v>
      </c>
      <c r="Z158" s="345" t="str">
        <f t="shared" si="25"/>
        <v>ORG 3126 - Drobné rekonstrukce na kanal. a vodovod.</v>
      </c>
      <c r="AA158" s="346" t="str">
        <f t="shared" si="26"/>
        <v>560023213126612149</v>
      </c>
      <c r="AB158" s="329"/>
      <c r="AC158" s="347"/>
      <c r="AD158" s="329"/>
      <c r="AE158" s="329"/>
      <c r="AF158" s="329"/>
    </row>
    <row r="159" spans="1:32" outlineLevel="2" x14ac:dyDescent="0.2">
      <c r="A159" s="330">
        <f t="shared" si="20"/>
        <v>157</v>
      </c>
      <c r="B159" s="358" t="s">
        <v>701</v>
      </c>
      <c r="C159" s="332" t="s">
        <v>783</v>
      </c>
      <c r="D159" s="332">
        <v>3159</v>
      </c>
      <c r="E159" s="332">
        <v>6121</v>
      </c>
      <c r="F159" s="340">
        <v>49</v>
      </c>
      <c r="G159" s="333" t="s">
        <v>857</v>
      </c>
      <c r="H159" s="359">
        <v>2007</v>
      </c>
      <c r="I159" s="332">
        <v>2017</v>
      </c>
      <c r="J159" s="356">
        <v>17685</v>
      </c>
      <c r="K159" s="356"/>
      <c r="L159" s="356">
        <v>950</v>
      </c>
      <c r="M159" s="357">
        <v>16891</v>
      </c>
      <c r="N159" s="357">
        <v>10</v>
      </c>
      <c r="O159" s="356"/>
      <c r="P159" s="338">
        <f t="shared" si="21"/>
        <v>0</v>
      </c>
      <c r="Q159" s="357">
        <v>16625</v>
      </c>
      <c r="R159" s="357">
        <v>100</v>
      </c>
      <c r="S159" s="339"/>
      <c r="T159" s="340" t="s">
        <v>765</v>
      </c>
      <c r="U159" s="341"/>
      <c r="V159" s="342">
        <f t="shared" si="23"/>
        <v>0</v>
      </c>
      <c r="W159" s="343" t="s">
        <v>1173</v>
      </c>
      <c r="X159" s="344">
        <f t="shared" si="22"/>
        <v>15</v>
      </c>
      <c r="Y159" s="342" t="str">
        <f t="shared" si="24"/>
        <v xml:space="preserve"> </v>
      </c>
      <c r="Z159" s="345">
        <f t="shared" si="25"/>
        <v>0</v>
      </c>
      <c r="AA159" s="346" t="str">
        <f t="shared" si="26"/>
        <v>560023213159612149</v>
      </c>
      <c r="AB159" s="329"/>
      <c r="AC159" s="347"/>
      <c r="AD159" s="329"/>
      <c r="AE159" s="329"/>
      <c r="AF159" s="329"/>
    </row>
    <row r="160" spans="1:32" outlineLevel="2" x14ac:dyDescent="0.2">
      <c r="A160" s="330">
        <f t="shared" si="20"/>
        <v>158</v>
      </c>
      <c r="B160" s="358" t="s">
        <v>701</v>
      </c>
      <c r="C160" s="332" t="s">
        <v>783</v>
      </c>
      <c r="D160" s="332">
        <v>3181</v>
      </c>
      <c r="E160" s="332">
        <v>6121</v>
      </c>
      <c r="F160" s="340">
        <v>49</v>
      </c>
      <c r="G160" s="333" t="s">
        <v>858</v>
      </c>
      <c r="H160" s="359">
        <v>2007</v>
      </c>
      <c r="I160" s="359">
        <v>2017</v>
      </c>
      <c r="J160" s="356">
        <v>20472</v>
      </c>
      <c r="K160" s="356"/>
      <c r="L160" s="356">
        <v>332</v>
      </c>
      <c r="M160" s="357">
        <v>1400</v>
      </c>
      <c r="N160" s="357">
        <v>1200</v>
      </c>
      <c r="O160" s="356">
        <v>1188</v>
      </c>
      <c r="P160" s="338">
        <f t="shared" si="21"/>
        <v>0.99</v>
      </c>
      <c r="Q160" s="357">
        <v>12405</v>
      </c>
      <c r="R160" s="357">
        <v>6535</v>
      </c>
      <c r="S160" s="339"/>
      <c r="T160" s="340" t="s">
        <v>765</v>
      </c>
      <c r="U160" s="341"/>
      <c r="V160" s="342">
        <f t="shared" si="23"/>
        <v>0</v>
      </c>
      <c r="W160" s="343" t="s">
        <v>1173</v>
      </c>
      <c r="X160" s="344">
        <f t="shared" si="22"/>
        <v>15</v>
      </c>
      <c r="Y160" s="342" t="str">
        <f t="shared" si="24"/>
        <v xml:space="preserve"> </v>
      </c>
      <c r="Z160" s="345">
        <f t="shared" si="25"/>
        <v>0</v>
      </c>
      <c r="AA160" s="346" t="str">
        <f t="shared" si="26"/>
        <v>560023213181612149</v>
      </c>
      <c r="AB160" s="329"/>
      <c r="AC160" s="347"/>
      <c r="AD160" s="329"/>
      <c r="AE160" s="329"/>
      <c r="AF160" s="329"/>
    </row>
    <row r="161" spans="1:32" outlineLevel="2" x14ac:dyDescent="0.2">
      <c r="A161" s="330">
        <f t="shared" si="20"/>
        <v>159</v>
      </c>
      <c r="B161" s="358" t="s">
        <v>701</v>
      </c>
      <c r="C161" s="332" t="s">
        <v>783</v>
      </c>
      <c r="D161" s="332">
        <v>3185</v>
      </c>
      <c r="E161" s="332">
        <v>6121</v>
      </c>
      <c r="F161" s="340">
        <v>49</v>
      </c>
      <c r="G161" s="333" t="s">
        <v>859</v>
      </c>
      <c r="H161" s="359">
        <v>2007</v>
      </c>
      <c r="I161" s="332">
        <v>2015</v>
      </c>
      <c r="J161" s="356">
        <v>112000</v>
      </c>
      <c r="K161" s="356"/>
      <c r="L161" s="356">
        <v>98248</v>
      </c>
      <c r="M161" s="357">
        <v>1803</v>
      </c>
      <c r="N161" s="357">
        <v>3340</v>
      </c>
      <c r="O161" s="356">
        <v>3334</v>
      </c>
      <c r="P161" s="338">
        <f t="shared" si="21"/>
        <v>0.99820359281437121</v>
      </c>
      <c r="Q161" s="357"/>
      <c r="R161" s="357"/>
      <c r="S161" s="339"/>
      <c r="T161" s="340" t="s">
        <v>765</v>
      </c>
      <c r="U161" s="341"/>
      <c r="V161" s="342">
        <f t="shared" si="23"/>
        <v>10412</v>
      </c>
      <c r="W161" s="343" t="s">
        <v>1173</v>
      </c>
      <c r="X161" s="344">
        <f t="shared" si="22"/>
        <v>15</v>
      </c>
      <c r="Y161" s="342">
        <f t="shared" si="24"/>
        <v>5600</v>
      </c>
      <c r="Z161" s="345" t="str">
        <f t="shared" si="25"/>
        <v>ORG 3185 - Milady Horákové - rek. kanalizace a vodovodu</v>
      </c>
      <c r="AA161" s="346" t="str">
        <f t="shared" si="26"/>
        <v>560023213185612149</v>
      </c>
      <c r="AB161" s="329"/>
      <c r="AC161" s="347"/>
      <c r="AD161" s="329"/>
      <c r="AE161" s="329"/>
      <c r="AF161" s="329"/>
    </row>
    <row r="162" spans="1:32" outlineLevel="2" x14ac:dyDescent="0.2">
      <c r="A162" s="330">
        <f t="shared" si="20"/>
        <v>160</v>
      </c>
      <c r="B162" s="358">
        <v>5600</v>
      </c>
      <c r="C162" s="332" t="s">
        <v>783</v>
      </c>
      <c r="D162" s="359">
        <v>3347</v>
      </c>
      <c r="E162" s="332">
        <v>6121</v>
      </c>
      <c r="F162" s="340"/>
      <c r="G162" s="333" t="s">
        <v>860</v>
      </c>
      <c r="H162" s="355">
        <v>2005</v>
      </c>
      <c r="I162" s="359">
        <v>2017</v>
      </c>
      <c r="J162" s="356">
        <v>70000</v>
      </c>
      <c r="K162" s="356"/>
      <c r="L162" s="356"/>
      <c r="M162" s="357">
        <v>5000</v>
      </c>
      <c r="N162" s="357">
        <v>10</v>
      </c>
      <c r="O162" s="356"/>
      <c r="P162" s="338">
        <f t="shared" si="21"/>
        <v>0</v>
      </c>
      <c r="Q162" s="357"/>
      <c r="R162" s="357"/>
      <c r="S162" s="339">
        <v>10329</v>
      </c>
      <c r="T162" s="340" t="s">
        <v>703</v>
      </c>
      <c r="U162" s="341"/>
      <c r="V162" s="342">
        <f t="shared" si="23"/>
        <v>59661</v>
      </c>
      <c r="W162" s="343" t="s">
        <v>1173</v>
      </c>
      <c r="X162" s="344">
        <f t="shared" si="22"/>
        <v>15</v>
      </c>
      <c r="Y162" s="342">
        <f t="shared" si="24"/>
        <v>5600</v>
      </c>
      <c r="Z162" s="345" t="str">
        <f t="shared" si="25"/>
        <v>ORG 3347 - Rekonstrukce nevypořádané infrastruktury</v>
      </c>
      <c r="AA162" s="346" t="str">
        <f t="shared" si="26"/>
        <v>5600232133476121</v>
      </c>
      <c r="AB162" s="329"/>
      <c r="AC162" s="347"/>
      <c r="AD162" s="329"/>
      <c r="AE162" s="329"/>
      <c r="AF162" s="329"/>
    </row>
    <row r="163" spans="1:32" outlineLevel="2" x14ac:dyDescent="0.2">
      <c r="A163" s="330">
        <f t="shared" si="20"/>
        <v>161</v>
      </c>
      <c r="B163" s="358" t="s">
        <v>701</v>
      </c>
      <c r="C163" s="332" t="s">
        <v>783</v>
      </c>
      <c r="D163" s="332">
        <v>3350</v>
      </c>
      <c r="E163" s="332">
        <v>6121</v>
      </c>
      <c r="F163" s="340">
        <v>49</v>
      </c>
      <c r="G163" s="333" t="s">
        <v>861</v>
      </c>
      <c r="H163" s="359">
        <v>2005</v>
      </c>
      <c r="I163" s="332">
        <v>2020</v>
      </c>
      <c r="J163" s="356">
        <v>21529</v>
      </c>
      <c r="K163" s="356"/>
      <c r="L163" s="356"/>
      <c r="M163" s="357">
        <v>200</v>
      </c>
      <c r="N163" s="357">
        <v>0</v>
      </c>
      <c r="O163" s="356"/>
      <c r="P163" s="338" t="str">
        <f t="shared" si="21"/>
        <v xml:space="preserve"> </v>
      </c>
      <c r="Q163" s="357"/>
      <c r="R163" s="357"/>
      <c r="S163" s="339">
        <v>20487</v>
      </c>
      <c r="T163" s="340" t="s">
        <v>765</v>
      </c>
      <c r="U163" s="341"/>
      <c r="V163" s="342">
        <f t="shared" si="23"/>
        <v>1042</v>
      </c>
      <c r="W163" s="343" t="s">
        <v>1173</v>
      </c>
      <c r="X163" s="344">
        <f t="shared" si="22"/>
        <v>15</v>
      </c>
      <c r="Y163" s="342">
        <f t="shared" si="24"/>
        <v>5600</v>
      </c>
      <c r="Z163" s="345" t="str">
        <f t="shared" si="25"/>
        <v>ORG 3350 - Komárovská - rekonstrukce kanalizace a vodovodu</v>
      </c>
      <c r="AA163" s="346" t="str">
        <f t="shared" si="26"/>
        <v>560023213350612149</v>
      </c>
      <c r="AB163" s="329"/>
      <c r="AC163" s="347"/>
      <c r="AD163" s="329"/>
      <c r="AE163" s="329"/>
      <c r="AF163" s="329"/>
    </row>
    <row r="164" spans="1:32" outlineLevel="2" x14ac:dyDescent="0.2">
      <c r="A164" s="330">
        <f t="shared" si="20"/>
        <v>162</v>
      </c>
      <c r="B164" s="358" t="s">
        <v>701</v>
      </c>
      <c r="C164" s="332" t="s">
        <v>783</v>
      </c>
      <c r="D164" s="332">
        <v>3353</v>
      </c>
      <c r="E164" s="332">
        <v>6121</v>
      </c>
      <c r="F164" s="340">
        <v>49</v>
      </c>
      <c r="G164" s="333" t="s">
        <v>862</v>
      </c>
      <c r="H164" s="359">
        <v>2005</v>
      </c>
      <c r="I164" s="332">
        <v>2016</v>
      </c>
      <c r="J164" s="356">
        <v>44699</v>
      </c>
      <c r="K164" s="356"/>
      <c r="L164" s="356">
        <v>986</v>
      </c>
      <c r="M164" s="357">
        <v>10000</v>
      </c>
      <c r="N164" s="357">
        <v>5705</v>
      </c>
      <c r="O164" s="356">
        <v>5700</v>
      </c>
      <c r="P164" s="338">
        <f t="shared" si="21"/>
        <v>0.99912357581069233</v>
      </c>
      <c r="Q164" s="357">
        <v>38008</v>
      </c>
      <c r="R164" s="357"/>
      <c r="S164" s="339"/>
      <c r="T164" s="340" t="s">
        <v>765</v>
      </c>
      <c r="U164" s="379"/>
      <c r="V164" s="342">
        <f t="shared" si="23"/>
        <v>0</v>
      </c>
      <c r="W164" s="343" t="s">
        <v>1173</v>
      </c>
      <c r="X164" s="344">
        <f t="shared" si="22"/>
        <v>15</v>
      </c>
      <c r="Y164" s="342" t="str">
        <f t="shared" si="24"/>
        <v xml:space="preserve"> </v>
      </c>
      <c r="Z164" s="345">
        <f t="shared" si="25"/>
        <v>0</v>
      </c>
      <c r="AA164" s="346" t="str">
        <f t="shared" si="26"/>
        <v>560023213353612149</v>
      </c>
      <c r="AB164" s="329"/>
      <c r="AC164" s="347"/>
      <c r="AD164" s="329"/>
      <c r="AE164" s="329"/>
      <c r="AF164" s="329"/>
    </row>
    <row r="165" spans="1:32" outlineLevel="2" x14ac:dyDescent="0.2">
      <c r="A165" s="330">
        <f t="shared" si="20"/>
        <v>163</v>
      </c>
      <c r="B165" s="358" t="s">
        <v>701</v>
      </c>
      <c r="C165" s="332" t="s">
        <v>783</v>
      </c>
      <c r="D165" s="332">
        <v>3375</v>
      </c>
      <c r="E165" s="332">
        <v>6121</v>
      </c>
      <c r="F165" s="366" t="s">
        <v>863</v>
      </c>
      <c r="G165" s="333" t="s">
        <v>864</v>
      </c>
      <c r="H165" s="332"/>
      <c r="I165" s="332"/>
      <c r="J165" s="356"/>
      <c r="K165" s="356"/>
      <c r="L165" s="356">
        <v>738028</v>
      </c>
      <c r="M165" s="357"/>
      <c r="N165" s="357"/>
      <c r="O165" s="356"/>
      <c r="P165" s="338" t="str">
        <f t="shared" si="21"/>
        <v xml:space="preserve"> </v>
      </c>
      <c r="Q165" s="357"/>
      <c r="R165" s="357"/>
      <c r="S165" s="339"/>
      <c r="T165" s="340" t="s">
        <v>703</v>
      </c>
      <c r="U165" s="341"/>
      <c r="V165" s="342">
        <f t="shared" si="23"/>
        <v>-738028</v>
      </c>
      <c r="W165" s="343" t="s">
        <v>1173</v>
      </c>
      <c r="X165" s="344">
        <f t="shared" si="22"/>
        <v>15</v>
      </c>
      <c r="Y165" s="342">
        <f t="shared" si="24"/>
        <v>5600</v>
      </c>
      <c r="Z165" s="345" t="str">
        <f t="shared" si="25"/>
        <v>ORG 3375 - Rekonstrukce a dostavba kanalizace v Brně - dotace</v>
      </c>
      <c r="AA165" s="346" t="str">
        <f t="shared" si="26"/>
        <v>5600232133756121FS</v>
      </c>
      <c r="AB165" s="329"/>
      <c r="AC165" s="347"/>
      <c r="AD165" s="329"/>
      <c r="AE165" s="329"/>
      <c r="AF165" s="329"/>
    </row>
    <row r="166" spans="1:32" outlineLevel="2" x14ac:dyDescent="0.2">
      <c r="A166" s="330">
        <f t="shared" si="20"/>
        <v>164</v>
      </c>
      <c r="B166" s="358" t="s">
        <v>701</v>
      </c>
      <c r="C166" s="332" t="s">
        <v>783</v>
      </c>
      <c r="D166" s="332">
        <v>3375</v>
      </c>
      <c r="E166" s="332">
        <v>6121</v>
      </c>
      <c r="F166" s="340"/>
      <c r="G166" s="333" t="s">
        <v>865</v>
      </c>
      <c r="H166" s="359">
        <v>2004</v>
      </c>
      <c r="I166" s="332">
        <v>2016</v>
      </c>
      <c r="J166" s="356">
        <v>1566301</v>
      </c>
      <c r="K166" s="356">
        <v>920789</v>
      </c>
      <c r="L166" s="356">
        <v>635356</v>
      </c>
      <c r="M166" s="357">
        <v>17000</v>
      </c>
      <c r="N166" s="357">
        <v>2429</v>
      </c>
      <c r="O166" s="356">
        <v>1328</v>
      </c>
      <c r="P166" s="338">
        <f t="shared" si="21"/>
        <v>0.54672704816797035</v>
      </c>
      <c r="Q166" s="357">
        <v>14000</v>
      </c>
      <c r="R166" s="357"/>
      <c r="S166" s="339"/>
      <c r="T166" s="340" t="s">
        <v>703</v>
      </c>
      <c r="U166" s="379"/>
      <c r="V166" s="342">
        <f t="shared" si="23"/>
        <v>914516</v>
      </c>
      <c r="W166" s="343" t="s">
        <v>1174</v>
      </c>
      <c r="X166" s="344">
        <f t="shared" si="22"/>
        <v>16</v>
      </c>
      <c r="Y166" s="342">
        <f t="shared" si="24"/>
        <v>5600</v>
      </c>
      <c r="Z166" s="345" t="str">
        <f t="shared" si="25"/>
        <v xml:space="preserve">ORG 3375 - Rekonstrukce a dostavba kanalizace v Brně </v>
      </c>
      <c r="AA166" s="346" t="str">
        <f t="shared" si="26"/>
        <v>5600232133756121</v>
      </c>
      <c r="AB166" s="329"/>
      <c r="AC166" s="347"/>
      <c r="AD166" s="329"/>
      <c r="AE166" s="329"/>
      <c r="AF166" s="329"/>
    </row>
    <row r="167" spans="1:32" outlineLevel="2" x14ac:dyDescent="0.2">
      <c r="A167" s="330">
        <f t="shared" si="20"/>
        <v>165</v>
      </c>
      <c r="B167" s="358" t="s">
        <v>701</v>
      </c>
      <c r="C167" s="332" t="s">
        <v>783</v>
      </c>
      <c r="D167" s="332">
        <v>3375</v>
      </c>
      <c r="E167" s="332">
        <v>6121</v>
      </c>
      <c r="F167" s="340">
        <v>41</v>
      </c>
      <c r="G167" s="333" t="s">
        <v>865</v>
      </c>
      <c r="H167" s="359"/>
      <c r="I167" s="332"/>
      <c r="J167" s="356"/>
      <c r="K167" s="356"/>
      <c r="L167" s="356">
        <v>54750</v>
      </c>
      <c r="M167" s="357"/>
      <c r="N167" s="357"/>
      <c r="O167" s="356"/>
      <c r="P167" s="338" t="str">
        <f t="shared" si="21"/>
        <v xml:space="preserve"> </v>
      </c>
      <c r="Q167" s="357"/>
      <c r="R167" s="357"/>
      <c r="S167" s="339"/>
      <c r="T167" s="340" t="s">
        <v>703</v>
      </c>
      <c r="U167" s="379"/>
      <c r="V167" s="342">
        <f t="shared" si="23"/>
        <v>-54750</v>
      </c>
      <c r="W167" s="343" t="s">
        <v>1173</v>
      </c>
      <c r="X167" s="344">
        <f t="shared" si="22"/>
        <v>16</v>
      </c>
      <c r="Y167" s="342">
        <f t="shared" si="24"/>
        <v>5600</v>
      </c>
      <c r="Z167" s="345" t="str">
        <f t="shared" si="25"/>
        <v xml:space="preserve">ORG 3375 - Rekonstrukce a dostavba kanalizace v Brně </v>
      </c>
      <c r="AA167" s="346" t="str">
        <f t="shared" si="26"/>
        <v>560023213375612141</v>
      </c>
      <c r="AB167" s="329"/>
      <c r="AC167" s="347"/>
      <c r="AD167" s="329"/>
      <c r="AE167" s="329"/>
      <c r="AF167" s="329"/>
    </row>
    <row r="168" spans="1:32" outlineLevel="2" x14ac:dyDescent="0.2">
      <c r="A168" s="330">
        <f t="shared" si="20"/>
        <v>166</v>
      </c>
      <c r="B168" s="331" t="s">
        <v>701</v>
      </c>
      <c r="C168" s="332" t="s">
        <v>783</v>
      </c>
      <c r="D168" s="333">
        <v>3375</v>
      </c>
      <c r="E168" s="332">
        <v>6130</v>
      </c>
      <c r="F168" s="334"/>
      <c r="G168" s="333" t="s">
        <v>866</v>
      </c>
      <c r="H168" s="333"/>
      <c r="I168" s="333"/>
      <c r="J168" s="335"/>
      <c r="K168" s="335"/>
      <c r="L168" s="336"/>
      <c r="M168" s="337"/>
      <c r="N168" s="337">
        <v>827</v>
      </c>
      <c r="O168" s="335">
        <v>827</v>
      </c>
      <c r="P168" s="338">
        <f t="shared" si="21"/>
        <v>1</v>
      </c>
      <c r="Q168" s="337"/>
      <c r="R168" s="337"/>
      <c r="S168" s="339"/>
      <c r="T168" s="340" t="s">
        <v>703</v>
      </c>
      <c r="U168" s="379"/>
      <c r="V168" s="342">
        <f t="shared" si="23"/>
        <v>-827</v>
      </c>
      <c r="W168" s="343" t="s">
        <v>1173</v>
      </c>
      <c r="X168" s="344">
        <f t="shared" si="22"/>
        <v>16</v>
      </c>
      <c r="Y168" s="342">
        <f t="shared" si="24"/>
        <v>5600</v>
      </c>
      <c r="Z168" s="345" t="str">
        <f t="shared" si="25"/>
        <v>ORG 3375 - Rekonstrukce a dostavba kanalizace v Brně</v>
      </c>
      <c r="AA168" s="346" t="str">
        <f t="shared" si="26"/>
        <v>5600232133756130</v>
      </c>
      <c r="AB168" s="329"/>
      <c r="AC168" s="347"/>
      <c r="AD168" s="329"/>
      <c r="AE168" s="329"/>
      <c r="AF168" s="329"/>
    </row>
    <row r="169" spans="1:32" outlineLevel="2" x14ac:dyDescent="0.2">
      <c r="A169" s="330">
        <f t="shared" si="20"/>
        <v>167</v>
      </c>
      <c r="B169" s="358" t="s">
        <v>701</v>
      </c>
      <c r="C169" s="332" t="s">
        <v>783</v>
      </c>
      <c r="D169" s="332">
        <v>3393</v>
      </c>
      <c r="E169" s="332">
        <v>6121</v>
      </c>
      <c r="F169" s="340">
        <v>49</v>
      </c>
      <c r="G169" s="333" t="s">
        <v>867</v>
      </c>
      <c r="H169" s="359">
        <v>2004</v>
      </c>
      <c r="I169" s="332">
        <v>2020</v>
      </c>
      <c r="J169" s="356">
        <v>26393</v>
      </c>
      <c r="K169" s="356"/>
      <c r="L169" s="356">
        <v>1561</v>
      </c>
      <c r="M169" s="357">
        <v>400</v>
      </c>
      <c r="N169" s="357">
        <v>0</v>
      </c>
      <c r="O169" s="356"/>
      <c r="P169" s="338" t="str">
        <f t="shared" si="21"/>
        <v xml:space="preserve"> </v>
      </c>
      <c r="Q169" s="357"/>
      <c r="R169" s="357"/>
      <c r="S169" s="339">
        <v>24832</v>
      </c>
      <c r="T169" s="340" t="s">
        <v>765</v>
      </c>
      <c r="U169" s="379"/>
      <c r="V169" s="342">
        <f t="shared" si="23"/>
        <v>0</v>
      </c>
      <c r="W169" s="343" t="s">
        <v>1173</v>
      </c>
      <c r="X169" s="344">
        <f t="shared" si="22"/>
        <v>16</v>
      </c>
      <c r="Y169" s="342" t="str">
        <f t="shared" si="24"/>
        <v xml:space="preserve"> </v>
      </c>
      <c r="Z169" s="345">
        <f t="shared" si="25"/>
        <v>0</v>
      </c>
      <c r="AA169" s="346" t="str">
        <f t="shared" si="26"/>
        <v>560023213393612149</v>
      </c>
      <c r="AB169" s="329"/>
      <c r="AC169" s="347"/>
      <c r="AD169" s="329"/>
      <c r="AE169" s="329"/>
      <c r="AF169" s="329"/>
    </row>
    <row r="170" spans="1:32" outlineLevel="2" x14ac:dyDescent="0.2">
      <c r="A170" s="330">
        <f t="shared" si="20"/>
        <v>168</v>
      </c>
      <c r="B170" s="358" t="s">
        <v>701</v>
      </c>
      <c r="C170" s="332" t="s">
        <v>783</v>
      </c>
      <c r="D170" s="332">
        <v>3399</v>
      </c>
      <c r="E170" s="332">
        <v>6121</v>
      </c>
      <c r="F170" s="340">
        <v>49</v>
      </c>
      <c r="G170" s="333" t="s">
        <v>868</v>
      </c>
      <c r="H170" s="359">
        <v>2004</v>
      </c>
      <c r="I170" s="359">
        <v>2020</v>
      </c>
      <c r="J170" s="356">
        <v>7733</v>
      </c>
      <c r="K170" s="356"/>
      <c r="L170" s="356"/>
      <c r="M170" s="357">
        <v>4900</v>
      </c>
      <c r="N170" s="357">
        <v>0</v>
      </c>
      <c r="O170" s="356"/>
      <c r="P170" s="338" t="str">
        <f t="shared" si="21"/>
        <v xml:space="preserve"> </v>
      </c>
      <c r="Q170" s="357">
        <v>2500</v>
      </c>
      <c r="R170" s="357"/>
      <c r="S170" s="339">
        <v>2500</v>
      </c>
      <c r="T170" s="340" t="s">
        <v>765</v>
      </c>
      <c r="U170" s="379"/>
      <c r="V170" s="342">
        <f t="shared" si="23"/>
        <v>2733</v>
      </c>
      <c r="W170" s="343" t="s">
        <v>1173</v>
      </c>
      <c r="X170" s="344">
        <f t="shared" si="22"/>
        <v>16</v>
      </c>
      <c r="Y170" s="342">
        <f t="shared" si="24"/>
        <v>5600</v>
      </c>
      <c r="Z170" s="345" t="str">
        <f t="shared" si="25"/>
        <v>ORG 3399 - RKS EI - úsek Hájecká, Nezamyslova</v>
      </c>
      <c r="AA170" s="346" t="str">
        <f t="shared" si="26"/>
        <v>560023213399612149</v>
      </c>
      <c r="AB170" s="329"/>
      <c r="AC170" s="347"/>
      <c r="AD170" s="329"/>
      <c r="AE170" s="329"/>
      <c r="AF170" s="329"/>
    </row>
    <row r="171" spans="1:32" outlineLevel="2" x14ac:dyDescent="0.2">
      <c r="A171" s="330">
        <f t="shared" si="20"/>
        <v>169</v>
      </c>
      <c r="B171" s="358" t="s">
        <v>701</v>
      </c>
      <c r="C171" s="332" t="s">
        <v>783</v>
      </c>
      <c r="D171" s="332">
        <v>4130</v>
      </c>
      <c r="E171" s="332">
        <v>6121</v>
      </c>
      <c r="F171" s="340">
        <v>49</v>
      </c>
      <c r="G171" s="333" t="s">
        <v>869</v>
      </c>
      <c r="H171" s="359">
        <v>1998</v>
      </c>
      <c r="I171" s="332">
        <v>2021</v>
      </c>
      <c r="J171" s="356">
        <v>298000</v>
      </c>
      <c r="K171" s="356"/>
      <c r="L171" s="356">
        <v>187514</v>
      </c>
      <c r="M171" s="357">
        <v>30000</v>
      </c>
      <c r="N171" s="357">
        <v>26000</v>
      </c>
      <c r="O171" s="356">
        <v>25577</v>
      </c>
      <c r="P171" s="338">
        <f t="shared" si="21"/>
        <v>0.98373076923076919</v>
      </c>
      <c r="Q171" s="357">
        <v>26000</v>
      </c>
      <c r="R171" s="357">
        <v>12000</v>
      </c>
      <c r="S171" s="339">
        <v>46486</v>
      </c>
      <c r="T171" s="340" t="s">
        <v>765</v>
      </c>
      <c r="U171" s="379"/>
      <c r="V171" s="342">
        <f t="shared" si="23"/>
        <v>0</v>
      </c>
      <c r="W171" s="343" t="s">
        <v>1173</v>
      </c>
      <c r="X171" s="344">
        <f t="shared" si="22"/>
        <v>16</v>
      </c>
      <c r="Y171" s="342" t="str">
        <f t="shared" si="24"/>
        <v xml:space="preserve"> </v>
      </c>
      <c r="Z171" s="345">
        <f t="shared" si="25"/>
        <v>0</v>
      </c>
      <c r="AA171" s="346" t="str">
        <f t="shared" si="26"/>
        <v>560023214130612149</v>
      </c>
      <c r="AB171" s="329"/>
      <c r="AC171" s="347"/>
      <c r="AD171" s="329"/>
      <c r="AE171" s="329"/>
      <c r="AF171" s="329"/>
    </row>
    <row r="172" spans="1:32" outlineLevel="2" x14ac:dyDescent="0.2">
      <c r="A172" s="330">
        <f t="shared" si="20"/>
        <v>170</v>
      </c>
      <c r="B172" s="358" t="s">
        <v>701</v>
      </c>
      <c r="C172" s="332" t="s">
        <v>783</v>
      </c>
      <c r="D172" s="332">
        <v>4455</v>
      </c>
      <c r="E172" s="332">
        <v>6121</v>
      </c>
      <c r="F172" s="340">
        <v>49</v>
      </c>
      <c r="G172" s="333" t="s">
        <v>870</v>
      </c>
      <c r="H172" s="359">
        <v>2001</v>
      </c>
      <c r="I172" s="332">
        <v>2020</v>
      </c>
      <c r="J172" s="356">
        <v>51093</v>
      </c>
      <c r="K172" s="356"/>
      <c r="L172" s="356"/>
      <c r="M172" s="357">
        <v>1000</v>
      </c>
      <c r="N172" s="357">
        <v>0</v>
      </c>
      <c r="O172" s="356"/>
      <c r="P172" s="338" t="str">
        <f t="shared" si="21"/>
        <v xml:space="preserve"> </v>
      </c>
      <c r="Q172" s="357">
        <v>2000</v>
      </c>
      <c r="R172" s="357">
        <v>100</v>
      </c>
      <c r="S172" s="339">
        <v>48488</v>
      </c>
      <c r="T172" s="340" t="s">
        <v>765</v>
      </c>
      <c r="U172" s="379"/>
      <c r="V172" s="342">
        <f t="shared" si="23"/>
        <v>505</v>
      </c>
      <c r="W172" s="343" t="s">
        <v>1173</v>
      </c>
      <c r="X172" s="344">
        <f t="shared" si="22"/>
        <v>16</v>
      </c>
      <c r="Y172" s="342">
        <f t="shared" si="24"/>
        <v>5600</v>
      </c>
      <c r="Z172" s="345" t="str">
        <f t="shared" si="25"/>
        <v>ORG 4455 - Stránského, Haasova - rekonstrukce kanalizace</v>
      </c>
      <c r="AA172" s="346" t="str">
        <f t="shared" si="26"/>
        <v>560023214455612149</v>
      </c>
      <c r="AB172" s="329"/>
      <c r="AC172" s="347"/>
      <c r="AD172" s="329"/>
      <c r="AE172" s="329"/>
      <c r="AF172" s="329"/>
    </row>
    <row r="173" spans="1:32" outlineLevel="2" x14ac:dyDescent="0.2">
      <c r="A173" s="330">
        <f t="shared" si="20"/>
        <v>171</v>
      </c>
      <c r="B173" s="358" t="s">
        <v>701</v>
      </c>
      <c r="C173" s="332" t="s">
        <v>783</v>
      </c>
      <c r="D173" s="332">
        <v>4474</v>
      </c>
      <c r="E173" s="332">
        <v>6121</v>
      </c>
      <c r="F173" s="340">
        <v>49</v>
      </c>
      <c r="G173" s="333" t="s">
        <v>871</v>
      </c>
      <c r="H173" s="359">
        <v>2001</v>
      </c>
      <c r="I173" s="359">
        <v>2016</v>
      </c>
      <c r="J173" s="356">
        <v>47710</v>
      </c>
      <c r="K173" s="356"/>
      <c r="L173" s="356">
        <v>1889</v>
      </c>
      <c r="M173" s="357">
        <v>36449</v>
      </c>
      <c r="N173" s="357">
        <v>33646</v>
      </c>
      <c r="O173" s="356">
        <v>33646</v>
      </c>
      <c r="P173" s="338">
        <f t="shared" si="21"/>
        <v>1</v>
      </c>
      <c r="Q173" s="357">
        <v>12175</v>
      </c>
      <c r="R173" s="357"/>
      <c r="S173" s="339"/>
      <c r="T173" s="340" t="s">
        <v>765</v>
      </c>
      <c r="U173" s="379"/>
      <c r="V173" s="342">
        <f t="shared" si="23"/>
        <v>0</v>
      </c>
      <c r="W173" s="343" t="s">
        <v>1173</v>
      </c>
      <c r="X173" s="344">
        <f t="shared" si="22"/>
        <v>16</v>
      </c>
      <c r="Y173" s="342" t="str">
        <f t="shared" si="24"/>
        <v xml:space="preserve"> </v>
      </c>
      <c r="Z173" s="345">
        <f t="shared" si="25"/>
        <v>0</v>
      </c>
      <c r="AA173" s="346" t="str">
        <f t="shared" si="26"/>
        <v>560023214474612149</v>
      </c>
      <c r="AB173" s="329"/>
      <c r="AC173" s="347"/>
      <c r="AD173" s="329"/>
      <c r="AE173" s="329"/>
      <c r="AF173" s="329"/>
    </row>
    <row r="174" spans="1:32" outlineLevel="2" x14ac:dyDescent="0.2">
      <c r="A174" s="330">
        <f t="shared" si="20"/>
        <v>172</v>
      </c>
      <c r="B174" s="358" t="s">
        <v>701</v>
      </c>
      <c r="C174" s="332" t="s">
        <v>783</v>
      </c>
      <c r="D174" s="332">
        <v>4500</v>
      </c>
      <c r="E174" s="332">
        <v>6121</v>
      </c>
      <c r="F174" s="340">
        <v>49</v>
      </c>
      <c r="G174" s="333" t="s">
        <v>872</v>
      </c>
      <c r="H174" s="359">
        <v>2010</v>
      </c>
      <c r="I174" s="332">
        <v>2016</v>
      </c>
      <c r="J174" s="356">
        <v>32534</v>
      </c>
      <c r="K174" s="356"/>
      <c r="L174" s="356">
        <v>5488</v>
      </c>
      <c r="M174" s="357">
        <v>93152</v>
      </c>
      <c r="N174" s="357">
        <v>12040</v>
      </c>
      <c r="O174" s="356">
        <v>11827</v>
      </c>
      <c r="P174" s="338">
        <f t="shared" si="21"/>
        <v>0.98230897009966778</v>
      </c>
      <c r="Q174" s="357">
        <v>15006</v>
      </c>
      <c r="R174" s="357"/>
      <c r="S174" s="339"/>
      <c r="T174" s="340" t="s">
        <v>765</v>
      </c>
      <c r="U174" s="379"/>
      <c r="V174" s="342">
        <f t="shared" si="23"/>
        <v>0</v>
      </c>
      <c r="W174" s="343" t="s">
        <v>1173</v>
      </c>
      <c r="X174" s="344">
        <f t="shared" si="22"/>
        <v>16</v>
      </c>
      <c r="Y174" s="342" t="str">
        <f t="shared" si="24"/>
        <v xml:space="preserve"> </v>
      </c>
      <c r="Z174" s="345">
        <f t="shared" si="25"/>
        <v>0</v>
      </c>
      <c r="AA174" s="346" t="str">
        <f t="shared" si="26"/>
        <v>560023214500612149</v>
      </c>
      <c r="AB174" s="329"/>
      <c r="AC174" s="347"/>
      <c r="AD174" s="329"/>
      <c r="AE174" s="329"/>
      <c r="AF174" s="329"/>
    </row>
    <row r="175" spans="1:32" outlineLevel="2" x14ac:dyDescent="0.2">
      <c r="A175" s="330">
        <f t="shared" si="20"/>
        <v>173</v>
      </c>
      <c r="B175" s="358" t="s">
        <v>701</v>
      </c>
      <c r="C175" s="332" t="s">
        <v>783</v>
      </c>
      <c r="D175" s="332">
        <v>4649</v>
      </c>
      <c r="E175" s="332">
        <v>6121</v>
      </c>
      <c r="F175" s="340">
        <v>49</v>
      </c>
      <c r="G175" s="333" t="s">
        <v>873</v>
      </c>
      <c r="H175" s="359">
        <v>2002</v>
      </c>
      <c r="I175" s="332">
        <v>2018</v>
      </c>
      <c r="J175" s="356">
        <v>197026</v>
      </c>
      <c r="K175" s="356"/>
      <c r="L175" s="356">
        <v>767</v>
      </c>
      <c r="M175" s="357">
        <v>2400</v>
      </c>
      <c r="N175" s="357">
        <v>0</v>
      </c>
      <c r="O175" s="356"/>
      <c r="P175" s="338" t="str">
        <f t="shared" si="21"/>
        <v xml:space="preserve"> </v>
      </c>
      <c r="Q175" s="357">
        <v>2060</v>
      </c>
      <c r="R175" s="357">
        <v>4330</v>
      </c>
      <c r="S175" s="339">
        <v>189869</v>
      </c>
      <c r="T175" s="340" t="s">
        <v>765</v>
      </c>
      <c r="U175" s="379"/>
      <c r="V175" s="342">
        <f t="shared" si="23"/>
        <v>0</v>
      </c>
      <c r="W175" s="343" t="s">
        <v>1173</v>
      </c>
      <c r="X175" s="344">
        <f t="shared" si="22"/>
        <v>16</v>
      </c>
      <c r="Y175" s="342" t="str">
        <f t="shared" si="24"/>
        <v xml:space="preserve"> </v>
      </c>
      <c r="Z175" s="345">
        <f t="shared" si="25"/>
        <v>0</v>
      </c>
      <c r="AA175" s="346" t="str">
        <f t="shared" si="26"/>
        <v>560023214649612149</v>
      </c>
      <c r="AB175" s="329"/>
      <c r="AC175" s="347"/>
      <c r="AD175" s="329"/>
      <c r="AE175" s="329"/>
      <c r="AF175" s="329"/>
    </row>
    <row r="176" spans="1:32" outlineLevel="2" x14ac:dyDescent="0.2">
      <c r="A176" s="330">
        <f t="shared" si="20"/>
        <v>174</v>
      </c>
      <c r="B176" s="358" t="s">
        <v>701</v>
      </c>
      <c r="C176" s="332" t="s">
        <v>783</v>
      </c>
      <c r="D176" s="332">
        <v>4651</v>
      </c>
      <c r="E176" s="332">
        <v>6121</v>
      </c>
      <c r="F176" s="340">
        <v>49</v>
      </c>
      <c r="G176" s="333" t="s">
        <v>874</v>
      </c>
      <c r="H176" s="359">
        <v>2002</v>
      </c>
      <c r="I176" s="332">
        <v>2020</v>
      </c>
      <c r="J176" s="356">
        <v>43901</v>
      </c>
      <c r="K176" s="356"/>
      <c r="L176" s="356">
        <v>99</v>
      </c>
      <c r="M176" s="357"/>
      <c r="N176" s="357">
        <v>700</v>
      </c>
      <c r="O176" s="356">
        <v>680</v>
      </c>
      <c r="P176" s="338">
        <f t="shared" si="21"/>
        <v>0.97142857142857142</v>
      </c>
      <c r="Q176" s="357">
        <v>1250</v>
      </c>
      <c r="R176" s="357"/>
      <c r="S176" s="339">
        <v>41852</v>
      </c>
      <c r="T176" s="340" t="s">
        <v>765</v>
      </c>
      <c r="U176" s="379"/>
      <c r="V176" s="342">
        <f t="shared" si="23"/>
        <v>0</v>
      </c>
      <c r="W176" s="343" t="s">
        <v>1173</v>
      </c>
      <c r="X176" s="344">
        <f t="shared" si="22"/>
        <v>16</v>
      </c>
      <c r="Y176" s="342" t="str">
        <f t="shared" si="24"/>
        <v xml:space="preserve"> </v>
      </c>
      <c r="Z176" s="345">
        <f t="shared" si="25"/>
        <v>0</v>
      </c>
      <c r="AA176" s="346" t="str">
        <f t="shared" si="26"/>
        <v>560023214651612149</v>
      </c>
      <c r="AB176" s="329"/>
      <c r="AC176" s="347"/>
      <c r="AD176" s="329"/>
      <c r="AE176" s="329"/>
      <c r="AF176" s="329"/>
    </row>
    <row r="177" spans="1:32" outlineLevel="1" x14ac:dyDescent="0.2">
      <c r="A177" s="330">
        <f t="shared" si="20"/>
        <v>175</v>
      </c>
      <c r="B177" s="358"/>
      <c r="C177" s="364" t="s">
        <v>875</v>
      </c>
      <c r="D177" s="332"/>
      <c r="E177" s="332"/>
      <c r="F177" s="340"/>
      <c r="G177" s="333"/>
      <c r="H177" s="359"/>
      <c r="I177" s="332"/>
      <c r="J177" s="356">
        <f t="shared" ref="J177:O177" si="27">SUBTOTAL(9,J85:J176)</f>
        <v>7285778</v>
      </c>
      <c r="K177" s="356">
        <f t="shared" si="27"/>
        <v>920789</v>
      </c>
      <c r="L177" s="356">
        <f t="shared" si="27"/>
        <v>1804002</v>
      </c>
      <c r="M177" s="357">
        <f t="shared" si="27"/>
        <v>497510</v>
      </c>
      <c r="N177" s="357">
        <f t="shared" si="27"/>
        <v>291776</v>
      </c>
      <c r="O177" s="356">
        <f t="shared" si="27"/>
        <v>276265</v>
      </c>
      <c r="P177" s="338">
        <f t="shared" si="21"/>
        <v>0.94683935621846893</v>
      </c>
      <c r="Q177" s="357">
        <f>SUBTOTAL(9,Q85:Q176)</f>
        <v>575819</v>
      </c>
      <c r="R177" s="357">
        <f>SUBTOTAL(9,R85:R176)</f>
        <v>535408</v>
      </c>
      <c r="S177" s="339">
        <f>SUBTOTAL(9,S85:S176)</f>
        <v>3878490</v>
      </c>
      <c r="T177" s="340"/>
      <c r="U177" s="379"/>
      <c r="V177" s="342"/>
      <c r="W177" s="343"/>
      <c r="X177" s="344"/>
      <c r="Y177" s="342" t="str">
        <f>IF($V177=0," ",IF(LEN($B177)=4,$B177*1,$B177))</f>
        <v xml:space="preserve"> </v>
      </c>
      <c r="Z177" s="345">
        <f>IF($Y177=" ",0,"ORG "&amp;$D177&amp;" - "&amp;$G177)</f>
        <v>0</v>
      </c>
      <c r="AA177" s="346" t="str">
        <f>$B177&amp;LEFT($C177,4)&amp;$D177&amp;$E177&amp;$F177</f>
        <v>Celk</v>
      </c>
      <c r="AB177" s="329"/>
      <c r="AC177" s="347"/>
      <c r="AD177" s="329"/>
      <c r="AE177" s="329"/>
      <c r="AF177" s="329"/>
    </row>
    <row r="178" spans="1:32" outlineLevel="2" x14ac:dyDescent="0.2">
      <c r="A178" s="330">
        <f t="shared" si="20"/>
        <v>176</v>
      </c>
      <c r="B178" s="355">
        <v>5600</v>
      </c>
      <c r="C178" s="332" t="s">
        <v>876</v>
      </c>
      <c r="D178" s="332">
        <v>2944</v>
      </c>
      <c r="E178" s="332">
        <v>6121</v>
      </c>
      <c r="F178" s="340"/>
      <c r="G178" s="333" t="s">
        <v>877</v>
      </c>
      <c r="H178" s="355"/>
      <c r="I178" s="355"/>
      <c r="J178" s="356"/>
      <c r="K178" s="356"/>
      <c r="L178" s="356">
        <v>2346</v>
      </c>
      <c r="M178" s="357">
        <v>30000</v>
      </c>
      <c r="N178" s="357">
        <v>5987</v>
      </c>
      <c r="O178" s="356"/>
      <c r="P178" s="338">
        <f t="shared" si="21"/>
        <v>0</v>
      </c>
      <c r="Q178" s="357">
        <v>20000</v>
      </c>
      <c r="R178" s="357"/>
      <c r="S178" s="339"/>
      <c r="T178" s="340" t="s">
        <v>703</v>
      </c>
      <c r="U178" s="379"/>
      <c r="V178" s="342">
        <f t="shared" si="23"/>
        <v>-28333</v>
      </c>
      <c r="W178" s="343" t="s">
        <v>1174</v>
      </c>
      <c r="X178" s="344">
        <f>IF(W178="Komentovat",X176+1,X176)</f>
        <v>17</v>
      </c>
      <c r="Y178" s="342">
        <f t="shared" si="24"/>
        <v>5600</v>
      </c>
      <c r="Z178" s="345" t="str">
        <f t="shared" si="25"/>
        <v>ORG 2944 - Majetkoprávní vypoř. a přípr. vodohosp. staveb</v>
      </c>
      <c r="AA178" s="346" t="str">
        <f t="shared" si="26"/>
        <v>5600232929446121</v>
      </c>
      <c r="AB178" s="329"/>
      <c r="AC178" s="347"/>
      <c r="AD178" s="329"/>
      <c r="AE178" s="329"/>
      <c r="AF178" s="329"/>
    </row>
    <row r="179" spans="1:32" outlineLevel="2" x14ac:dyDescent="0.2">
      <c r="A179" s="330">
        <f t="shared" si="20"/>
        <v>177</v>
      </c>
      <c r="B179" s="331" t="s">
        <v>701</v>
      </c>
      <c r="C179" s="332" t="s">
        <v>876</v>
      </c>
      <c r="D179" s="333">
        <v>2944</v>
      </c>
      <c r="E179" s="332">
        <v>6130</v>
      </c>
      <c r="F179" s="334"/>
      <c r="G179" s="333" t="s">
        <v>877</v>
      </c>
      <c r="H179" s="333"/>
      <c r="I179" s="333"/>
      <c r="J179" s="335"/>
      <c r="K179" s="335"/>
      <c r="L179" s="336"/>
      <c r="M179" s="337"/>
      <c r="N179" s="337">
        <v>13</v>
      </c>
      <c r="O179" s="335">
        <v>13</v>
      </c>
      <c r="P179" s="338">
        <f t="shared" si="21"/>
        <v>1</v>
      </c>
      <c r="Q179" s="337"/>
      <c r="R179" s="337"/>
      <c r="S179" s="339"/>
      <c r="T179" s="340" t="s">
        <v>703</v>
      </c>
      <c r="U179" s="379"/>
      <c r="V179" s="342">
        <f t="shared" si="23"/>
        <v>-13</v>
      </c>
      <c r="W179" s="343" t="s">
        <v>1173</v>
      </c>
      <c r="X179" s="344">
        <f t="shared" si="22"/>
        <v>17</v>
      </c>
      <c r="Y179" s="342">
        <f t="shared" si="24"/>
        <v>5600</v>
      </c>
      <c r="Z179" s="345" t="str">
        <f t="shared" si="25"/>
        <v>ORG 2944 - Majetkoprávní vypoř. a přípr. vodohosp. staveb</v>
      </c>
      <c r="AA179" s="346" t="str">
        <f t="shared" si="26"/>
        <v>5600232929446130</v>
      </c>
      <c r="AB179" s="329"/>
      <c r="AC179" s="347"/>
      <c r="AD179" s="329"/>
      <c r="AE179" s="329"/>
      <c r="AF179" s="329"/>
    </row>
    <row r="180" spans="1:32" outlineLevel="2" x14ac:dyDescent="0.2">
      <c r="A180" s="330">
        <f t="shared" si="20"/>
        <v>178</v>
      </c>
      <c r="B180" s="358" t="s">
        <v>701</v>
      </c>
      <c r="C180" s="332" t="s">
        <v>876</v>
      </c>
      <c r="D180" s="332">
        <v>3188</v>
      </c>
      <c r="E180" s="332">
        <v>6121</v>
      </c>
      <c r="F180" s="340"/>
      <c r="G180" s="333" t="s">
        <v>878</v>
      </c>
      <c r="H180" s="332"/>
      <c r="I180" s="332"/>
      <c r="J180" s="356"/>
      <c r="K180" s="356"/>
      <c r="L180" s="356">
        <v>379</v>
      </c>
      <c r="M180" s="357">
        <v>500</v>
      </c>
      <c r="N180" s="357">
        <v>50</v>
      </c>
      <c r="O180" s="356">
        <v>31</v>
      </c>
      <c r="P180" s="338">
        <f t="shared" si="21"/>
        <v>0.62</v>
      </c>
      <c r="Q180" s="357">
        <v>1650</v>
      </c>
      <c r="R180" s="357"/>
      <c r="S180" s="339"/>
      <c r="T180" s="340" t="s">
        <v>703</v>
      </c>
      <c r="U180" s="379"/>
      <c r="V180" s="342">
        <f t="shared" si="23"/>
        <v>-2079</v>
      </c>
      <c r="W180" s="343" t="s">
        <v>1173</v>
      </c>
      <c r="X180" s="344">
        <f t="shared" si="22"/>
        <v>17</v>
      </c>
      <c r="Y180" s="342">
        <f t="shared" si="24"/>
        <v>5600</v>
      </c>
      <c r="Z180" s="345" t="str">
        <f t="shared" si="25"/>
        <v>ORG 3188 - Nákup inženýrských sítí do majetku MB</v>
      </c>
      <c r="AA180" s="346" t="str">
        <f t="shared" si="26"/>
        <v>5600232931886121</v>
      </c>
      <c r="AB180" s="329"/>
      <c r="AC180" s="347"/>
      <c r="AD180" s="329"/>
      <c r="AE180" s="329"/>
      <c r="AF180" s="329"/>
    </row>
    <row r="181" spans="1:32" outlineLevel="2" x14ac:dyDescent="0.2">
      <c r="A181" s="330">
        <f t="shared" si="20"/>
        <v>179</v>
      </c>
      <c r="B181" s="358" t="s">
        <v>701</v>
      </c>
      <c r="C181" s="332" t="s">
        <v>876</v>
      </c>
      <c r="D181" s="332">
        <v>3340</v>
      </c>
      <c r="E181" s="332">
        <v>6121</v>
      </c>
      <c r="F181" s="340"/>
      <c r="G181" s="333" t="s">
        <v>879</v>
      </c>
      <c r="H181" s="332"/>
      <c r="I181" s="332"/>
      <c r="J181" s="356"/>
      <c r="K181" s="356"/>
      <c r="L181" s="356">
        <v>60099</v>
      </c>
      <c r="M181" s="357"/>
      <c r="N181" s="357">
        <v>4000</v>
      </c>
      <c r="O181" s="356">
        <v>3696</v>
      </c>
      <c r="P181" s="338">
        <f t="shared" si="21"/>
        <v>0.92400000000000004</v>
      </c>
      <c r="Q181" s="357">
        <v>3000</v>
      </c>
      <c r="R181" s="357"/>
      <c r="S181" s="339"/>
      <c r="T181" s="340" t="s">
        <v>703</v>
      </c>
      <c r="U181" s="379"/>
      <c r="V181" s="342">
        <f t="shared" si="23"/>
        <v>-67099</v>
      </c>
      <c r="W181" s="343" t="s">
        <v>1173</v>
      </c>
      <c r="X181" s="344">
        <f t="shared" si="22"/>
        <v>17</v>
      </c>
      <c r="Y181" s="342">
        <f t="shared" si="24"/>
        <v>5600</v>
      </c>
      <c r="Z181" s="345" t="str">
        <f t="shared" si="25"/>
        <v>ORG 3340 - Nezdrojová DPH</v>
      </c>
      <c r="AA181" s="346" t="str">
        <f t="shared" si="26"/>
        <v>5600232933406121</v>
      </c>
      <c r="AB181" s="329"/>
      <c r="AC181" s="347"/>
      <c r="AD181" s="329"/>
      <c r="AE181" s="329"/>
      <c r="AF181" s="329"/>
    </row>
    <row r="182" spans="1:32" outlineLevel="2" x14ac:dyDescent="0.2">
      <c r="A182" s="330">
        <f t="shared" si="20"/>
        <v>180</v>
      </c>
      <c r="B182" s="358" t="s">
        <v>701</v>
      </c>
      <c r="C182" s="332" t="s">
        <v>876</v>
      </c>
      <c r="D182" s="332">
        <v>4056</v>
      </c>
      <c r="E182" s="332">
        <v>6121</v>
      </c>
      <c r="F182" s="340">
        <v>49</v>
      </c>
      <c r="G182" s="333" t="s">
        <v>880</v>
      </c>
      <c r="H182" s="332"/>
      <c r="I182" s="332"/>
      <c r="J182" s="356"/>
      <c r="K182" s="356"/>
      <c r="L182" s="356">
        <v>26465</v>
      </c>
      <c r="M182" s="357">
        <v>2000</v>
      </c>
      <c r="N182" s="357">
        <v>2000</v>
      </c>
      <c r="O182" s="356">
        <v>17</v>
      </c>
      <c r="P182" s="338">
        <f t="shared" si="21"/>
        <v>8.5000000000000006E-3</v>
      </c>
      <c r="Q182" s="357">
        <v>2000</v>
      </c>
      <c r="R182" s="357">
        <v>2000</v>
      </c>
      <c r="S182" s="339">
        <v>2000</v>
      </c>
      <c r="T182" s="340" t="s">
        <v>765</v>
      </c>
      <c r="U182" s="379"/>
      <c r="V182" s="342">
        <f t="shared" si="23"/>
        <v>-34465</v>
      </c>
      <c r="W182" s="343" t="s">
        <v>1174</v>
      </c>
      <c r="X182" s="344">
        <f t="shared" si="22"/>
        <v>18</v>
      </c>
      <c r="Y182" s="342">
        <f t="shared" si="24"/>
        <v>5600</v>
      </c>
      <c r="Z182" s="345" t="str">
        <f t="shared" si="25"/>
        <v>ORG 4056 - Příprava staveb, geom. plány a výkupy pozemků</v>
      </c>
      <c r="AA182" s="346" t="str">
        <f t="shared" si="26"/>
        <v>560023294056612149</v>
      </c>
      <c r="AB182" s="329"/>
      <c r="AC182" s="347"/>
      <c r="AD182" s="329"/>
      <c r="AE182" s="329"/>
      <c r="AF182" s="329"/>
    </row>
    <row r="183" spans="1:32" outlineLevel="1" x14ac:dyDescent="0.2">
      <c r="A183" s="330">
        <f t="shared" si="20"/>
        <v>181</v>
      </c>
      <c r="B183" s="358"/>
      <c r="C183" s="364" t="s">
        <v>881</v>
      </c>
      <c r="D183" s="332"/>
      <c r="E183" s="332"/>
      <c r="F183" s="340"/>
      <c r="G183" s="333"/>
      <c r="H183" s="332"/>
      <c r="I183" s="332"/>
      <c r="J183" s="356">
        <f t="shared" ref="J183:O183" si="28">SUBTOTAL(9,J178:J182)</f>
        <v>0</v>
      </c>
      <c r="K183" s="356">
        <f t="shared" si="28"/>
        <v>0</v>
      </c>
      <c r="L183" s="356">
        <f t="shared" si="28"/>
        <v>89289</v>
      </c>
      <c r="M183" s="357">
        <f t="shared" si="28"/>
        <v>32500</v>
      </c>
      <c r="N183" s="357">
        <f t="shared" si="28"/>
        <v>12050</v>
      </c>
      <c r="O183" s="356">
        <f t="shared" si="28"/>
        <v>3757</v>
      </c>
      <c r="P183" s="338">
        <f t="shared" si="21"/>
        <v>0.31178423236514524</v>
      </c>
      <c r="Q183" s="357">
        <f>SUBTOTAL(9,Q178:Q182)</f>
        <v>26650</v>
      </c>
      <c r="R183" s="357">
        <f>SUBTOTAL(9,R178:R182)</f>
        <v>2000</v>
      </c>
      <c r="S183" s="339">
        <f>SUBTOTAL(9,S178:S182)</f>
        <v>2000</v>
      </c>
      <c r="T183" s="340"/>
      <c r="U183" s="379"/>
      <c r="V183" s="342"/>
      <c r="W183" s="343"/>
      <c r="X183" s="344"/>
      <c r="Y183" s="342" t="str">
        <f>IF($V183=0," ",IF(LEN($B183)=4,$B183*1,$B183))</f>
        <v xml:space="preserve"> </v>
      </c>
      <c r="Z183" s="345">
        <f>IF($Y183=" ",0,"ORG "&amp;$D183&amp;" - "&amp;$G183)</f>
        <v>0</v>
      </c>
      <c r="AA183" s="346" t="str">
        <f>$B183&amp;LEFT($C183,4)&amp;$D183&amp;$E183&amp;$F183</f>
        <v>Celk</v>
      </c>
      <c r="AB183" s="329"/>
      <c r="AC183" s="347"/>
      <c r="AD183" s="329"/>
      <c r="AE183" s="329"/>
      <c r="AF183" s="329"/>
    </row>
    <row r="184" spans="1:32" outlineLevel="2" x14ac:dyDescent="0.2">
      <c r="A184" s="330">
        <f t="shared" si="20"/>
        <v>182</v>
      </c>
      <c r="B184" s="358" t="s">
        <v>701</v>
      </c>
      <c r="C184" s="332" t="s">
        <v>478</v>
      </c>
      <c r="D184" s="332">
        <v>4197</v>
      </c>
      <c r="E184" s="332">
        <v>6121</v>
      </c>
      <c r="F184" s="340"/>
      <c r="G184" s="333" t="s">
        <v>882</v>
      </c>
      <c r="H184" s="359">
        <v>1999</v>
      </c>
      <c r="I184" s="332">
        <v>2017</v>
      </c>
      <c r="J184" s="356">
        <v>133665</v>
      </c>
      <c r="K184" s="356"/>
      <c r="L184" s="356">
        <v>25440</v>
      </c>
      <c r="M184" s="357">
        <v>4500</v>
      </c>
      <c r="N184" s="357">
        <v>2000</v>
      </c>
      <c r="O184" s="356">
        <v>962</v>
      </c>
      <c r="P184" s="338">
        <f t="shared" si="21"/>
        <v>0.48099999999999998</v>
      </c>
      <c r="Q184" s="357">
        <v>28000</v>
      </c>
      <c r="R184" s="357">
        <v>79263</v>
      </c>
      <c r="S184" s="339"/>
      <c r="T184" s="340" t="s">
        <v>703</v>
      </c>
      <c r="U184" s="379"/>
      <c r="V184" s="342">
        <f t="shared" si="23"/>
        <v>-1038</v>
      </c>
      <c r="W184" s="343" t="s">
        <v>1174</v>
      </c>
      <c r="X184" s="344">
        <f>IF(W184="Komentovat",X182+1,X182)</f>
        <v>19</v>
      </c>
      <c r="Y184" s="342">
        <f t="shared" si="24"/>
        <v>5600</v>
      </c>
      <c r="Z184" s="345" t="str">
        <f t="shared" si="25"/>
        <v>ORG 4197 - Retenční nádrž na Medláneckém potoce</v>
      </c>
      <c r="AA184" s="346" t="str">
        <f t="shared" si="26"/>
        <v>5600233341976121</v>
      </c>
      <c r="AB184" s="329"/>
      <c r="AC184" s="347"/>
      <c r="AD184" s="329"/>
      <c r="AE184" s="329"/>
      <c r="AF184" s="329"/>
    </row>
    <row r="185" spans="1:32" outlineLevel="1" x14ac:dyDescent="0.2">
      <c r="A185" s="330">
        <f t="shared" si="20"/>
        <v>183</v>
      </c>
      <c r="B185" s="358"/>
      <c r="C185" s="364" t="s">
        <v>883</v>
      </c>
      <c r="D185" s="332"/>
      <c r="E185" s="332"/>
      <c r="F185" s="340"/>
      <c r="G185" s="333"/>
      <c r="H185" s="359"/>
      <c r="I185" s="332"/>
      <c r="J185" s="356">
        <f t="shared" ref="J185:O185" si="29">SUBTOTAL(9,J184:J184)</f>
        <v>133665</v>
      </c>
      <c r="K185" s="356">
        <f t="shared" si="29"/>
        <v>0</v>
      </c>
      <c r="L185" s="356">
        <f t="shared" si="29"/>
        <v>25440</v>
      </c>
      <c r="M185" s="357">
        <f t="shared" si="29"/>
        <v>4500</v>
      </c>
      <c r="N185" s="357">
        <f t="shared" si="29"/>
        <v>2000</v>
      </c>
      <c r="O185" s="356">
        <f t="shared" si="29"/>
        <v>962</v>
      </c>
      <c r="P185" s="338">
        <f t="shared" si="21"/>
        <v>0.48099999999999998</v>
      </c>
      <c r="Q185" s="357">
        <f>SUBTOTAL(9,Q184:Q184)</f>
        <v>28000</v>
      </c>
      <c r="R185" s="357">
        <f>SUBTOTAL(9,R184:R184)</f>
        <v>79263</v>
      </c>
      <c r="S185" s="339">
        <f>SUBTOTAL(9,S184:S184)</f>
        <v>0</v>
      </c>
      <c r="T185" s="340"/>
      <c r="U185" s="379"/>
      <c r="V185" s="342"/>
      <c r="W185" s="343"/>
      <c r="X185" s="344"/>
      <c r="Y185" s="342" t="str">
        <f>IF($V185=0," ",IF(LEN($B185)=4,$B185*1,$B185))</f>
        <v xml:space="preserve"> </v>
      </c>
      <c r="Z185" s="345">
        <f>IF($Y185=" ",0,"ORG "&amp;$D185&amp;" - "&amp;$G185)</f>
        <v>0</v>
      </c>
      <c r="AA185" s="346" t="str">
        <f>$B185&amp;LEFT($C185,4)&amp;$D185&amp;$E185&amp;$F185</f>
        <v>Celk</v>
      </c>
      <c r="AB185" s="329"/>
      <c r="AC185" s="347"/>
      <c r="AD185" s="329"/>
      <c r="AE185" s="329"/>
      <c r="AF185" s="329"/>
    </row>
    <row r="186" spans="1:32" outlineLevel="2" x14ac:dyDescent="0.2">
      <c r="A186" s="330">
        <f t="shared" si="20"/>
        <v>184</v>
      </c>
      <c r="B186" s="358" t="s">
        <v>701</v>
      </c>
      <c r="C186" s="332" t="s">
        <v>884</v>
      </c>
      <c r="D186" s="332">
        <v>2900</v>
      </c>
      <c r="E186" s="332">
        <v>6121</v>
      </c>
      <c r="F186" s="340">
        <v>41</v>
      </c>
      <c r="G186" s="333" t="s">
        <v>885</v>
      </c>
      <c r="H186" s="332">
        <v>2013</v>
      </c>
      <c r="I186" s="332">
        <v>2020</v>
      </c>
      <c r="J186" s="356">
        <v>15000</v>
      </c>
      <c r="K186" s="356"/>
      <c r="L186" s="356">
        <v>999</v>
      </c>
      <c r="M186" s="357">
        <v>13000</v>
      </c>
      <c r="N186" s="357">
        <v>9500</v>
      </c>
      <c r="O186" s="356">
        <v>7915</v>
      </c>
      <c r="P186" s="338">
        <f t="shared" si="21"/>
        <v>0.8331578947368421</v>
      </c>
      <c r="Q186" s="357">
        <v>4500</v>
      </c>
      <c r="R186" s="357">
        <v>300</v>
      </c>
      <c r="S186" s="339">
        <v>1201</v>
      </c>
      <c r="T186" s="340" t="s">
        <v>703</v>
      </c>
      <c r="U186" s="379"/>
      <c r="V186" s="342">
        <f t="shared" si="23"/>
        <v>-1500</v>
      </c>
      <c r="W186" s="343" t="s">
        <v>1173</v>
      </c>
      <c r="X186" s="344">
        <f>IF(W186="Komentovat",X184+1,X184)</f>
        <v>19</v>
      </c>
      <c r="Y186" s="342">
        <f t="shared" si="24"/>
        <v>5600</v>
      </c>
      <c r="Z186" s="345" t="str">
        <f t="shared" si="25"/>
        <v>ORG 2900 - Sanace odvodňovacích vrtů Brno-Bystrc, 2.etapa</v>
      </c>
      <c r="AA186" s="346" t="str">
        <f t="shared" si="26"/>
        <v>560023392900612141</v>
      </c>
      <c r="AB186" s="329"/>
      <c r="AC186" s="347"/>
      <c r="AD186" s="329"/>
      <c r="AE186" s="329"/>
      <c r="AF186" s="329"/>
    </row>
    <row r="187" spans="1:32" outlineLevel="1" x14ac:dyDescent="0.2">
      <c r="A187" s="330">
        <f t="shared" si="20"/>
        <v>185</v>
      </c>
      <c r="B187" s="358"/>
      <c r="C187" s="364" t="s">
        <v>886</v>
      </c>
      <c r="D187" s="332"/>
      <c r="E187" s="332"/>
      <c r="F187" s="340"/>
      <c r="G187" s="333"/>
      <c r="H187" s="332"/>
      <c r="I187" s="332"/>
      <c r="J187" s="356">
        <f t="shared" ref="J187:O187" si="30">SUBTOTAL(9,J186:J186)</f>
        <v>15000</v>
      </c>
      <c r="K187" s="356">
        <f t="shared" si="30"/>
        <v>0</v>
      </c>
      <c r="L187" s="356">
        <f t="shared" si="30"/>
        <v>999</v>
      </c>
      <c r="M187" s="357">
        <f t="shared" si="30"/>
        <v>13000</v>
      </c>
      <c r="N187" s="357">
        <f t="shared" si="30"/>
        <v>9500</v>
      </c>
      <c r="O187" s="356">
        <f t="shared" si="30"/>
        <v>7915</v>
      </c>
      <c r="P187" s="338">
        <f t="shared" si="21"/>
        <v>0.8331578947368421</v>
      </c>
      <c r="Q187" s="357">
        <f>SUBTOTAL(9,Q186:Q186)</f>
        <v>4500</v>
      </c>
      <c r="R187" s="357">
        <f>SUBTOTAL(9,R186:R186)</f>
        <v>300</v>
      </c>
      <c r="S187" s="339">
        <f>SUBTOTAL(9,S186:S186)</f>
        <v>1201</v>
      </c>
      <c r="T187" s="340"/>
      <c r="U187" s="379"/>
      <c r="V187" s="342"/>
      <c r="W187" s="343"/>
      <c r="X187" s="344"/>
      <c r="Y187" s="342" t="str">
        <f>IF($V187=0," ",IF(LEN($B187)=4,$B187*1,$B187))</f>
        <v xml:space="preserve"> </v>
      </c>
      <c r="Z187" s="345">
        <f>IF($Y187=" ",0,"ORG "&amp;$D187&amp;" - "&amp;$G187)</f>
        <v>0</v>
      </c>
      <c r="AA187" s="346" t="str">
        <f>$B187&amp;LEFT($C187,4)&amp;$D187&amp;$E187&amp;$F187</f>
        <v>Celk</v>
      </c>
      <c r="AB187" s="329"/>
      <c r="AC187" s="347"/>
      <c r="AD187" s="329"/>
      <c r="AE187" s="329"/>
      <c r="AF187" s="329"/>
    </row>
    <row r="188" spans="1:32" outlineLevel="2" x14ac:dyDescent="0.2">
      <c r="A188" s="330">
        <f t="shared" si="20"/>
        <v>186</v>
      </c>
      <c r="B188" s="331" t="s">
        <v>701</v>
      </c>
      <c r="C188" s="332" t="s">
        <v>519</v>
      </c>
      <c r="D188" s="333">
        <v>2769</v>
      </c>
      <c r="E188" s="332">
        <v>6121</v>
      </c>
      <c r="F188" s="334"/>
      <c r="G188" s="367" t="s">
        <v>887</v>
      </c>
      <c r="H188" s="333">
        <v>2015</v>
      </c>
      <c r="I188" s="333">
        <v>2015</v>
      </c>
      <c r="J188" s="335">
        <v>8000</v>
      </c>
      <c r="K188" s="335"/>
      <c r="L188" s="336"/>
      <c r="M188" s="337">
        <v>8000</v>
      </c>
      <c r="N188" s="337">
        <v>0</v>
      </c>
      <c r="O188" s="335"/>
      <c r="P188" s="338" t="str">
        <f t="shared" si="21"/>
        <v xml:space="preserve"> </v>
      </c>
      <c r="Q188" s="337"/>
      <c r="R188" s="337"/>
      <c r="S188" s="339"/>
      <c r="T188" s="376" t="s">
        <v>888</v>
      </c>
      <c r="U188" s="379"/>
      <c r="V188" s="342">
        <f t="shared" si="23"/>
        <v>8000</v>
      </c>
      <c r="W188" s="343" t="s">
        <v>1173</v>
      </c>
      <c r="X188" s="344">
        <f>IF(W188="Komentovat",X186+1,X186)</f>
        <v>19</v>
      </c>
      <c r="Y188" s="342">
        <f t="shared" si="24"/>
        <v>5600</v>
      </c>
      <c r="Z188" s="345" t="str">
        <f t="shared" si="25"/>
        <v>ORG 2769 - Kontejnerová školka MČ Brno - Slatina</v>
      </c>
      <c r="AA188" s="346" t="str">
        <f t="shared" si="26"/>
        <v>5600311127696121</v>
      </c>
      <c r="AB188" s="329"/>
      <c r="AC188" s="347"/>
      <c r="AD188" s="329"/>
      <c r="AE188" s="329"/>
      <c r="AF188" s="329"/>
    </row>
    <row r="189" spans="1:32" outlineLevel="2" x14ac:dyDescent="0.2">
      <c r="A189" s="330">
        <f t="shared" si="20"/>
        <v>187</v>
      </c>
      <c r="B189" s="358" t="s">
        <v>701</v>
      </c>
      <c r="C189" s="332" t="s">
        <v>519</v>
      </c>
      <c r="D189" s="332">
        <v>5153</v>
      </c>
      <c r="E189" s="332">
        <v>6121</v>
      </c>
      <c r="F189" s="366" t="s">
        <v>753</v>
      </c>
      <c r="G189" s="333" t="s">
        <v>889</v>
      </c>
      <c r="H189" s="332">
        <v>2012</v>
      </c>
      <c r="I189" s="332">
        <v>2015</v>
      </c>
      <c r="J189" s="356">
        <v>7500</v>
      </c>
      <c r="K189" s="356">
        <v>2307</v>
      </c>
      <c r="L189" s="356">
        <v>4909</v>
      </c>
      <c r="M189" s="357"/>
      <c r="N189" s="357">
        <v>20</v>
      </c>
      <c r="O189" s="356"/>
      <c r="P189" s="338">
        <f t="shared" si="21"/>
        <v>0</v>
      </c>
      <c r="Q189" s="357"/>
      <c r="R189" s="357"/>
      <c r="S189" s="339"/>
      <c r="T189" s="340" t="s">
        <v>703</v>
      </c>
      <c r="U189" s="379"/>
      <c r="V189" s="342">
        <f t="shared" si="23"/>
        <v>2571</v>
      </c>
      <c r="W189" s="343" t="s">
        <v>1173</v>
      </c>
      <c r="X189" s="344">
        <f t="shared" si="22"/>
        <v>19</v>
      </c>
      <c r="Y189" s="342">
        <f t="shared" si="24"/>
        <v>5600</v>
      </c>
      <c r="Z189" s="345" t="str">
        <f t="shared" si="25"/>
        <v>ORG 5153 - Zateplení MŠ Měřičkova</v>
      </c>
      <c r="AA189" s="346" t="str">
        <f t="shared" si="26"/>
        <v>5600311151536121EU</v>
      </c>
      <c r="AB189" s="329"/>
      <c r="AC189" s="347"/>
      <c r="AD189" s="329"/>
      <c r="AE189" s="329"/>
      <c r="AF189" s="329"/>
    </row>
    <row r="190" spans="1:32" outlineLevel="2" x14ac:dyDescent="0.2">
      <c r="A190" s="330">
        <f t="shared" si="20"/>
        <v>188</v>
      </c>
      <c r="B190" s="358" t="s">
        <v>701</v>
      </c>
      <c r="C190" s="332" t="s">
        <v>519</v>
      </c>
      <c r="D190" s="332">
        <v>5154</v>
      </c>
      <c r="E190" s="332">
        <v>6121</v>
      </c>
      <c r="F190" s="366" t="s">
        <v>753</v>
      </c>
      <c r="G190" s="333" t="s">
        <v>890</v>
      </c>
      <c r="H190" s="332">
        <v>2012</v>
      </c>
      <c r="I190" s="332">
        <v>2016</v>
      </c>
      <c r="J190" s="356">
        <v>7300</v>
      </c>
      <c r="K190" s="356">
        <v>2274</v>
      </c>
      <c r="L190" s="356">
        <v>4496</v>
      </c>
      <c r="M190" s="357"/>
      <c r="N190" s="357">
        <v>30</v>
      </c>
      <c r="O190" s="356">
        <v>15</v>
      </c>
      <c r="P190" s="338">
        <f t="shared" si="21"/>
        <v>0.5</v>
      </c>
      <c r="Q190" s="357">
        <v>30</v>
      </c>
      <c r="R190" s="357"/>
      <c r="S190" s="339"/>
      <c r="T190" s="340" t="s">
        <v>703</v>
      </c>
      <c r="U190" s="379"/>
      <c r="V190" s="342">
        <f t="shared" si="23"/>
        <v>2744</v>
      </c>
      <c r="W190" s="343" t="s">
        <v>1173</v>
      </c>
      <c r="X190" s="344">
        <f t="shared" si="22"/>
        <v>19</v>
      </c>
      <c r="Y190" s="342">
        <f t="shared" si="24"/>
        <v>5600</v>
      </c>
      <c r="Z190" s="345" t="str">
        <f t="shared" si="25"/>
        <v>ORG 5154 - Zateplení MŠ Hněvkovského</v>
      </c>
      <c r="AA190" s="346" t="str">
        <f t="shared" si="26"/>
        <v>5600311151546121EU</v>
      </c>
      <c r="AB190" s="329"/>
      <c r="AC190" s="347"/>
      <c r="AD190" s="329"/>
      <c r="AE190" s="329"/>
      <c r="AF190" s="329"/>
    </row>
    <row r="191" spans="1:32" outlineLevel="2" x14ac:dyDescent="0.2">
      <c r="A191" s="330">
        <f t="shared" si="20"/>
        <v>189</v>
      </c>
      <c r="B191" s="358" t="s">
        <v>701</v>
      </c>
      <c r="C191" s="332" t="s">
        <v>519</v>
      </c>
      <c r="D191" s="332">
        <v>5155</v>
      </c>
      <c r="E191" s="332">
        <v>6121</v>
      </c>
      <c r="F191" s="366" t="s">
        <v>753</v>
      </c>
      <c r="G191" s="333" t="s">
        <v>891</v>
      </c>
      <c r="H191" s="332">
        <v>2012</v>
      </c>
      <c r="I191" s="332">
        <v>2015</v>
      </c>
      <c r="J191" s="356">
        <v>7800</v>
      </c>
      <c r="K191" s="356">
        <v>1632</v>
      </c>
      <c r="L191" s="356">
        <v>4895</v>
      </c>
      <c r="M191" s="357"/>
      <c r="N191" s="357">
        <v>30</v>
      </c>
      <c r="O191" s="356">
        <v>16</v>
      </c>
      <c r="P191" s="338">
        <f t="shared" si="21"/>
        <v>0.53333333333333333</v>
      </c>
      <c r="Q191" s="357"/>
      <c r="R191" s="357"/>
      <c r="S191" s="339"/>
      <c r="T191" s="340" t="s">
        <v>703</v>
      </c>
      <c r="U191" s="379"/>
      <c r="V191" s="342">
        <f t="shared" si="23"/>
        <v>2875</v>
      </c>
      <c r="W191" s="343" t="s">
        <v>1173</v>
      </c>
      <c r="X191" s="344">
        <f t="shared" si="22"/>
        <v>19</v>
      </c>
      <c r="Y191" s="342">
        <f t="shared" si="24"/>
        <v>5600</v>
      </c>
      <c r="Z191" s="345" t="str">
        <f t="shared" si="25"/>
        <v>ORG 5155 - Zateplení MŠ Škrétova</v>
      </c>
      <c r="AA191" s="346" t="str">
        <f t="shared" si="26"/>
        <v>5600311151556121EU</v>
      </c>
      <c r="AB191" s="329"/>
      <c r="AC191" s="347"/>
      <c r="AD191" s="329"/>
      <c r="AE191" s="329"/>
      <c r="AF191" s="329"/>
    </row>
    <row r="192" spans="1:32" outlineLevel="2" x14ac:dyDescent="0.2">
      <c r="A192" s="330">
        <f t="shared" si="20"/>
        <v>190</v>
      </c>
      <c r="B192" s="358" t="s">
        <v>701</v>
      </c>
      <c r="C192" s="332" t="s">
        <v>519</v>
      </c>
      <c r="D192" s="332">
        <v>5190</v>
      </c>
      <c r="E192" s="332">
        <v>6121</v>
      </c>
      <c r="F192" s="366" t="s">
        <v>753</v>
      </c>
      <c r="G192" s="333" t="s">
        <v>892</v>
      </c>
      <c r="H192" s="332">
        <v>2014</v>
      </c>
      <c r="I192" s="332">
        <v>2016</v>
      </c>
      <c r="J192" s="356">
        <v>7591</v>
      </c>
      <c r="K192" s="356">
        <v>3483</v>
      </c>
      <c r="L192" s="356"/>
      <c r="M192" s="357">
        <v>5500</v>
      </c>
      <c r="N192" s="357">
        <v>6800</v>
      </c>
      <c r="O192" s="356">
        <v>5736</v>
      </c>
      <c r="P192" s="338">
        <f t="shared" si="21"/>
        <v>0.84352941176470586</v>
      </c>
      <c r="Q192" s="357">
        <v>30</v>
      </c>
      <c r="R192" s="357"/>
      <c r="S192" s="339"/>
      <c r="T192" s="340" t="s">
        <v>703</v>
      </c>
      <c r="U192" s="379"/>
      <c r="V192" s="342">
        <f t="shared" si="23"/>
        <v>761</v>
      </c>
      <c r="W192" s="343" t="s">
        <v>1173</v>
      </c>
      <c r="X192" s="344">
        <f t="shared" si="22"/>
        <v>19</v>
      </c>
      <c r="Y192" s="342">
        <f t="shared" si="24"/>
        <v>5600</v>
      </c>
      <c r="Z192" s="345" t="str">
        <f t="shared" si="25"/>
        <v>ORG 5190 - Stavební úpravy mateřské školy Řezáčova</v>
      </c>
      <c r="AA192" s="346" t="str">
        <f t="shared" si="26"/>
        <v>5600311151906121EU</v>
      </c>
      <c r="AB192" s="329"/>
      <c r="AC192" s="347"/>
      <c r="AD192" s="329"/>
      <c r="AE192" s="329"/>
      <c r="AF192" s="329"/>
    </row>
    <row r="193" spans="1:32" outlineLevel="2" x14ac:dyDescent="0.2">
      <c r="A193" s="330">
        <f t="shared" si="20"/>
        <v>191</v>
      </c>
      <c r="B193" s="358" t="s">
        <v>701</v>
      </c>
      <c r="C193" s="332" t="s">
        <v>519</v>
      </c>
      <c r="D193" s="332">
        <v>5191</v>
      </c>
      <c r="E193" s="332">
        <v>6121</v>
      </c>
      <c r="F193" s="366" t="s">
        <v>753</v>
      </c>
      <c r="G193" s="333" t="s">
        <v>893</v>
      </c>
      <c r="H193" s="332">
        <v>2014</v>
      </c>
      <c r="I193" s="332">
        <v>2015</v>
      </c>
      <c r="J193" s="356">
        <v>7202</v>
      </c>
      <c r="K193" s="356">
        <v>2289</v>
      </c>
      <c r="L193" s="356"/>
      <c r="M193" s="357">
        <v>5500</v>
      </c>
      <c r="N193" s="357">
        <v>6800</v>
      </c>
      <c r="O193" s="356">
        <v>4917</v>
      </c>
      <c r="P193" s="338">
        <f t="shared" si="21"/>
        <v>0.7230882352941177</v>
      </c>
      <c r="Q193" s="357"/>
      <c r="R193" s="357"/>
      <c r="S193" s="339"/>
      <c r="T193" s="340" t="s">
        <v>703</v>
      </c>
      <c r="U193" s="379"/>
      <c r="V193" s="342">
        <f t="shared" si="23"/>
        <v>402</v>
      </c>
      <c r="W193" s="343" t="s">
        <v>1174</v>
      </c>
      <c r="X193" s="344">
        <f t="shared" si="22"/>
        <v>20</v>
      </c>
      <c r="Y193" s="342">
        <f t="shared" si="24"/>
        <v>5600</v>
      </c>
      <c r="Z193" s="345" t="str">
        <f t="shared" si="25"/>
        <v>ORG 5191 - MŠ Kohoutova 6 - zateplení budovy a výměna oken</v>
      </c>
      <c r="AA193" s="346" t="str">
        <f t="shared" si="26"/>
        <v>5600311151916121EU</v>
      </c>
      <c r="AB193" s="329"/>
      <c r="AC193" s="347"/>
      <c r="AD193" s="329"/>
      <c r="AE193" s="329"/>
      <c r="AF193" s="329"/>
    </row>
    <row r="194" spans="1:32" outlineLevel="2" x14ac:dyDescent="0.2">
      <c r="A194" s="330">
        <f t="shared" si="20"/>
        <v>192</v>
      </c>
      <c r="B194" s="331" t="s">
        <v>701</v>
      </c>
      <c r="C194" s="332" t="s">
        <v>519</v>
      </c>
      <c r="D194" s="333">
        <v>5211</v>
      </c>
      <c r="E194" s="332">
        <v>6121</v>
      </c>
      <c r="F194" s="380" t="s">
        <v>753</v>
      </c>
      <c r="G194" s="333" t="s">
        <v>894</v>
      </c>
      <c r="H194" s="333">
        <v>2015</v>
      </c>
      <c r="I194" s="333">
        <v>2016</v>
      </c>
      <c r="J194" s="335">
        <v>18141</v>
      </c>
      <c r="K194" s="335">
        <v>6805</v>
      </c>
      <c r="L194" s="336"/>
      <c r="M194" s="337"/>
      <c r="N194" s="337">
        <v>16300</v>
      </c>
      <c r="O194" s="335">
        <v>15010</v>
      </c>
      <c r="P194" s="338">
        <f t="shared" si="21"/>
        <v>0.92085889570552149</v>
      </c>
      <c r="Q194" s="337">
        <v>1700</v>
      </c>
      <c r="R194" s="337"/>
      <c r="S194" s="339"/>
      <c r="T194" s="340" t="s">
        <v>703</v>
      </c>
      <c r="U194" s="379"/>
      <c r="V194" s="342">
        <f t="shared" si="23"/>
        <v>141</v>
      </c>
      <c r="W194" s="343" t="s">
        <v>1173</v>
      </c>
      <c r="X194" s="344">
        <f t="shared" si="22"/>
        <v>20</v>
      </c>
      <c r="Y194" s="342">
        <f t="shared" si="24"/>
        <v>5600</v>
      </c>
      <c r="Z194" s="345" t="str">
        <f t="shared" si="25"/>
        <v>ORG 5211 - MŠ Tišnovská - zateplení budovy včetně výměny oken</v>
      </c>
      <c r="AA194" s="346" t="str">
        <f t="shared" si="26"/>
        <v>5600311152116121EU</v>
      </c>
      <c r="AB194" s="329"/>
      <c r="AC194" s="347"/>
      <c r="AD194" s="329"/>
      <c r="AE194" s="329"/>
      <c r="AF194" s="329"/>
    </row>
    <row r="195" spans="1:32" outlineLevel="2" x14ac:dyDescent="0.2">
      <c r="A195" s="330">
        <f t="shared" si="20"/>
        <v>193</v>
      </c>
      <c r="B195" s="331" t="s">
        <v>701</v>
      </c>
      <c r="C195" s="332" t="s">
        <v>519</v>
      </c>
      <c r="D195" s="333">
        <v>5212</v>
      </c>
      <c r="E195" s="332">
        <v>6121</v>
      </c>
      <c r="F195" s="380" t="s">
        <v>753</v>
      </c>
      <c r="G195" s="333" t="s">
        <v>895</v>
      </c>
      <c r="H195" s="333">
        <v>2015</v>
      </c>
      <c r="I195" s="333">
        <v>2016</v>
      </c>
      <c r="J195" s="335">
        <v>16965</v>
      </c>
      <c r="K195" s="335">
        <v>4555</v>
      </c>
      <c r="L195" s="336"/>
      <c r="M195" s="337"/>
      <c r="N195" s="337">
        <v>12400</v>
      </c>
      <c r="O195" s="335">
        <v>12126</v>
      </c>
      <c r="P195" s="338">
        <f t="shared" si="21"/>
        <v>0.97790322580645161</v>
      </c>
      <c r="Q195" s="337">
        <v>4000</v>
      </c>
      <c r="R195" s="337"/>
      <c r="S195" s="339"/>
      <c r="T195" s="340" t="s">
        <v>703</v>
      </c>
      <c r="U195" s="379"/>
      <c r="V195" s="342">
        <f t="shared" si="23"/>
        <v>565</v>
      </c>
      <c r="W195" s="343" t="s">
        <v>1173</v>
      </c>
      <c r="X195" s="344">
        <f t="shared" si="22"/>
        <v>20</v>
      </c>
      <c r="Y195" s="342">
        <f t="shared" si="24"/>
        <v>5600</v>
      </c>
      <c r="Z195" s="345" t="str">
        <f t="shared" si="25"/>
        <v>ORG 5212 - MŠ Šrámkova - zateplení budovy včetně výměny oken</v>
      </c>
      <c r="AA195" s="346" t="str">
        <f t="shared" si="26"/>
        <v>5600311152126121EU</v>
      </c>
      <c r="AB195" s="329"/>
      <c r="AC195" s="347"/>
      <c r="AD195" s="329"/>
      <c r="AE195" s="329"/>
      <c r="AF195" s="329"/>
    </row>
    <row r="196" spans="1:32" outlineLevel="2" x14ac:dyDescent="0.2">
      <c r="A196" s="330">
        <f t="shared" ref="A196:A259" si="31">ROW()-2</f>
        <v>194</v>
      </c>
      <c r="B196" s="331" t="s">
        <v>701</v>
      </c>
      <c r="C196" s="332" t="s">
        <v>896</v>
      </c>
      <c r="D196" s="333">
        <v>5301</v>
      </c>
      <c r="E196" s="332">
        <v>6121</v>
      </c>
      <c r="F196" s="380" t="s">
        <v>753</v>
      </c>
      <c r="G196" s="333" t="s">
        <v>897</v>
      </c>
      <c r="H196" s="333">
        <v>2015</v>
      </c>
      <c r="I196" s="333">
        <v>2016</v>
      </c>
      <c r="J196" s="335">
        <v>81042</v>
      </c>
      <c r="K196" s="335">
        <v>68425</v>
      </c>
      <c r="L196" s="336"/>
      <c r="M196" s="337">
        <v>1500</v>
      </c>
      <c r="N196" s="337">
        <v>1000</v>
      </c>
      <c r="O196" s="335">
        <v>352</v>
      </c>
      <c r="P196" s="338">
        <f t="shared" ref="P196:P259" si="32">IF(N196&lt;=0," ",O196/N196)</f>
        <v>0.35199999999999998</v>
      </c>
      <c r="Q196" s="337">
        <v>20000</v>
      </c>
      <c r="R196" s="337"/>
      <c r="S196" s="339"/>
      <c r="T196" s="340" t="s">
        <v>703</v>
      </c>
      <c r="U196" s="379"/>
      <c r="V196" s="342">
        <f t="shared" si="23"/>
        <v>60042</v>
      </c>
      <c r="W196" s="343" t="s">
        <v>1174</v>
      </c>
      <c r="X196" s="344">
        <f t="shared" ref="X196:X258" si="33">IF(W196="Komentovat",X195+1,X195)</f>
        <v>21</v>
      </c>
      <c r="Y196" s="342">
        <f t="shared" si="24"/>
        <v>5600</v>
      </c>
      <c r="Z196" s="345" t="str">
        <f t="shared" si="25"/>
        <v>ORG 5301 - MŠ Kamechy II - výstavba šestitřídní MŠ</v>
      </c>
      <c r="AA196" s="346" t="str">
        <f t="shared" si="26"/>
        <v>5600311153016121EU</v>
      </c>
      <c r="AB196" s="329"/>
      <c r="AC196" s="347"/>
      <c r="AD196" s="329"/>
      <c r="AE196" s="329"/>
      <c r="AF196" s="329"/>
    </row>
    <row r="197" spans="1:32" outlineLevel="1" x14ac:dyDescent="0.2">
      <c r="A197" s="330">
        <f t="shared" si="31"/>
        <v>195</v>
      </c>
      <c r="B197" s="331"/>
      <c r="C197" s="364" t="s">
        <v>898</v>
      </c>
      <c r="D197" s="333"/>
      <c r="E197" s="332"/>
      <c r="F197" s="380"/>
      <c r="G197" s="333"/>
      <c r="H197" s="333"/>
      <c r="I197" s="333"/>
      <c r="J197" s="335">
        <f t="shared" ref="J197:O197" si="34">SUBTOTAL(9,J188:J196)</f>
        <v>161541</v>
      </c>
      <c r="K197" s="335">
        <f t="shared" si="34"/>
        <v>91770</v>
      </c>
      <c r="L197" s="336">
        <f t="shared" si="34"/>
        <v>14300</v>
      </c>
      <c r="M197" s="337">
        <f t="shared" si="34"/>
        <v>20500</v>
      </c>
      <c r="N197" s="337">
        <f t="shared" si="34"/>
        <v>43380</v>
      </c>
      <c r="O197" s="335">
        <f t="shared" si="34"/>
        <v>38172</v>
      </c>
      <c r="P197" s="338">
        <f t="shared" si="32"/>
        <v>0.87994467496542184</v>
      </c>
      <c r="Q197" s="337">
        <f>SUBTOTAL(9,Q188:Q196)</f>
        <v>25760</v>
      </c>
      <c r="R197" s="337">
        <f>SUBTOTAL(9,R188:R196)</f>
        <v>0</v>
      </c>
      <c r="S197" s="339">
        <f>SUBTOTAL(9,S188:S196)</f>
        <v>0</v>
      </c>
      <c r="T197" s="340"/>
      <c r="U197" s="379"/>
      <c r="V197" s="342"/>
      <c r="W197" s="343"/>
      <c r="X197" s="344"/>
      <c r="Y197" s="342" t="str">
        <f>IF($V197=0," ",IF(LEN($B197)=4,$B197*1,$B197))</f>
        <v xml:space="preserve"> </v>
      </c>
      <c r="Z197" s="345">
        <f>IF($Y197=" ",0,"ORG "&amp;$D197&amp;" - "&amp;$G197)</f>
        <v>0</v>
      </c>
      <c r="AA197" s="346" t="str">
        <f>$B197&amp;LEFT($C197,4)&amp;$D197&amp;$E197&amp;$F197</f>
        <v>Celk</v>
      </c>
      <c r="AB197" s="329"/>
      <c r="AC197" s="347"/>
      <c r="AD197" s="329"/>
      <c r="AE197" s="329"/>
      <c r="AF197" s="329"/>
    </row>
    <row r="198" spans="1:32" outlineLevel="2" x14ac:dyDescent="0.2">
      <c r="A198" s="330">
        <f t="shared" si="31"/>
        <v>196</v>
      </c>
      <c r="B198" s="358" t="s">
        <v>701</v>
      </c>
      <c r="C198" s="332" t="s">
        <v>370</v>
      </c>
      <c r="D198" s="332">
        <v>5097</v>
      </c>
      <c r="E198" s="332">
        <v>6121</v>
      </c>
      <c r="F198" s="366" t="s">
        <v>753</v>
      </c>
      <c r="G198" s="333" t="s">
        <v>899</v>
      </c>
      <c r="H198" s="359">
        <v>2010</v>
      </c>
      <c r="I198" s="332">
        <v>2015</v>
      </c>
      <c r="J198" s="356">
        <v>14259</v>
      </c>
      <c r="K198" s="356">
        <v>10860</v>
      </c>
      <c r="L198" s="356">
        <v>12991</v>
      </c>
      <c r="M198" s="357"/>
      <c r="N198" s="357">
        <v>307</v>
      </c>
      <c r="O198" s="356">
        <v>305</v>
      </c>
      <c r="P198" s="338">
        <f t="shared" si="32"/>
        <v>0.99348534201954397</v>
      </c>
      <c r="Q198" s="357"/>
      <c r="R198" s="357"/>
      <c r="S198" s="339"/>
      <c r="T198" s="340" t="s">
        <v>703</v>
      </c>
      <c r="U198" s="379"/>
      <c r="V198" s="342">
        <f t="shared" si="23"/>
        <v>961</v>
      </c>
      <c r="W198" s="343" t="s">
        <v>1173</v>
      </c>
      <c r="X198" s="344">
        <f>IF(W198="Komentovat",X196+1,X196)</f>
        <v>21</v>
      </c>
      <c r="Y198" s="342">
        <f t="shared" si="24"/>
        <v>5600</v>
      </c>
      <c r="Z198" s="345" t="str">
        <f t="shared" si="25"/>
        <v>ORG 5097 - ZŠ Novolíšeňská - sportovní centrum</v>
      </c>
      <c r="AA198" s="346" t="str">
        <f t="shared" si="26"/>
        <v>5600311350976121EU</v>
      </c>
      <c r="AB198" s="329"/>
      <c r="AC198" s="347"/>
      <c r="AD198" s="329"/>
      <c r="AE198" s="329"/>
      <c r="AF198" s="329"/>
    </row>
    <row r="199" spans="1:32" outlineLevel="2" x14ac:dyDescent="0.2">
      <c r="A199" s="330">
        <f t="shared" si="31"/>
        <v>197</v>
      </c>
      <c r="B199" s="358" t="s">
        <v>701</v>
      </c>
      <c r="C199" s="332" t="s">
        <v>370</v>
      </c>
      <c r="D199" s="332">
        <v>5124</v>
      </c>
      <c r="E199" s="332">
        <v>6121</v>
      </c>
      <c r="F199" s="366" t="s">
        <v>753</v>
      </c>
      <c r="G199" s="333" t="s">
        <v>900</v>
      </c>
      <c r="H199" s="359">
        <v>2010</v>
      </c>
      <c r="I199" s="332">
        <v>2015</v>
      </c>
      <c r="J199" s="356">
        <v>10620</v>
      </c>
      <c r="K199" s="356">
        <v>8404</v>
      </c>
      <c r="L199" s="356">
        <v>390</v>
      </c>
      <c r="M199" s="357">
        <v>10000</v>
      </c>
      <c r="N199" s="357">
        <v>10000</v>
      </c>
      <c r="O199" s="356">
        <v>9168</v>
      </c>
      <c r="P199" s="338">
        <f t="shared" si="32"/>
        <v>0.91679999999999995</v>
      </c>
      <c r="Q199" s="357"/>
      <c r="R199" s="357"/>
      <c r="S199" s="339"/>
      <c r="T199" s="340" t="s">
        <v>703</v>
      </c>
      <c r="U199" s="379"/>
      <c r="V199" s="342">
        <f t="shared" si="23"/>
        <v>230</v>
      </c>
      <c r="W199" s="343" t="s">
        <v>1173</v>
      </c>
      <c r="X199" s="344">
        <f t="shared" si="33"/>
        <v>21</v>
      </c>
      <c r="Y199" s="342">
        <f t="shared" si="24"/>
        <v>5600</v>
      </c>
      <c r="Z199" s="345" t="str">
        <f t="shared" si="25"/>
        <v>ORG 5124 - IN line dráha, ZŠ Pavlovská 16</v>
      </c>
      <c r="AA199" s="346" t="str">
        <f t="shared" si="26"/>
        <v>5600311351246121EU</v>
      </c>
      <c r="AB199" s="329"/>
      <c r="AC199" s="347"/>
      <c r="AD199" s="329"/>
      <c r="AE199" s="329"/>
      <c r="AF199" s="329"/>
    </row>
    <row r="200" spans="1:32" outlineLevel="2" x14ac:dyDescent="0.2">
      <c r="A200" s="330">
        <f t="shared" si="31"/>
        <v>198</v>
      </c>
      <c r="B200" s="358" t="s">
        <v>701</v>
      </c>
      <c r="C200" s="332" t="s">
        <v>370</v>
      </c>
      <c r="D200" s="332">
        <v>5125</v>
      </c>
      <c r="E200" s="332">
        <v>6121</v>
      </c>
      <c r="F200" s="366" t="s">
        <v>753</v>
      </c>
      <c r="G200" s="333" t="s">
        <v>901</v>
      </c>
      <c r="H200" s="359">
        <v>2010</v>
      </c>
      <c r="I200" s="332">
        <v>2015</v>
      </c>
      <c r="J200" s="356">
        <v>17000</v>
      </c>
      <c r="K200" s="356">
        <v>9407</v>
      </c>
      <c r="L200" s="356">
        <v>8216</v>
      </c>
      <c r="M200" s="357">
        <v>6500</v>
      </c>
      <c r="N200" s="357">
        <v>6500</v>
      </c>
      <c r="O200" s="356">
        <v>5607</v>
      </c>
      <c r="P200" s="338">
        <f t="shared" si="32"/>
        <v>0.86261538461538456</v>
      </c>
      <c r="Q200" s="357"/>
      <c r="R200" s="357"/>
      <c r="S200" s="339"/>
      <c r="T200" s="340" t="s">
        <v>703</v>
      </c>
      <c r="U200" s="379"/>
      <c r="V200" s="342">
        <f t="shared" si="23"/>
        <v>2284</v>
      </c>
      <c r="W200" s="343" t="s">
        <v>1173</v>
      </c>
      <c r="X200" s="344">
        <f t="shared" si="33"/>
        <v>21</v>
      </c>
      <c r="Y200" s="342">
        <f t="shared" si="24"/>
        <v>5600</v>
      </c>
      <c r="Z200" s="345" t="str">
        <f t="shared" si="25"/>
        <v>ORG 5125 - Rekonstrukce sportoviště při ZŠ Jasanová 2</v>
      </c>
      <c r="AA200" s="346" t="str">
        <f t="shared" si="26"/>
        <v>5600311351256121EU</v>
      </c>
      <c r="AB200" s="329"/>
      <c r="AC200" s="347"/>
      <c r="AD200" s="329"/>
      <c r="AE200" s="329"/>
      <c r="AF200" s="329"/>
    </row>
    <row r="201" spans="1:32" outlineLevel="2" x14ac:dyDescent="0.2">
      <c r="A201" s="330">
        <f t="shared" si="31"/>
        <v>199</v>
      </c>
      <c r="B201" s="358" t="s">
        <v>701</v>
      </c>
      <c r="C201" s="332" t="s">
        <v>370</v>
      </c>
      <c r="D201" s="332">
        <v>5126</v>
      </c>
      <c r="E201" s="332">
        <v>6121</v>
      </c>
      <c r="F201" s="366" t="s">
        <v>753</v>
      </c>
      <c r="G201" s="333" t="s">
        <v>902</v>
      </c>
      <c r="H201" s="359">
        <v>2010</v>
      </c>
      <c r="I201" s="332">
        <v>2015</v>
      </c>
      <c r="J201" s="356">
        <v>15689</v>
      </c>
      <c r="K201" s="356">
        <v>14171</v>
      </c>
      <c r="L201" s="356">
        <v>532</v>
      </c>
      <c r="M201" s="357">
        <v>5000</v>
      </c>
      <c r="N201" s="357">
        <v>15500</v>
      </c>
      <c r="O201" s="356">
        <v>13921</v>
      </c>
      <c r="P201" s="338">
        <f t="shared" si="32"/>
        <v>0.89812903225806451</v>
      </c>
      <c r="Q201" s="357"/>
      <c r="R201" s="357"/>
      <c r="S201" s="339"/>
      <c r="T201" s="340" t="s">
        <v>703</v>
      </c>
      <c r="U201" s="379"/>
      <c r="V201" s="342">
        <f t="shared" si="23"/>
        <v>-343</v>
      </c>
      <c r="W201" s="343" t="s">
        <v>1173</v>
      </c>
      <c r="X201" s="344">
        <f t="shared" si="33"/>
        <v>21</v>
      </c>
      <c r="Y201" s="342">
        <f t="shared" si="24"/>
        <v>5600</v>
      </c>
      <c r="Z201" s="345" t="str">
        <f t="shared" si="25"/>
        <v>ORG 5126 - ZŠ Bosonožské nám. - pohybové prostory</v>
      </c>
      <c r="AA201" s="346" t="str">
        <f t="shared" si="26"/>
        <v>5600311351266121EU</v>
      </c>
      <c r="AB201" s="329"/>
      <c r="AC201" s="347"/>
      <c r="AD201" s="329"/>
      <c r="AE201" s="329"/>
      <c r="AF201" s="329"/>
    </row>
    <row r="202" spans="1:32" outlineLevel="2" x14ac:dyDescent="0.2">
      <c r="A202" s="330">
        <f t="shared" si="31"/>
        <v>200</v>
      </c>
      <c r="B202" s="358" t="s">
        <v>701</v>
      </c>
      <c r="C202" s="332" t="s">
        <v>370</v>
      </c>
      <c r="D202" s="332">
        <v>5134</v>
      </c>
      <c r="E202" s="332">
        <v>6121</v>
      </c>
      <c r="F202" s="366" t="s">
        <v>753</v>
      </c>
      <c r="G202" s="333" t="s">
        <v>903</v>
      </c>
      <c r="H202" s="359">
        <v>2010</v>
      </c>
      <c r="I202" s="332">
        <v>2015</v>
      </c>
      <c r="J202" s="356">
        <v>14120</v>
      </c>
      <c r="K202" s="356">
        <v>9994</v>
      </c>
      <c r="L202" s="356">
        <v>5811</v>
      </c>
      <c r="M202" s="357">
        <v>5000</v>
      </c>
      <c r="N202" s="357">
        <v>180</v>
      </c>
      <c r="O202" s="356">
        <v>175</v>
      </c>
      <c r="P202" s="338">
        <f t="shared" si="32"/>
        <v>0.97222222222222221</v>
      </c>
      <c r="Q202" s="357"/>
      <c r="R202" s="357"/>
      <c r="S202" s="339"/>
      <c r="T202" s="340" t="s">
        <v>703</v>
      </c>
      <c r="U202" s="379"/>
      <c r="V202" s="342">
        <f t="shared" si="23"/>
        <v>8129</v>
      </c>
      <c r="W202" s="343" t="s">
        <v>1173</v>
      </c>
      <c r="X202" s="344">
        <f t="shared" si="33"/>
        <v>21</v>
      </c>
      <c r="Y202" s="342">
        <f t="shared" si="24"/>
        <v>5600</v>
      </c>
      <c r="Z202" s="345" t="str">
        <f t="shared" si="25"/>
        <v>ORG 5134 - Stavební úpravy ZŠ Mutěnická - 3. etapa</v>
      </c>
      <c r="AA202" s="346" t="str">
        <f t="shared" si="26"/>
        <v>5600311351346121EU</v>
      </c>
      <c r="AB202" s="329"/>
      <c r="AC202" s="347"/>
      <c r="AD202" s="329"/>
      <c r="AE202" s="329"/>
      <c r="AF202" s="329"/>
    </row>
    <row r="203" spans="1:32" outlineLevel="2" x14ac:dyDescent="0.2">
      <c r="A203" s="330">
        <f t="shared" si="31"/>
        <v>201</v>
      </c>
      <c r="B203" s="331" t="s">
        <v>701</v>
      </c>
      <c r="C203" s="332" t="s">
        <v>370</v>
      </c>
      <c r="D203" s="333">
        <v>5134</v>
      </c>
      <c r="E203" s="332">
        <v>6122</v>
      </c>
      <c r="F203" s="366" t="s">
        <v>753</v>
      </c>
      <c r="G203" s="333" t="s">
        <v>903</v>
      </c>
      <c r="H203" s="333">
        <v>2010</v>
      </c>
      <c r="I203" s="333">
        <v>2015</v>
      </c>
      <c r="J203" s="335"/>
      <c r="K203" s="335"/>
      <c r="L203" s="336"/>
      <c r="M203" s="337"/>
      <c r="N203" s="337">
        <v>2820</v>
      </c>
      <c r="O203" s="335">
        <v>2817</v>
      </c>
      <c r="P203" s="338">
        <f t="shared" si="32"/>
        <v>0.99893617021276593</v>
      </c>
      <c r="Q203" s="337"/>
      <c r="R203" s="337"/>
      <c r="S203" s="339"/>
      <c r="T203" s="340" t="s">
        <v>703</v>
      </c>
      <c r="U203" s="379"/>
      <c r="V203" s="342">
        <f t="shared" si="23"/>
        <v>-2820</v>
      </c>
      <c r="W203" s="343" t="s">
        <v>1173</v>
      </c>
      <c r="X203" s="344">
        <f t="shared" si="33"/>
        <v>21</v>
      </c>
      <c r="Y203" s="342">
        <f t="shared" si="24"/>
        <v>5600</v>
      </c>
      <c r="Z203" s="345" t="str">
        <f t="shared" si="25"/>
        <v>ORG 5134 - Stavební úpravy ZŠ Mutěnická - 3. etapa</v>
      </c>
      <c r="AA203" s="346" t="str">
        <f t="shared" si="26"/>
        <v>5600311351346122EU</v>
      </c>
      <c r="AB203" s="329"/>
      <c r="AC203" s="347"/>
      <c r="AD203" s="329"/>
      <c r="AE203" s="329"/>
      <c r="AF203" s="329"/>
    </row>
    <row r="204" spans="1:32" outlineLevel="2" x14ac:dyDescent="0.2">
      <c r="A204" s="330">
        <f t="shared" si="31"/>
        <v>202</v>
      </c>
      <c r="B204" s="358" t="s">
        <v>701</v>
      </c>
      <c r="C204" s="332" t="s">
        <v>370</v>
      </c>
      <c r="D204" s="332">
        <v>5142</v>
      </c>
      <c r="E204" s="332">
        <v>6121</v>
      </c>
      <c r="F204" s="366" t="s">
        <v>753</v>
      </c>
      <c r="G204" s="333" t="s">
        <v>904</v>
      </c>
      <c r="H204" s="332">
        <v>2011</v>
      </c>
      <c r="I204" s="359">
        <v>2015</v>
      </c>
      <c r="J204" s="356">
        <v>29500</v>
      </c>
      <c r="K204" s="356">
        <v>8806</v>
      </c>
      <c r="L204" s="356">
        <v>28093</v>
      </c>
      <c r="M204" s="357"/>
      <c r="N204" s="357">
        <v>110</v>
      </c>
      <c r="O204" s="356">
        <v>87</v>
      </c>
      <c r="P204" s="338">
        <f t="shared" si="32"/>
        <v>0.79090909090909089</v>
      </c>
      <c r="Q204" s="357"/>
      <c r="R204" s="357"/>
      <c r="S204" s="339"/>
      <c r="T204" s="340" t="s">
        <v>703</v>
      </c>
      <c r="U204" s="379"/>
      <c r="V204" s="342">
        <f t="shared" si="23"/>
        <v>1297</v>
      </c>
      <c r="W204" s="343" t="s">
        <v>1173</v>
      </c>
      <c r="X204" s="344">
        <f t="shared" si="33"/>
        <v>21</v>
      </c>
      <c r="Y204" s="342">
        <f t="shared" si="24"/>
        <v>5600</v>
      </c>
      <c r="Z204" s="345" t="str">
        <f t="shared" si="25"/>
        <v>ORG 5142 - Zateplení ZŠ Blažkova</v>
      </c>
      <c r="AA204" s="346" t="str">
        <f t="shared" si="26"/>
        <v>5600311351426121EU</v>
      </c>
      <c r="AB204" s="329"/>
      <c r="AC204" s="347"/>
      <c r="AD204" s="329"/>
      <c r="AE204" s="329"/>
      <c r="AF204" s="329"/>
    </row>
    <row r="205" spans="1:32" outlineLevel="2" x14ac:dyDescent="0.2">
      <c r="A205" s="330">
        <f t="shared" si="31"/>
        <v>203</v>
      </c>
      <c r="B205" s="358" t="s">
        <v>701</v>
      </c>
      <c r="C205" s="332" t="s">
        <v>370</v>
      </c>
      <c r="D205" s="332">
        <v>5146</v>
      </c>
      <c r="E205" s="332">
        <v>6121</v>
      </c>
      <c r="F205" s="366" t="s">
        <v>753</v>
      </c>
      <c r="G205" s="333" t="s">
        <v>905</v>
      </c>
      <c r="H205" s="332">
        <v>2012</v>
      </c>
      <c r="I205" s="332">
        <v>2015</v>
      </c>
      <c r="J205" s="356">
        <v>61200</v>
      </c>
      <c r="K205" s="356">
        <v>9479</v>
      </c>
      <c r="L205" s="356">
        <v>58817</v>
      </c>
      <c r="M205" s="357">
        <v>100</v>
      </c>
      <c r="N205" s="357">
        <v>100</v>
      </c>
      <c r="O205" s="356">
        <v>29</v>
      </c>
      <c r="P205" s="338">
        <f t="shared" si="32"/>
        <v>0.28999999999999998</v>
      </c>
      <c r="Q205" s="357"/>
      <c r="R205" s="357"/>
      <c r="S205" s="339"/>
      <c r="T205" s="340" t="s">
        <v>703</v>
      </c>
      <c r="U205" s="379"/>
      <c r="V205" s="342">
        <f t="shared" si="23"/>
        <v>2283</v>
      </c>
      <c r="W205" s="343" t="s">
        <v>1173</v>
      </c>
      <c r="X205" s="344">
        <f t="shared" si="33"/>
        <v>21</v>
      </c>
      <c r="Y205" s="342">
        <f t="shared" si="24"/>
        <v>5600</v>
      </c>
      <c r="Z205" s="345" t="str">
        <f t="shared" si="25"/>
        <v>ORG 5146 - Zateplení ZŠ Labská</v>
      </c>
      <c r="AA205" s="346" t="str">
        <f t="shared" si="26"/>
        <v>5600311351466121EU</v>
      </c>
      <c r="AB205" s="329"/>
      <c r="AC205" s="347"/>
      <c r="AD205" s="329"/>
      <c r="AE205" s="329"/>
      <c r="AF205" s="329"/>
    </row>
    <row r="206" spans="1:32" outlineLevel="2" x14ac:dyDescent="0.2">
      <c r="A206" s="330">
        <f t="shared" si="31"/>
        <v>204</v>
      </c>
      <c r="B206" s="358" t="s">
        <v>701</v>
      </c>
      <c r="C206" s="332" t="s">
        <v>370</v>
      </c>
      <c r="D206" s="332">
        <v>5147</v>
      </c>
      <c r="E206" s="332">
        <v>6121</v>
      </c>
      <c r="F206" s="366" t="s">
        <v>753</v>
      </c>
      <c r="G206" s="333" t="s">
        <v>906</v>
      </c>
      <c r="H206" s="332">
        <v>2012</v>
      </c>
      <c r="I206" s="332">
        <v>2015</v>
      </c>
      <c r="J206" s="356">
        <v>26100</v>
      </c>
      <c r="K206" s="356">
        <v>8327</v>
      </c>
      <c r="L206" s="356">
        <v>16534</v>
      </c>
      <c r="M206" s="357"/>
      <c r="N206" s="357">
        <v>1900</v>
      </c>
      <c r="O206" s="356">
        <v>1374</v>
      </c>
      <c r="P206" s="338">
        <f t="shared" si="32"/>
        <v>0.72315789473684211</v>
      </c>
      <c r="Q206" s="357"/>
      <c r="R206" s="357"/>
      <c r="S206" s="339"/>
      <c r="T206" s="340" t="s">
        <v>703</v>
      </c>
      <c r="U206" s="379"/>
      <c r="V206" s="342">
        <f t="shared" si="23"/>
        <v>7666</v>
      </c>
      <c r="W206" s="343" t="s">
        <v>1174</v>
      </c>
      <c r="X206" s="344">
        <f t="shared" si="33"/>
        <v>22</v>
      </c>
      <c r="Y206" s="342">
        <f t="shared" si="24"/>
        <v>5600</v>
      </c>
      <c r="Z206" s="345" t="str">
        <f t="shared" si="25"/>
        <v>ORG 5147 - Zateplení ZŠ Úvoz</v>
      </c>
      <c r="AA206" s="346" t="str">
        <f t="shared" si="26"/>
        <v>5600311351476121EU</v>
      </c>
      <c r="AB206" s="329"/>
      <c r="AC206" s="347"/>
      <c r="AD206" s="329"/>
      <c r="AE206" s="329"/>
      <c r="AF206" s="329"/>
    </row>
    <row r="207" spans="1:32" outlineLevel="2" x14ac:dyDescent="0.2">
      <c r="A207" s="330">
        <f t="shared" si="31"/>
        <v>205</v>
      </c>
      <c r="B207" s="358" t="s">
        <v>701</v>
      </c>
      <c r="C207" s="332" t="s">
        <v>370</v>
      </c>
      <c r="D207" s="332">
        <v>5150</v>
      </c>
      <c r="E207" s="332">
        <v>6121</v>
      </c>
      <c r="F207" s="366" t="s">
        <v>753</v>
      </c>
      <c r="G207" s="341" t="s">
        <v>907</v>
      </c>
      <c r="H207" s="332">
        <v>2012</v>
      </c>
      <c r="I207" s="332">
        <v>2015</v>
      </c>
      <c r="J207" s="356">
        <v>48300</v>
      </c>
      <c r="K207" s="356">
        <v>14501</v>
      </c>
      <c r="L207" s="356">
        <v>22930</v>
      </c>
      <c r="M207" s="381">
        <v>3000</v>
      </c>
      <c r="N207" s="357">
        <v>10500</v>
      </c>
      <c r="O207" s="356">
        <v>7708</v>
      </c>
      <c r="P207" s="338">
        <f t="shared" si="32"/>
        <v>0.73409523809523813</v>
      </c>
      <c r="Q207" s="357"/>
      <c r="R207" s="357"/>
      <c r="S207" s="339"/>
      <c r="T207" s="340" t="s">
        <v>703</v>
      </c>
      <c r="U207" s="379"/>
      <c r="V207" s="342">
        <f t="shared" ref="V207:V284" si="35">IF(LEN($D207)=4,(J207-L207-N207-Q207-R207-S207),0)</f>
        <v>14870</v>
      </c>
      <c r="W207" s="343" t="s">
        <v>1174</v>
      </c>
      <c r="X207" s="344">
        <f t="shared" si="33"/>
        <v>23</v>
      </c>
      <c r="Y207" s="342">
        <f t="shared" ref="Y207:Y284" si="36">IF($V207=0," ",IF(LEN($B207)=4,$B207*1,$B207))</f>
        <v>5600</v>
      </c>
      <c r="Z207" s="345" t="str">
        <f t="shared" ref="Z207:Z284" si="37">IF($Y207=" ",0,"ORG "&amp;$D207&amp;" - "&amp;$G207)</f>
        <v>ORG 5150 - Zateplení ZŠ Svážná</v>
      </c>
      <c r="AA207" s="346" t="str">
        <f t="shared" ref="AA207:AA284" si="38">$B207&amp;LEFT($C207,4)&amp;$D207&amp;$E207&amp;$F207</f>
        <v>5600311351506121EU</v>
      </c>
      <c r="AB207" s="329"/>
      <c r="AC207" s="347"/>
      <c r="AD207" s="329"/>
      <c r="AE207" s="329"/>
      <c r="AF207" s="329"/>
    </row>
    <row r="208" spans="1:32" outlineLevel="2" x14ac:dyDescent="0.2">
      <c r="A208" s="330">
        <f t="shared" si="31"/>
        <v>206</v>
      </c>
      <c r="B208" s="358" t="s">
        <v>701</v>
      </c>
      <c r="C208" s="332" t="s">
        <v>370</v>
      </c>
      <c r="D208" s="332">
        <v>5151</v>
      </c>
      <c r="E208" s="332">
        <v>6121</v>
      </c>
      <c r="F208" s="366" t="s">
        <v>753</v>
      </c>
      <c r="G208" s="333" t="s">
        <v>908</v>
      </c>
      <c r="H208" s="332">
        <v>2012</v>
      </c>
      <c r="I208" s="332">
        <v>2015</v>
      </c>
      <c r="J208" s="356">
        <v>11600</v>
      </c>
      <c r="K208" s="356">
        <v>4700</v>
      </c>
      <c r="L208" s="356">
        <v>7003</v>
      </c>
      <c r="M208" s="357"/>
      <c r="N208" s="357">
        <v>15</v>
      </c>
      <c r="O208" s="356">
        <v>12</v>
      </c>
      <c r="P208" s="338">
        <f t="shared" si="32"/>
        <v>0.8</v>
      </c>
      <c r="Q208" s="357"/>
      <c r="R208" s="357"/>
      <c r="S208" s="339"/>
      <c r="T208" s="340" t="s">
        <v>703</v>
      </c>
      <c r="U208" s="379"/>
      <c r="V208" s="342">
        <f t="shared" si="35"/>
        <v>4582</v>
      </c>
      <c r="W208" s="343" t="s">
        <v>1173</v>
      </c>
      <c r="X208" s="344">
        <f t="shared" si="33"/>
        <v>23</v>
      </c>
      <c r="Y208" s="342">
        <f t="shared" si="36"/>
        <v>5600</v>
      </c>
      <c r="Z208" s="345" t="str">
        <f t="shared" si="37"/>
        <v>ORG 5151 - Zateplení ZŠ Přemyslovo náměstí</v>
      </c>
      <c r="AA208" s="346" t="str">
        <f t="shared" si="38"/>
        <v>5600311351516121EU</v>
      </c>
      <c r="AB208" s="329"/>
      <c r="AC208" s="347"/>
      <c r="AD208" s="329"/>
      <c r="AE208" s="329"/>
      <c r="AF208" s="329"/>
    </row>
    <row r="209" spans="1:32" outlineLevel="2" x14ac:dyDescent="0.2">
      <c r="A209" s="330">
        <f t="shared" si="31"/>
        <v>207</v>
      </c>
      <c r="B209" s="358" t="s">
        <v>701</v>
      </c>
      <c r="C209" s="332" t="s">
        <v>370</v>
      </c>
      <c r="D209" s="332">
        <v>5152</v>
      </c>
      <c r="E209" s="332">
        <v>6121</v>
      </c>
      <c r="F209" s="366" t="s">
        <v>753</v>
      </c>
      <c r="G209" s="333" t="s">
        <v>909</v>
      </c>
      <c r="H209" s="332">
        <v>2012</v>
      </c>
      <c r="I209" s="332">
        <v>2015</v>
      </c>
      <c r="J209" s="356">
        <v>16100</v>
      </c>
      <c r="K209" s="356">
        <v>3668</v>
      </c>
      <c r="L209" s="356">
        <v>8619</v>
      </c>
      <c r="M209" s="357">
        <v>400</v>
      </c>
      <c r="N209" s="357">
        <v>415</v>
      </c>
      <c r="O209" s="356">
        <v>155</v>
      </c>
      <c r="P209" s="338">
        <f t="shared" si="32"/>
        <v>0.37349397590361444</v>
      </c>
      <c r="Q209" s="357"/>
      <c r="R209" s="357"/>
      <c r="S209" s="339"/>
      <c r="T209" s="340" t="s">
        <v>703</v>
      </c>
      <c r="U209" s="379"/>
      <c r="V209" s="342">
        <f t="shared" si="35"/>
        <v>7066</v>
      </c>
      <c r="W209" s="343" t="s">
        <v>1173</v>
      </c>
      <c r="X209" s="344">
        <f t="shared" si="33"/>
        <v>23</v>
      </c>
      <c r="Y209" s="342">
        <f t="shared" si="36"/>
        <v>5600</v>
      </c>
      <c r="Z209" s="345" t="str">
        <f t="shared" si="37"/>
        <v>ORG 5152 - Zateplení ZŠ Vedlejší</v>
      </c>
      <c r="AA209" s="346" t="str">
        <f t="shared" si="38"/>
        <v>5600311351526121EU</v>
      </c>
      <c r="AB209" s="329"/>
      <c r="AC209" s="347"/>
      <c r="AD209" s="329"/>
      <c r="AE209" s="329"/>
      <c r="AF209" s="329"/>
    </row>
    <row r="210" spans="1:32" outlineLevel="2" x14ac:dyDescent="0.2">
      <c r="A210" s="330">
        <f t="shared" si="31"/>
        <v>208</v>
      </c>
      <c r="B210" s="358" t="s">
        <v>701</v>
      </c>
      <c r="C210" s="332" t="s">
        <v>370</v>
      </c>
      <c r="D210" s="332">
        <v>5177</v>
      </c>
      <c r="E210" s="332">
        <v>6121</v>
      </c>
      <c r="F210" s="366" t="s">
        <v>753</v>
      </c>
      <c r="G210" s="333" t="s">
        <v>910</v>
      </c>
      <c r="H210" s="332">
        <v>2013</v>
      </c>
      <c r="I210" s="332">
        <v>2016</v>
      </c>
      <c r="J210" s="356">
        <v>22124</v>
      </c>
      <c r="K210" s="356">
        <v>18167</v>
      </c>
      <c r="L210" s="356"/>
      <c r="M210" s="357">
        <v>3000</v>
      </c>
      <c r="N210" s="357">
        <v>9000</v>
      </c>
      <c r="O210" s="356">
        <v>3749</v>
      </c>
      <c r="P210" s="338">
        <f t="shared" si="32"/>
        <v>0.41655555555555557</v>
      </c>
      <c r="Q210" s="357">
        <v>250</v>
      </c>
      <c r="R210" s="357"/>
      <c r="S210" s="339"/>
      <c r="T210" s="340" t="s">
        <v>703</v>
      </c>
      <c r="U210" s="379"/>
      <c r="V210" s="342">
        <f t="shared" si="35"/>
        <v>12874</v>
      </c>
      <c r="W210" s="343" t="s">
        <v>1174</v>
      </c>
      <c r="X210" s="344">
        <f t="shared" si="33"/>
        <v>24</v>
      </c>
      <c r="Y210" s="342">
        <f t="shared" si="36"/>
        <v>5600</v>
      </c>
      <c r="Z210" s="345" t="str">
        <f t="shared" si="37"/>
        <v>ORG 5177 - Revitalizace sportovních ploch při MŠ a ZŠ v MČ Brno-Židenice</v>
      </c>
      <c r="AA210" s="346" t="str">
        <f t="shared" si="38"/>
        <v>5600311351776121EU</v>
      </c>
      <c r="AB210" s="329"/>
      <c r="AC210" s="347"/>
      <c r="AD210" s="329"/>
      <c r="AE210" s="329"/>
      <c r="AF210" s="329"/>
    </row>
    <row r="211" spans="1:32" outlineLevel="2" x14ac:dyDescent="0.2">
      <c r="A211" s="330">
        <f t="shared" si="31"/>
        <v>209</v>
      </c>
      <c r="B211" s="358" t="s">
        <v>701</v>
      </c>
      <c r="C211" s="332" t="s">
        <v>370</v>
      </c>
      <c r="D211" s="332">
        <v>5178</v>
      </c>
      <c r="E211" s="332">
        <v>6121</v>
      </c>
      <c r="F211" s="366" t="s">
        <v>753</v>
      </c>
      <c r="G211" s="333" t="s">
        <v>911</v>
      </c>
      <c r="H211" s="332">
        <v>2013</v>
      </c>
      <c r="I211" s="332">
        <v>2015</v>
      </c>
      <c r="J211" s="356">
        <v>6200</v>
      </c>
      <c r="K211" s="356">
        <v>5101</v>
      </c>
      <c r="L211" s="356"/>
      <c r="M211" s="357">
        <v>2000</v>
      </c>
      <c r="N211" s="357">
        <v>6200</v>
      </c>
      <c r="O211" s="356">
        <v>5689</v>
      </c>
      <c r="P211" s="338">
        <f t="shared" si="32"/>
        <v>0.91758064516129034</v>
      </c>
      <c r="Q211" s="357"/>
      <c r="R211" s="357"/>
      <c r="S211" s="339"/>
      <c r="T211" s="340" t="s">
        <v>703</v>
      </c>
      <c r="U211" s="379"/>
      <c r="V211" s="342">
        <f t="shared" si="35"/>
        <v>0</v>
      </c>
      <c r="W211" s="343" t="s">
        <v>1173</v>
      </c>
      <c r="X211" s="344">
        <f t="shared" si="33"/>
        <v>24</v>
      </c>
      <c r="Y211" s="342" t="str">
        <f t="shared" si="36"/>
        <v xml:space="preserve"> </v>
      </c>
      <c r="Z211" s="345">
        <f t="shared" si="37"/>
        <v>0</v>
      </c>
      <c r="AA211" s="346" t="str">
        <f t="shared" si="38"/>
        <v>5600311351786121EU</v>
      </c>
      <c r="AB211" s="329"/>
      <c r="AC211" s="347"/>
      <c r="AD211" s="329"/>
      <c r="AE211" s="329"/>
      <c r="AF211" s="329"/>
    </row>
    <row r="212" spans="1:32" outlineLevel="2" x14ac:dyDescent="0.2">
      <c r="A212" s="330">
        <f t="shared" si="31"/>
        <v>210</v>
      </c>
      <c r="B212" s="358" t="s">
        <v>701</v>
      </c>
      <c r="C212" s="332" t="s">
        <v>370</v>
      </c>
      <c r="D212" s="332">
        <v>5189</v>
      </c>
      <c r="E212" s="332">
        <v>6121</v>
      </c>
      <c r="F212" s="366" t="s">
        <v>753</v>
      </c>
      <c r="G212" s="333" t="s">
        <v>912</v>
      </c>
      <c r="H212" s="332">
        <v>2014</v>
      </c>
      <c r="I212" s="332">
        <v>2015</v>
      </c>
      <c r="J212" s="356">
        <v>18340</v>
      </c>
      <c r="K212" s="356">
        <v>9765</v>
      </c>
      <c r="L212" s="356">
        <v>1</v>
      </c>
      <c r="M212" s="357">
        <v>3000</v>
      </c>
      <c r="N212" s="357">
        <v>15200</v>
      </c>
      <c r="O212" s="356">
        <v>13565</v>
      </c>
      <c r="P212" s="338">
        <f t="shared" si="32"/>
        <v>0.89243421052631577</v>
      </c>
      <c r="Q212" s="357"/>
      <c r="R212" s="357"/>
      <c r="S212" s="339"/>
      <c r="T212" s="340" t="s">
        <v>703</v>
      </c>
      <c r="U212" s="379"/>
      <c r="V212" s="342">
        <f t="shared" si="35"/>
        <v>3139</v>
      </c>
      <c r="W212" s="343" t="s">
        <v>1173</v>
      </c>
      <c r="X212" s="344">
        <f t="shared" si="33"/>
        <v>24</v>
      </c>
      <c r="Y212" s="342">
        <f t="shared" si="36"/>
        <v>5600</v>
      </c>
      <c r="Z212" s="345" t="str">
        <f t="shared" si="37"/>
        <v>ORG 5189 - Stavební úpravy ZŠ a MŠ JANA BROSKVY 388/3 a 139/1</v>
      </c>
      <c r="AA212" s="346" t="str">
        <f t="shared" si="38"/>
        <v>5600311351896121EU</v>
      </c>
      <c r="AB212" s="329"/>
      <c r="AC212" s="347"/>
      <c r="AD212" s="329"/>
      <c r="AE212" s="329"/>
      <c r="AF212" s="329"/>
    </row>
    <row r="213" spans="1:32" outlineLevel="2" x14ac:dyDescent="0.2">
      <c r="A213" s="330">
        <f t="shared" si="31"/>
        <v>211</v>
      </c>
      <c r="B213" s="358" t="s">
        <v>701</v>
      </c>
      <c r="C213" s="332" t="s">
        <v>370</v>
      </c>
      <c r="D213" s="332">
        <v>5195</v>
      </c>
      <c r="E213" s="332">
        <v>6121</v>
      </c>
      <c r="F213" s="366" t="s">
        <v>753</v>
      </c>
      <c r="G213" s="333" t="s">
        <v>913</v>
      </c>
      <c r="H213" s="332">
        <v>2014</v>
      </c>
      <c r="I213" s="332">
        <v>2015</v>
      </c>
      <c r="J213" s="356">
        <v>11560</v>
      </c>
      <c r="K213" s="356">
        <v>9545</v>
      </c>
      <c r="L213" s="356">
        <v>1</v>
      </c>
      <c r="M213" s="357">
        <v>5000</v>
      </c>
      <c r="N213" s="357">
        <v>11100</v>
      </c>
      <c r="O213" s="356">
        <v>10543</v>
      </c>
      <c r="P213" s="338">
        <f t="shared" si="32"/>
        <v>0.94981981981981978</v>
      </c>
      <c r="Q213" s="357"/>
      <c r="R213" s="357"/>
      <c r="S213" s="339"/>
      <c r="T213" s="340" t="s">
        <v>703</v>
      </c>
      <c r="U213" s="379"/>
      <c r="V213" s="342">
        <f t="shared" si="35"/>
        <v>459</v>
      </c>
      <c r="W213" s="343" t="s">
        <v>1173</v>
      </c>
      <c r="X213" s="344">
        <f t="shared" si="33"/>
        <v>24</v>
      </c>
      <c r="Y213" s="342">
        <f t="shared" si="36"/>
        <v>5600</v>
      </c>
      <c r="Z213" s="345" t="str">
        <f t="shared" si="37"/>
        <v>ORG 5195 - Školní víceúčelové hřiště při ZŠ Otevřená</v>
      </c>
      <c r="AA213" s="346" t="str">
        <f t="shared" si="38"/>
        <v>5600311351956121EU</v>
      </c>
      <c r="AB213" s="329"/>
      <c r="AC213" s="347"/>
      <c r="AD213" s="329"/>
      <c r="AE213" s="329"/>
      <c r="AF213" s="329"/>
    </row>
    <row r="214" spans="1:32" outlineLevel="2" x14ac:dyDescent="0.2">
      <c r="A214" s="330">
        <f t="shared" si="31"/>
        <v>212</v>
      </c>
      <c r="B214" s="331" t="s">
        <v>701</v>
      </c>
      <c r="C214" s="332" t="s">
        <v>370</v>
      </c>
      <c r="D214" s="333">
        <v>5201</v>
      </c>
      <c r="E214" s="332">
        <v>6121</v>
      </c>
      <c r="F214" s="366" t="s">
        <v>753</v>
      </c>
      <c r="G214" s="333" t="s">
        <v>914</v>
      </c>
      <c r="H214" s="333">
        <v>2014</v>
      </c>
      <c r="I214" s="333">
        <v>2015</v>
      </c>
      <c r="J214" s="335">
        <v>9616</v>
      </c>
      <c r="K214" s="335">
        <v>7726</v>
      </c>
      <c r="L214" s="336"/>
      <c r="M214" s="337">
        <v>3000</v>
      </c>
      <c r="N214" s="337">
        <v>6588</v>
      </c>
      <c r="O214" s="335">
        <v>6347</v>
      </c>
      <c r="P214" s="338">
        <f t="shared" si="32"/>
        <v>0.96341833636915608</v>
      </c>
      <c r="Q214" s="337"/>
      <c r="R214" s="337"/>
      <c r="S214" s="339"/>
      <c r="T214" s="340" t="s">
        <v>703</v>
      </c>
      <c r="U214" s="379"/>
      <c r="V214" s="342">
        <f t="shared" si="35"/>
        <v>3028</v>
      </c>
      <c r="W214" s="343" t="s">
        <v>1173</v>
      </c>
      <c r="X214" s="344">
        <f t="shared" si="33"/>
        <v>24</v>
      </c>
      <c r="Y214" s="342">
        <f t="shared" si="36"/>
        <v>5600</v>
      </c>
      <c r="Z214" s="345" t="str">
        <f t="shared" si="37"/>
        <v>ORG 5201 - Rekonstrukce víceúčelového hřiště v areálu ZŠ Arménská 21</v>
      </c>
      <c r="AA214" s="346" t="str">
        <f t="shared" si="38"/>
        <v>5600311352016121EU</v>
      </c>
      <c r="AB214" s="329"/>
      <c r="AC214" s="347"/>
      <c r="AD214" s="329"/>
      <c r="AE214" s="329"/>
      <c r="AF214" s="329"/>
    </row>
    <row r="215" spans="1:32" outlineLevel="2" x14ac:dyDescent="0.2">
      <c r="A215" s="330">
        <f t="shared" si="31"/>
        <v>213</v>
      </c>
      <c r="B215" s="331" t="s">
        <v>915</v>
      </c>
      <c r="C215" s="332" t="s">
        <v>370</v>
      </c>
      <c r="D215" s="333">
        <v>30078229</v>
      </c>
      <c r="E215" s="332">
        <v>6356</v>
      </c>
      <c r="F215" s="334"/>
      <c r="G215" s="333" t="s">
        <v>916</v>
      </c>
      <c r="H215" s="333"/>
      <c r="I215" s="333"/>
      <c r="J215" s="335"/>
      <c r="K215" s="335"/>
      <c r="L215" s="336"/>
      <c r="M215" s="337"/>
      <c r="N215" s="337">
        <v>219</v>
      </c>
      <c r="O215" s="335">
        <v>219</v>
      </c>
      <c r="P215" s="338">
        <f t="shared" si="32"/>
        <v>1</v>
      </c>
      <c r="Q215" s="337"/>
      <c r="R215" s="337"/>
      <c r="S215" s="339"/>
      <c r="T215" s="340" t="s">
        <v>917</v>
      </c>
      <c r="U215" s="379"/>
      <c r="V215" s="342">
        <f t="shared" si="35"/>
        <v>0</v>
      </c>
      <c r="W215" s="343" t="s">
        <v>1173</v>
      </c>
      <c r="X215" s="344">
        <f t="shared" si="33"/>
        <v>24</v>
      </c>
      <c r="Y215" s="342" t="str">
        <f t="shared" si="36"/>
        <v xml:space="preserve"> </v>
      </c>
      <c r="Z215" s="345">
        <f t="shared" si="37"/>
        <v>0</v>
      </c>
      <c r="AA215" s="346" t="str">
        <f t="shared" si="38"/>
        <v>67003113300782296356</v>
      </c>
      <c r="AB215" s="329"/>
      <c r="AC215" s="347"/>
      <c r="AD215" s="329"/>
      <c r="AE215" s="329"/>
      <c r="AF215" s="329"/>
    </row>
    <row r="216" spans="1:32" outlineLevel="2" x14ac:dyDescent="0.2">
      <c r="A216" s="330">
        <f t="shared" si="31"/>
        <v>214</v>
      </c>
      <c r="B216" s="331" t="s">
        <v>915</v>
      </c>
      <c r="C216" s="332" t="s">
        <v>370</v>
      </c>
      <c r="D216" s="333">
        <v>30079146</v>
      </c>
      <c r="E216" s="332">
        <v>6351</v>
      </c>
      <c r="F216" s="334"/>
      <c r="G216" s="333" t="s">
        <v>918</v>
      </c>
      <c r="H216" s="333"/>
      <c r="I216" s="333"/>
      <c r="J216" s="335"/>
      <c r="K216" s="335"/>
      <c r="L216" s="336"/>
      <c r="M216" s="337"/>
      <c r="N216" s="337">
        <v>1570</v>
      </c>
      <c r="O216" s="335">
        <v>1562</v>
      </c>
      <c r="P216" s="338">
        <f t="shared" si="32"/>
        <v>0.99490445859872612</v>
      </c>
      <c r="Q216" s="337"/>
      <c r="R216" s="337"/>
      <c r="S216" s="339"/>
      <c r="T216" s="340" t="s">
        <v>919</v>
      </c>
      <c r="U216" s="379"/>
      <c r="V216" s="342">
        <f t="shared" si="35"/>
        <v>0</v>
      </c>
      <c r="W216" s="343" t="s">
        <v>1173</v>
      </c>
      <c r="X216" s="344">
        <f t="shared" si="33"/>
        <v>24</v>
      </c>
      <c r="Y216" s="342" t="str">
        <f t="shared" si="36"/>
        <v xml:space="preserve"> </v>
      </c>
      <c r="Z216" s="345">
        <f t="shared" si="37"/>
        <v>0</v>
      </c>
      <c r="AA216" s="346" t="str">
        <f t="shared" si="38"/>
        <v>67003113300791466351</v>
      </c>
      <c r="AB216" s="329"/>
      <c r="AC216" s="347"/>
      <c r="AD216" s="329"/>
      <c r="AE216" s="329"/>
      <c r="AF216" s="329"/>
    </row>
    <row r="217" spans="1:32" outlineLevel="1" x14ac:dyDescent="0.2">
      <c r="A217" s="330">
        <f t="shared" si="31"/>
        <v>215</v>
      </c>
      <c r="B217" s="331"/>
      <c r="C217" s="364" t="s">
        <v>920</v>
      </c>
      <c r="D217" s="333"/>
      <c r="E217" s="332"/>
      <c r="F217" s="334"/>
      <c r="G217" s="333"/>
      <c r="H217" s="333"/>
      <c r="I217" s="333"/>
      <c r="J217" s="335">
        <f t="shared" ref="J217:O217" si="39">SUBTOTAL(9,J198:J216)</f>
        <v>332328</v>
      </c>
      <c r="K217" s="335">
        <f t="shared" si="39"/>
        <v>152621</v>
      </c>
      <c r="L217" s="336">
        <f t="shared" si="39"/>
        <v>169938</v>
      </c>
      <c r="M217" s="337">
        <f t="shared" si="39"/>
        <v>46000</v>
      </c>
      <c r="N217" s="337">
        <f t="shared" si="39"/>
        <v>98224</v>
      </c>
      <c r="O217" s="335">
        <f t="shared" si="39"/>
        <v>83032</v>
      </c>
      <c r="P217" s="338">
        <f t="shared" si="32"/>
        <v>0.84533311614269424</v>
      </c>
      <c r="Q217" s="337">
        <f>SUBTOTAL(9,Q198:Q216)</f>
        <v>250</v>
      </c>
      <c r="R217" s="337">
        <f>SUBTOTAL(9,R198:R216)</f>
        <v>0</v>
      </c>
      <c r="S217" s="339">
        <f>SUBTOTAL(9,S198:S216)</f>
        <v>0</v>
      </c>
      <c r="T217" s="340"/>
      <c r="U217" s="379"/>
      <c r="V217" s="342"/>
      <c r="W217" s="343"/>
      <c r="X217" s="344"/>
      <c r="Y217" s="342" t="str">
        <f>IF($V217=0," ",IF(LEN($B217)=4,$B217*1,$B217))</f>
        <v xml:space="preserve"> </v>
      </c>
      <c r="Z217" s="345">
        <f>IF($Y217=" ",0,"ORG "&amp;$D217&amp;" - "&amp;$G217)</f>
        <v>0</v>
      </c>
      <c r="AA217" s="346" t="str">
        <f>$B217&amp;LEFT($C217,4)&amp;$D217&amp;$E217&amp;$F217</f>
        <v>Celk</v>
      </c>
      <c r="AB217" s="329"/>
      <c r="AC217" s="347"/>
      <c r="AD217" s="329"/>
      <c r="AE217" s="329"/>
      <c r="AF217" s="329"/>
    </row>
    <row r="218" spans="1:32" outlineLevel="2" x14ac:dyDescent="0.2">
      <c r="A218" s="330">
        <f t="shared" si="31"/>
        <v>216</v>
      </c>
      <c r="B218" s="331" t="s">
        <v>915</v>
      </c>
      <c r="C218" s="332" t="s">
        <v>921</v>
      </c>
      <c r="D218" s="333">
        <v>3192</v>
      </c>
      <c r="E218" s="332">
        <v>6121</v>
      </c>
      <c r="F218" s="334"/>
      <c r="G218" s="333" t="s">
        <v>922</v>
      </c>
      <c r="H218" s="333"/>
      <c r="I218" s="333"/>
      <c r="J218" s="335"/>
      <c r="K218" s="335"/>
      <c r="L218" s="336"/>
      <c r="M218" s="337">
        <v>30747</v>
      </c>
      <c r="N218" s="337">
        <v>0</v>
      </c>
      <c r="O218" s="335"/>
      <c r="P218" s="338" t="str">
        <f t="shared" si="32"/>
        <v xml:space="preserve"> </v>
      </c>
      <c r="Q218" s="337">
        <v>78600</v>
      </c>
      <c r="R218" s="337"/>
      <c r="S218" s="339"/>
      <c r="T218" s="376" t="s">
        <v>923</v>
      </c>
      <c r="U218" s="379"/>
      <c r="V218" s="342">
        <f t="shared" si="35"/>
        <v>-78600</v>
      </c>
      <c r="W218" s="343" t="s">
        <v>1173</v>
      </c>
      <c r="X218" s="344">
        <f>IF(W218="Komentovat",X216+1,X216)</f>
        <v>24</v>
      </c>
      <c r="Y218" s="342">
        <f t="shared" si="36"/>
        <v>6700</v>
      </c>
      <c r="Z218" s="345" t="str">
        <f t="shared" si="37"/>
        <v>ORG 3192 - Rekonstrukce školských zařízení</v>
      </c>
      <c r="AA218" s="346" t="str">
        <f t="shared" si="38"/>
        <v>6700311931926121</v>
      </c>
      <c r="AB218" s="329"/>
      <c r="AC218" s="347"/>
      <c r="AD218" s="329"/>
      <c r="AE218" s="329"/>
      <c r="AF218" s="329"/>
    </row>
    <row r="219" spans="1:32" outlineLevel="1" x14ac:dyDescent="0.2">
      <c r="A219" s="330">
        <f t="shared" si="31"/>
        <v>217</v>
      </c>
      <c r="B219" s="331"/>
      <c r="C219" s="364" t="s">
        <v>924</v>
      </c>
      <c r="D219" s="333"/>
      <c r="E219" s="332"/>
      <c r="F219" s="334"/>
      <c r="G219" s="333"/>
      <c r="H219" s="333"/>
      <c r="I219" s="333"/>
      <c r="J219" s="335">
        <f t="shared" ref="J219:O219" si="40">SUBTOTAL(9,J218:J218)</f>
        <v>0</v>
      </c>
      <c r="K219" s="335">
        <f t="shared" si="40"/>
        <v>0</v>
      </c>
      <c r="L219" s="336">
        <f t="shared" si="40"/>
        <v>0</v>
      </c>
      <c r="M219" s="337">
        <f t="shared" si="40"/>
        <v>30747</v>
      </c>
      <c r="N219" s="337">
        <f t="shared" si="40"/>
        <v>0</v>
      </c>
      <c r="O219" s="335">
        <f t="shared" si="40"/>
        <v>0</v>
      </c>
      <c r="P219" s="338" t="str">
        <f t="shared" si="32"/>
        <v xml:space="preserve"> </v>
      </c>
      <c r="Q219" s="337">
        <f>SUBTOTAL(9,Q218:Q218)</f>
        <v>78600</v>
      </c>
      <c r="R219" s="337">
        <f>SUBTOTAL(9,R218:R218)</f>
        <v>0</v>
      </c>
      <c r="S219" s="339">
        <f>SUBTOTAL(9,S218:S218)</f>
        <v>0</v>
      </c>
      <c r="T219" s="376"/>
      <c r="U219" s="379"/>
      <c r="V219" s="342"/>
      <c r="W219" s="343"/>
      <c r="X219" s="344"/>
      <c r="Y219" s="342" t="str">
        <f>IF($V219=0," ",IF(LEN($B219)=4,$B219*1,$B219))</f>
        <v xml:space="preserve"> </v>
      </c>
      <c r="Z219" s="345">
        <f>IF($Y219=" ",0,"ORG "&amp;$D219&amp;" - "&amp;$G219)</f>
        <v>0</v>
      </c>
      <c r="AA219" s="346" t="str">
        <f>$B219&amp;LEFT($C219,4)&amp;$D219&amp;$E219&amp;$F219</f>
        <v>Celk</v>
      </c>
      <c r="AB219" s="329"/>
      <c r="AC219" s="347"/>
      <c r="AD219" s="329"/>
      <c r="AE219" s="329"/>
      <c r="AF219" s="329"/>
    </row>
    <row r="220" spans="1:32" outlineLevel="2" x14ac:dyDescent="0.2">
      <c r="A220" s="330">
        <f t="shared" si="31"/>
        <v>218</v>
      </c>
      <c r="B220" s="331" t="s">
        <v>701</v>
      </c>
      <c r="C220" s="332" t="s">
        <v>640</v>
      </c>
      <c r="D220" s="333">
        <v>2706</v>
      </c>
      <c r="E220" s="332">
        <v>6121</v>
      </c>
      <c r="F220" s="334"/>
      <c r="G220" s="333" t="s">
        <v>925</v>
      </c>
      <c r="H220" s="333">
        <v>2015</v>
      </c>
      <c r="I220" s="333">
        <v>2017</v>
      </c>
      <c r="J220" s="335">
        <v>63200</v>
      </c>
      <c r="K220" s="335"/>
      <c r="L220" s="336"/>
      <c r="M220" s="337"/>
      <c r="N220" s="337">
        <v>20</v>
      </c>
      <c r="O220" s="335"/>
      <c r="P220" s="338">
        <f t="shared" si="32"/>
        <v>0</v>
      </c>
      <c r="Q220" s="337">
        <v>20000</v>
      </c>
      <c r="R220" s="337">
        <v>43180</v>
      </c>
      <c r="S220" s="339"/>
      <c r="T220" s="340" t="s">
        <v>703</v>
      </c>
      <c r="U220" s="379"/>
      <c r="V220" s="342">
        <f t="shared" si="35"/>
        <v>0</v>
      </c>
      <c r="W220" s="343" t="s">
        <v>1173</v>
      </c>
      <c r="X220" s="344">
        <f>IF(W220="Komentovat",X218+1,X218)</f>
        <v>24</v>
      </c>
      <c r="Y220" s="342" t="str">
        <f t="shared" si="36"/>
        <v xml:space="preserve"> </v>
      </c>
      <c r="Z220" s="345">
        <f t="shared" si="37"/>
        <v>0</v>
      </c>
      <c r="AA220" s="346" t="str">
        <f t="shared" si="38"/>
        <v>5600331127066121</v>
      </c>
      <c r="AB220" s="329"/>
      <c r="AC220" s="347"/>
      <c r="AD220" s="329"/>
      <c r="AE220" s="329"/>
      <c r="AF220" s="329"/>
    </row>
    <row r="221" spans="1:32" outlineLevel="2" x14ac:dyDescent="0.2">
      <c r="A221" s="330">
        <f t="shared" si="31"/>
        <v>219</v>
      </c>
      <c r="B221" s="331" t="s">
        <v>926</v>
      </c>
      <c r="C221" s="332" t="s">
        <v>640</v>
      </c>
      <c r="D221" s="333">
        <v>2745</v>
      </c>
      <c r="E221" s="332">
        <v>6351</v>
      </c>
      <c r="F221" s="334"/>
      <c r="G221" s="333" t="s">
        <v>927</v>
      </c>
      <c r="H221" s="333">
        <v>2015</v>
      </c>
      <c r="I221" s="333">
        <v>2015</v>
      </c>
      <c r="J221" s="335"/>
      <c r="K221" s="335"/>
      <c r="L221" s="336"/>
      <c r="M221" s="337"/>
      <c r="N221" s="337">
        <v>280</v>
      </c>
      <c r="O221" s="335">
        <v>280</v>
      </c>
      <c r="P221" s="338">
        <f t="shared" si="32"/>
        <v>1</v>
      </c>
      <c r="Q221" s="337"/>
      <c r="R221" s="337"/>
      <c r="S221" s="339"/>
      <c r="T221" s="340" t="s">
        <v>928</v>
      </c>
      <c r="U221" s="379"/>
      <c r="V221" s="342">
        <f t="shared" si="35"/>
        <v>-280</v>
      </c>
      <c r="W221" s="343" t="s">
        <v>1173</v>
      </c>
      <c r="X221" s="344">
        <f t="shared" si="33"/>
        <v>24</v>
      </c>
      <c r="Y221" s="342">
        <f t="shared" si="36"/>
        <v>7300</v>
      </c>
      <c r="Z221" s="345" t="str">
        <f t="shared" si="37"/>
        <v>ORG 2745 - Vybudování sam. vstupu do kavárny - div. Reduta, transfer NDB</v>
      </c>
      <c r="AA221" s="346" t="str">
        <f t="shared" si="38"/>
        <v>7300331127456351</v>
      </c>
      <c r="AB221" s="329"/>
      <c r="AC221" s="347"/>
      <c r="AD221" s="329"/>
      <c r="AE221" s="329"/>
      <c r="AF221" s="329"/>
    </row>
    <row r="222" spans="1:32" outlineLevel="2" x14ac:dyDescent="0.2">
      <c r="A222" s="330">
        <f t="shared" si="31"/>
        <v>220</v>
      </c>
      <c r="B222" s="331" t="s">
        <v>701</v>
      </c>
      <c r="C222" s="332" t="s">
        <v>640</v>
      </c>
      <c r="D222" s="333">
        <v>2756</v>
      </c>
      <c r="E222" s="332">
        <v>6121</v>
      </c>
      <c r="F222" s="334"/>
      <c r="G222" s="333" t="s">
        <v>929</v>
      </c>
      <c r="H222" s="333">
        <v>2015</v>
      </c>
      <c r="I222" s="333">
        <v>2016</v>
      </c>
      <c r="J222" s="335">
        <v>55000</v>
      </c>
      <c r="K222" s="335"/>
      <c r="L222" s="336"/>
      <c r="M222" s="337"/>
      <c r="N222" s="337">
        <v>30000</v>
      </c>
      <c r="O222" s="335">
        <v>27303</v>
      </c>
      <c r="P222" s="338">
        <f t="shared" si="32"/>
        <v>0.91010000000000002</v>
      </c>
      <c r="Q222" s="337">
        <v>25000</v>
      </c>
      <c r="R222" s="337"/>
      <c r="S222" s="339"/>
      <c r="T222" s="340" t="s">
        <v>703</v>
      </c>
      <c r="U222" s="379"/>
      <c r="V222" s="342">
        <f t="shared" si="35"/>
        <v>0</v>
      </c>
      <c r="W222" s="343" t="s">
        <v>1173</v>
      </c>
      <c r="X222" s="344">
        <f t="shared" si="33"/>
        <v>24</v>
      </c>
      <c r="Y222" s="342" t="str">
        <f t="shared" si="36"/>
        <v xml:space="preserve"> </v>
      </c>
      <c r="Z222" s="345">
        <f t="shared" si="37"/>
        <v>0</v>
      </c>
      <c r="AA222" s="346" t="str">
        <f t="shared" si="38"/>
        <v>5600331127566121</v>
      </c>
      <c r="AB222" s="329"/>
      <c r="AC222" s="347"/>
      <c r="AD222" s="329"/>
      <c r="AE222" s="329"/>
      <c r="AF222" s="329"/>
    </row>
    <row r="223" spans="1:32" outlineLevel="2" x14ac:dyDescent="0.2">
      <c r="A223" s="330">
        <f t="shared" si="31"/>
        <v>221</v>
      </c>
      <c r="B223" s="355" t="s">
        <v>701</v>
      </c>
      <c r="C223" s="332" t="s">
        <v>640</v>
      </c>
      <c r="D223" s="332">
        <v>2855</v>
      </c>
      <c r="E223" s="332">
        <v>6351</v>
      </c>
      <c r="F223" s="340"/>
      <c r="G223" s="333" t="s">
        <v>930</v>
      </c>
      <c r="H223" s="332">
        <v>2013</v>
      </c>
      <c r="I223" s="332">
        <v>2017</v>
      </c>
      <c r="J223" s="356">
        <v>44100</v>
      </c>
      <c r="K223" s="356">
        <v>36799</v>
      </c>
      <c r="L223" s="356">
        <v>4027</v>
      </c>
      <c r="M223" s="357">
        <v>3274</v>
      </c>
      <c r="N223" s="357">
        <v>3274</v>
      </c>
      <c r="O223" s="356">
        <v>3274</v>
      </c>
      <c r="P223" s="338">
        <f t="shared" si="32"/>
        <v>1</v>
      </c>
      <c r="Q223" s="357">
        <v>2400</v>
      </c>
      <c r="R223" s="357"/>
      <c r="S223" s="339"/>
      <c r="T223" s="382" t="s">
        <v>931</v>
      </c>
      <c r="U223" s="379"/>
      <c r="V223" s="342">
        <f t="shared" si="35"/>
        <v>34399</v>
      </c>
      <c r="W223" s="343" t="s">
        <v>1173</v>
      </c>
      <c r="X223" s="344">
        <f t="shared" si="33"/>
        <v>24</v>
      </c>
      <c r="Y223" s="342">
        <f t="shared" si="36"/>
        <v>5600</v>
      </c>
      <c r="Z223" s="345" t="str">
        <f t="shared" si="37"/>
        <v>ORG 2855 - Městské divadlo Brno - přístavba dílen a skladů</v>
      </c>
      <c r="AA223" s="346" t="str">
        <f t="shared" si="38"/>
        <v>5600331128556351</v>
      </c>
      <c r="AB223" s="329"/>
      <c r="AC223" s="347"/>
      <c r="AD223" s="329"/>
      <c r="AE223" s="329"/>
      <c r="AF223" s="329"/>
    </row>
    <row r="224" spans="1:32" outlineLevel="2" x14ac:dyDescent="0.2">
      <c r="A224" s="330">
        <f t="shared" si="31"/>
        <v>222</v>
      </c>
      <c r="B224" s="355">
        <v>5600</v>
      </c>
      <c r="C224" s="332" t="s">
        <v>640</v>
      </c>
      <c r="D224" s="332">
        <v>2948</v>
      </c>
      <c r="E224" s="332">
        <v>6351</v>
      </c>
      <c r="F224" s="340"/>
      <c r="G224" s="333" t="s">
        <v>932</v>
      </c>
      <c r="H224" s="332">
        <v>2011</v>
      </c>
      <c r="I224" s="332">
        <v>2015</v>
      </c>
      <c r="J224" s="356">
        <v>4050</v>
      </c>
      <c r="K224" s="356"/>
      <c r="L224" s="356">
        <v>2474</v>
      </c>
      <c r="M224" s="357">
        <v>1576</v>
      </c>
      <c r="N224" s="357">
        <v>1576</v>
      </c>
      <c r="O224" s="356">
        <v>1576</v>
      </c>
      <c r="P224" s="338">
        <f t="shared" si="32"/>
        <v>1</v>
      </c>
      <c r="Q224" s="357"/>
      <c r="R224" s="357"/>
      <c r="S224" s="339"/>
      <c r="T224" s="382" t="s">
        <v>931</v>
      </c>
      <c r="U224" s="379"/>
      <c r="V224" s="342">
        <f t="shared" si="35"/>
        <v>0</v>
      </c>
      <c r="W224" s="343" t="s">
        <v>1173</v>
      </c>
      <c r="X224" s="344">
        <f t="shared" si="33"/>
        <v>24</v>
      </c>
      <c r="Y224" s="342" t="str">
        <f t="shared" si="36"/>
        <v xml:space="preserve"> </v>
      </c>
      <c r="Z224" s="345">
        <f t="shared" si="37"/>
        <v>0</v>
      </c>
      <c r="AA224" s="346" t="str">
        <f t="shared" si="38"/>
        <v>5600331129486351</v>
      </c>
      <c r="AB224" s="329"/>
      <c r="AC224" s="347"/>
      <c r="AD224" s="329"/>
      <c r="AE224" s="329"/>
      <c r="AF224" s="329"/>
    </row>
    <row r="225" spans="1:32" outlineLevel="2" x14ac:dyDescent="0.2">
      <c r="A225" s="330">
        <f t="shared" si="31"/>
        <v>223</v>
      </c>
      <c r="B225" s="358" t="s">
        <v>701</v>
      </c>
      <c r="C225" s="332" t="s">
        <v>640</v>
      </c>
      <c r="D225" s="332">
        <v>4534</v>
      </c>
      <c r="E225" s="332">
        <v>6121</v>
      </c>
      <c r="F225" s="340"/>
      <c r="G225" s="333" t="s">
        <v>933</v>
      </c>
      <c r="H225" s="359">
        <v>2002</v>
      </c>
      <c r="I225" s="355" t="s">
        <v>934</v>
      </c>
      <c r="J225" s="356">
        <v>1106000</v>
      </c>
      <c r="K225" s="356"/>
      <c r="L225" s="356">
        <v>413821</v>
      </c>
      <c r="M225" s="357">
        <v>80000</v>
      </c>
      <c r="N225" s="357">
        <v>9180</v>
      </c>
      <c r="O225" s="356">
        <v>1</v>
      </c>
      <c r="P225" s="338">
        <f t="shared" si="32"/>
        <v>1.0893246187363834E-4</v>
      </c>
      <c r="Q225" s="357">
        <v>15000</v>
      </c>
      <c r="R225" s="357">
        <v>220500</v>
      </c>
      <c r="S225" s="339">
        <v>328000</v>
      </c>
      <c r="T225" s="340" t="s">
        <v>703</v>
      </c>
      <c r="U225" s="379"/>
      <c r="V225" s="342">
        <f t="shared" si="35"/>
        <v>119499</v>
      </c>
      <c r="W225" s="343" t="s">
        <v>1174</v>
      </c>
      <c r="X225" s="344">
        <f t="shared" si="33"/>
        <v>25</v>
      </c>
      <c r="Y225" s="342">
        <f t="shared" si="36"/>
        <v>5600</v>
      </c>
      <c r="Z225" s="345" t="str">
        <f t="shared" si="37"/>
        <v>ORG 4534 - Rek. a dobudování Janáčkova divadla</v>
      </c>
      <c r="AA225" s="346" t="str">
        <f t="shared" si="38"/>
        <v>5600331145346121</v>
      </c>
      <c r="AB225" s="329"/>
      <c r="AC225" s="347"/>
      <c r="AD225" s="329"/>
      <c r="AE225" s="329"/>
      <c r="AF225" s="329"/>
    </row>
    <row r="226" spans="1:32" outlineLevel="2" x14ac:dyDescent="0.2">
      <c r="A226" s="330">
        <f t="shared" si="31"/>
        <v>224</v>
      </c>
      <c r="B226" s="331" t="s">
        <v>926</v>
      </c>
      <c r="C226" s="332" t="s">
        <v>640</v>
      </c>
      <c r="D226" s="333">
        <v>30069121</v>
      </c>
      <c r="E226" s="332">
        <v>6351</v>
      </c>
      <c r="F226" s="334"/>
      <c r="G226" s="376" t="s">
        <v>935</v>
      </c>
      <c r="H226" s="333"/>
      <c r="I226" s="333"/>
      <c r="J226" s="335"/>
      <c r="K226" s="335"/>
      <c r="L226" s="336"/>
      <c r="M226" s="337">
        <v>2620</v>
      </c>
      <c r="N226" s="337">
        <v>17620</v>
      </c>
      <c r="O226" s="335">
        <v>17620</v>
      </c>
      <c r="P226" s="338">
        <f t="shared" si="32"/>
        <v>1</v>
      </c>
      <c r="Q226" s="337">
        <v>30334</v>
      </c>
      <c r="R226" s="337"/>
      <c r="S226" s="339"/>
      <c r="T226" s="376" t="s">
        <v>928</v>
      </c>
      <c r="U226" s="379"/>
      <c r="V226" s="342">
        <f t="shared" si="35"/>
        <v>0</v>
      </c>
      <c r="W226" s="343" t="s">
        <v>1173</v>
      </c>
      <c r="X226" s="344">
        <f t="shared" si="33"/>
        <v>25</v>
      </c>
      <c r="Y226" s="342" t="str">
        <f t="shared" si="36"/>
        <v xml:space="preserve"> </v>
      </c>
      <c r="Z226" s="345">
        <f t="shared" si="37"/>
        <v>0</v>
      </c>
      <c r="AA226" s="346" t="str">
        <f t="shared" si="38"/>
        <v>73003311300691216351</v>
      </c>
      <c r="AB226" s="329"/>
      <c r="AC226" s="347"/>
      <c r="AD226" s="329"/>
      <c r="AE226" s="329"/>
      <c r="AF226" s="329"/>
    </row>
    <row r="227" spans="1:32" outlineLevel="2" x14ac:dyDescent="0.2">
      <c r="A227" s="330">
        <f t="shared" si="31"/>
        <v>225</v>
      </c>
      <c r="B227" s="331" t="s">
        <v>926</v>
      </c>
      <c r="C227" s="332" t="s">
        <v>640</v>
      </c>
      <c r="D227" s="333">
        <v>30069122</v>
      </c>
      <c r="E227" s="332">
        <v>6351</v>
      </c>
      <c r="F227" s="334"/>
      <c r="G227" s="376" t="s">
        <v>936</v>
      </c>
      <c r="H227" s="333"/>
      <c r="I227" s="333"/>
      <c r="J227" s="335"/>
      <c r="K227" s="335"/>
      <c r="L227" s="336"/>
      <c r="M227" s="337">
        <v>850</v>
      </c>
      <c r="N227" s="337">
        <v>850</v>
      </c>
      <c r="O227" s="335">
        <v>838</v>
      </c>
      <c r="P227" s="338">
        <f t="shared" si="32"/>
        <v>0.98588235294117643</v>
      </c>
      <c r="Q227" s="337">
        <v>1836</v>
      </c>
      <c r="R227" s="337"/>
      <c r="S227" s="339"/>
      <c r="T227" s="376" t="s">
        <v>937</v>
      </c>
      <c r="U227" s="379"/>
      <c r="V227" s="342">
        <f t="shared" si="35"/>
        <v>0</v>
      </c>
      <c r="W227" s="343" t="s">
        <v>1173</v>
      </c>
      <c r="X227" s="344">
        <f t="shared" si="33"/>
        <v>25</v>
      </c>
      <c r="Y227" s="342" t="str">
        <f t="shared" si="36"/>
        <v xml:space="preserve"> </v>
      </c>
      <c r="Z227" s="345">
        <f t="shared" si="37"/>
        <v>0</v>
      </c>
      <c r="AA227" s="346" t="str">
        <f t="shared" si="38"/>
        <v>73003311300691226351</v>
      </c>
      <c r="AB227" s="329"/>
      <c r="AC227" s="347"/>
      <c r="AD227" s="329"/>
      <c r="AE227" s="329"/>
      <c r="AF227" s="329"/>
    </row>
    <row r="228" spans="1:32" outlineLevel="2" x14ac:dyDescent="0.2">
      <c r="A228" s="330">
        <f t="shared" si="31"/>
        <v>226</v>
      </c>
      <c r="B228" s="331" t="s">
        <v>926</v>
      </c>
      <c r="C228" s="332" t="s">
        <v>640</v>
      </c>
      <c r="D228" s="333">
        <v>30069123</v>
      </c>
      <c r="E228" s="332">
        <v>6351</v>
      </c>
      <c r="F228" s="334"/>
      <c r="G228" s="376" t="s">
        <v>938</v>
      </c>
      <c r="H228" s="333"/>
      <c r="I228" s="333"/>
      <c r="J228" s="335"/>
      <c r="K228" s="335"/>
      <c r="L228" s="336"/>
      <c r="M228" s="337">
        <v>2660</v>
      </c>
      <c r="N228" s="337">
        <v>2660</v>
      </c>
      <c r="O228" s="335">
        <v>2660</v>
      </c>
      <c r="P228" s="338">
        <f t="shared" si="32"/>
        <v>1</v>
      </c>
      <c r="Q228" s="337"/>
      <c r="R228" s="337"/>
      <c r="S228" s="339"/>
      <c r="T228" s="376" t="s">
        <v>931</v>
      </c>
      <c r="U228" s="379"/>
      <c r="V228" s="342">
        <f t="shared" si="35"/>
        <v>0</v>
      </c>
      <c r="W228" s="343" t="s">
        <v>1173</v>
      </c>
      <c r="X228" s="344">
        <f t="shared" si="33"/>
        <v>25</v>
      </c>
      <c r="Y228" s="342" t="str">
        <f t="shared" si="36"/>
        <v xml:space="preserve"> </v>
      </c>
      <c r="Z228" s="345">
        <f t="shared" si="37"/>
        <v>0</v>
      </c>
      <c r="AA228" s="346" t="str">
        <f t="shared" si="38"/>
        <v>73003311300691236351</v>
      </c>
      <c r="AB228" s="329"/>
      <c r="AC228" s="347"/>
      <c r="AD228" s="329"/>
      <c r="AE228" s="329"/>
      <c r="AF228" s="329"/>
    </row>
    <row r="229" spans="1:32" outlineLevel="1" x14ac:dyDescent="0.2">
      <c r="A229" s="330">
        <f t="shared" si="31"/>
        <v>227</v>
      </c>
      <c r="B229" s="331"/>
      <c r="C229" s="364" t="s">
        <v>939</v>
      </c>
      <c r="D229" s="333"/>
      <c r="E229" s="332"/>
      <c r="F229" s="334"/>
      <c r="G229" s="376"/>
      <c r="H229" s="333"/>
      <c r="I229" s="333"/>
      <c r="J229" s="335">
        <f t="shared" ref="J229:O229" si="41">SUBTOTAL(9,J220:J228)</f>
        <v>1272350</v>
      </c>
      <c r="K229" s="335">
        <f t="shared" si="41"/>
        <v>36799</v>
      </c>
      <c r="L229" s="336">
        <f t="shared" si="41"/>
        <v>420322</v>
      </c>
      <c r="M229" s="337">
        <f t="shared" si="41"/>
        <v>90980</v>
      </c>
      <c r="N229" s="337">
        <f t="shared" si="41"/>
        <v>65460</v>
      </c>
      <c r="O229" s="335">
        <f t="shared" si="41"/>
        <v>53552</v>
      </c>
      <c r="P229" s="338">
        <f t="shared" si="32"/>
        <v>0.81808738160708827</v>
      </c>
      <c r="Q229" s="337">
        <f>SUBTOTAL(9,Q220:Q228)</f>
        <v>94570</v>
      </c>
      <c r="R229" s="337">
        <f>SUBTOTAL(9,R220:R228)</f>
        <v>263680</v>
      </c>
      <c r="S229" s="339">
        <f>SUBTOTAL(9,S220:S228)</f>
        <v>328000</v>
      </c>
      <c r="T229" s="376"/>
      <c r="U229" s="379"/>
      <c r="V229" s="342"/>
      <c r="W229" s="343"/>
      <c r="X229" s="344"/>
      <c r="Y229" s="342" t="str">
        <f>IF($V229=0," ",IF(LEN($B229)=4,$B229*1,$B229))</f>
        <v xml:space="preserve"> </v>
      </c>
      <c r="Z229" s="345">
        <f>IF($Y229=" ",0,"ORG "&amp;$D229&amp;" - "&amp;$G229)</f>
        <v>0</v>
      </c>
      <c r="AA229" s="346" t="str">
        <f>$B229&amp;LEFT($C229,4)&amp;$D229&amp;$E229&amp;$F229</f>
        <v>Celk</v>
      </c>
      <c r="AB229" s="329"/>
      <c r="AC229" s="347"/>
      <c r="AD229" s="329"/>
      <c r="AE229" s="329"/>
      <c r="AF229" s="329"/>
    </row>
    <row r="230" spans="1:32" outlineLevel="2" x14ac:dyDescent="0.2">
      <c r="A230" s="330">
        <f t="shared" si="31"/>
        <v>228</v>
      </c>
      <c r="B230" s="358" t="s">
        <v>701</v>
      </c>
      <c r="C230" s="332" t="s">
        <v>646</v>
      </c>
      <c r="D230" s="332">
        <v>4541</v>
      </c>
      <c r="E230" s="332">
        <v>6121</v>
      </c>
      <c r="F230" s="340"/>
      <c r="G230" s="333" t="s">
        <v>940</v>
      </c>
      <c r="H230" s="359">
        <v>2001</v>
      </c>
      <c r="I230" s="332">
        <v>2020</v>
      </c>
      <c r="J230" s="356">
        <v>1284998</v>
      </c>
      <c r="K230" s="356"/>
      <c r="L230" s="356">
        <v>13245</v>
      </c>
      <c r="M230" s="357">
        <v>850</v>
      </c>
      <c r="N230" s="357">
        <v>0</v>
      </c>
      <c r="O230" s="356"/>
      <c r="P230" s="338" t="str">
        <f t="shared" si="32"/>
        <v xml:space="preserve"> </v>
      </c>
      <c r="Q230" s="357">
        <v>20000</v>
      </c>
      <c r="R230" s="357">
        <v>10000</v>
      </c>
      <c r="S230" s="339">
        <v>1249403</v>
      </c>
      <c r="T230" s="340" t="s">
        <v>941</v>
      </c>
      <c r="U230" s="379"/>
      <c r="V230" s="342">
        <f t="shared" si="35"/>
        <v>-7650</v>
      </c>
      <c r="W230" s="343" t="s">
        <v>1173</v>
      </c>
      <c r="X230" s="344">
        <f>IF(W230="Komentovat",X228+1,X228)</f>
        <v>25</v>
      </c>
      <c r="Y230" s="342">
        <f t="shared" si="36"/>
        <v>5600</v>
      </c>
      <c r="Z230" s="345" t="str">
        <f t="shared" si="37"/>
        <v>ORG 4541 - Janáčkovo kulturní centrum</v>
      </c>
      <c r="AA230" s="346" t="str">
        <f t="shared" si="38"/>
        <v>5600331245416121</v>
      </c>
      <c r="AB230" s="329"/>
      <c r="AC230" s="347"/>
      <c r="AD230" s="329"/>
      <c r="AE230" s="329"/>
      <c r="AF230" s="329"/>
    </row>
    <row r="231" spans="1:32" outlineLevel="1" x14ac:dyDescent="0.2">
      <c r="A231" s="330">
        <f t="shared" si="31"/>
        <v>229</v>
      </c>
      <c r="B231" s="358"/>
      <c r="C231" s="364" t="s">
        <v>942</v>
      </c>
      <c r="D231" s="332"/>
      <c r="E231" s="332"/>
      <c r="F231" s="340"/>
      <c r="G231" s="333"/>
      <c r="H231" s="359"/>
      <c r="I231" s="332"/>
      <c r="J231" s="356">
        <f t="shared" ref="J231:O231" si="42">SUBTOTAL(9,J230:J230)</f>
        <v>1284998</v>
      </c>
      <c r="K231" s="356">
        <f t="shared" si="42"/>
        <v>0</v>
      </c>
      <c r="L231" s="356">
        <f t="shared" si="42"/>
        <v>13245</v>
      </c>
      <c r="M231" s="357">
        <f t="shared" si="42"/>
        <v>850</v>
      </c>
      <c r="N231" s="357">
        <f t="shared" si="42"/>
        <v>0</v>
      </c>
      <c r="O231" s="356">
        <f t="shared" si="42"/>
        <v>0</v>
      </c>
      <c r="P231" s="338" t="str">
        <f t="shared" si="32"/>
        <v xml:space="preserve"> </v>
      </c>
      <c r="Q231" s="357">
        <f>SUBTOTAL(9,Q230:Q230)</f>
        <v>20000</v>
      </c>
      <c r="R231" s="357">
        <f>SUBTOTAL(9,R230:R230)</f>
        <v>10000</v>
      </c>
      <c r="S231" s="339">
        <f>SUBTOTAL(9,S230:S230)</f>
        <v>1249403</v>
      </c>
      <c r="T231" s="340"/>
      <c r="U231" s="379"/>
      <c r="V231" s="342"/>
      <c r="W231" s="343"/>
      <c r="X231" s="344"/>
      <c r="Y231" s="342" t="str">
        <f>IF($V231=0," ",IF(LEN($B231)=4,$B231*1,$B231))</f>
        <v xml:space="preserve"> </v>
      </c>
      <c r="Z231" s="345">
        <f>IF($Y231=" ",0,"ORG "&amp;$D231&amp;" - "&amp;$G231)</f>
        <v>0</v>
      </c>
      <c r="AA231" s="346" t="str">
        <f>$B231&amp;LEFT($C231,4)&amp;$D231&amp;$E231&amp;$F231</f>
        <v>Celk</v>
      </c>
      <c r="AB231" s="329"/>
      <c r="AC231" s="347"/>
      <c r="AD231" s="329"/>
      <c r="AE231" s="329"/>
      <c r="AF231" s="329"/>
    </row>
    <row r="232" spans="1:32" outlineLevel="2" x14ac:dyDescent="0.2">
      <c r="A232" s="330">
        <f t="shared" si="31"/>
        <v>230</v>
      </c>
      <c r="B232" s="355" t="s">
        <v>701</v>
      </c>
      <c r="C232" s="332" t="s">
        <v>521</v>
      </c>
      <c r="D232" s="332">
        <v>2715</v>
      </c>
      <c r="E232" s="332">
        <v>6121</v>
      </c>
      <c r="F232" s="368"/>
      <c r="G232" s="369" t="s">
        <v>943</v>
      </c>
      <c r="H232" s="332">
        <v>2015</v>
      </c>
      <c r="I232" s="332">
        <v>2016</v>
      </c>
      <c r="J232" s="370">
        <v>1200</v>
      </c>
      <c r="K232" s="370"/>
      <c r="L232" s="371"/>
      <c r="M232" s="372"/>
      <c r="N232" s="372">
        <v>20</v>
      </c>
      <c r="O232" s="370"/>
      <c r="P232" s="338">
        <f t="shared" si="32"/>
        <v>0</v>
      </c>
      <c r="Q232" s="337">
        <v>2000</v>
      </c>
      <c r="R232" s="337"/>
      <c r="S232" s="339"/>
      <c r="T232" s="340" t="s">
        <v>703</v>
      </c>
      <c r="U232" s="379"/>
      <c r="V232" s="342">
        <f t="shared" si="35"/>
        <v>-820</v>
      </c>
      <c r="W232" s="343" t="s">
        <v>1173</v>
      </c>
      <c r="X232" s="344">
        <f>IF(W232="Komentovat",X230+1,X230)</f>
        <v>25</v>
      </c>
      <c r="Y232" s="342">
        <f t="shared" si="36"/>
        <v>5600</v>
      </c>
      <c r="Z232" s="345" t="str">
        <f t="shared" si="37"/>
        <v>ORG 2715 - Rek. pobočky KJM Vondrákova 15, Brno-Bystrc - proj. příprava</v>
      </c>
      <c r="AA232" s="346" t="str">
        <f t="shared" si="38"/>
        <v>5600331427156121</v>
      </c>
      <c r="AB232" s="329"/>
      <c r="AC232" s="347"/>
      <c r="AD232" s="329"/>
      <c r="AE232" s="329"/>
      <c r="AF232" s="329"/>
    </row>
    <row r="233" spans="1:32" outlineLevel="2" x14ac:dyDescent="0.2">
      <c r="A233" s="330">
        <f t="shared" si="31"/>
        <v>231</v>
      </c>
      <c r="B233" s="358" t="s">
        <v>701</v>
      </c>
      <c r="C233" s="332" t="s">
        <v>521</v>
      </c>
      <c r="D233" s="332">
        <v>5119</v>
      </c>
      <c r="E233" s="332">
        <v>6121</v>
      </c>
      <c r="F233" s="366" t="s">
        <v>753</v>
      </c>
      <c r="G233" s="333" t="s">
        <v>944</v>
      </c>
      <c r="H233" s="359">
        <v>2010</v>
      </c>
      <c r="I233" s="332">
        <v>2015</v>
      </c>
      <c r="J233" s="356">
        <v>25786</v>
      </c>
      <c r="K233" s="356">
        <v>17379</v>
      </c>
      <c r="L233" s="356">
        <v>24026</v>
      </c>
      <c r="M233" s="357">
        <v>90</v>
      </c>
      <c r="N233" s="357">
        <v>90</v>
      </c>
      <c r="O233" s="356">
        <v>73</v>
      </c>
      <c r="P233" s="338">
        <f t="shared" si="32"/>
        <v>0.81111111111111112</v>
      </c>
      <c r="Q233" s="357"/>
      <c r="R233" s="357"/>
      <c r="S233" s="339"/>
      <c r="T233" s="340" t="s">
        <v>703</v>
      </c>
      <c r="U233" s="379"/>
      <c r="V233" s="342">
        <f t="shared" si="35"/>
        <v>1670</v>
      </c>
      <c r="W233" s="343" t="s">
        <v>1173</v>
      </c>
      <c r="X233" s="344">
        <f t="shared" si="33"/>
        <v>25</v>
      </c>
      <c r="Y233" s="342">
        <f t="shared" si="36"/>
        <v>5600</v>
      </c>
      <c r="Z233" s="345" t="str">
        <f t="shared" si="37"/>
        <v>ORG 5119 - Knihovna pro město</v>
      </c>
      <c r="AA233" s="346" t="str">
        <f t="shared" si="38"/>
        <v>5600331451196121EU</v>
      </c>
      <c r="AB233" s="329"/>
      <c r="AC233" s="347"/>
      <c r="AD233" s="329"/>
      <c r="AE233" s="329"/>
      <c r="AF233" s="329"/>
    </row>
    <row r="234" spans="1:32" outlineLevel="2" x14ac:dyDescent="0.2">
      <c r="A234" s="330">
        <f t="shared" si="31"/>
        <v>232</v>
      </c>
      <c r="B234" s="331" t="s">
        <v>945</v>
      </c>
      <c r="C234" s="332" t="s">
        <v>521</v>
      </c>
      <c r="D234" s="333">
        <v>5208</v>
      </c>
      <c r="E234" s="332">
        <v>6351</v>
      </c>
      <c r="F234" s="380" t="s">
        <v>753</v>
      </c>
      <c r="G234" s="333" t="s">
        <v>946</v>
      </c>
      <c r="H234" s="333">
        <v>2015</v>
      </c>
      <c r="I234" s="333">
        <v>2015</v>
      </c>
      <c r="J234" s="335"/>
      <c r="K234" s="335"/>
      <c r="L234" s="336"/>
      <c r="M234" s="337"/>
      <c r="N234" s="337">
        <v>1142</v>
      </c>
      <c r="O234" s="335">
        <v>1141</v>
      </c>
      <c r="P234" s="338">
        <f t="shared" si="32"/>
        <v>0.99912434325744304</v>
      </c>
      <c r="Q234" s="337"/>
      <c r="R234" s="337"/>
      <c r="S234" s="339"/>
      <c r="T234" s="340" t="s">
        <v>947</v>
      </c>
      <c r="U234" s="379"/>
      <c r="V234" s="342">
        <f t="shared" si="35"/>
        <v>-1142</v>
      </c>
      <c r="W234" s="343" t="s">
        <v>1173</v>
      </c>
      <c r="X234" s="344">
        <f t="shared" si="33"/>
        <v>25</v>
      </c>
      <c r="Y234" s="342">
        <f t="shared" si="36"/>
        <v>5900</v>
      </c>
      <c r="Z234" s="345" t="str">
        <f t="shared" si="37"/>
        <v>ORG 5208 - Knihovna pro město II. - vzdělávání na míru</v>
      </c>
      <c r="AA234" s="346" t="str">
        <f t="shared" si="38"/>
        <v>5900331452086351EU</v>
      </c>
      <c r="AB234" s="329"/>
      <c r="AC234" s="347"/>
      <c r="AD234" s="329"/>
      <c r="AE234" s="329"/>
      <c r="AF234" s="329"/>
    </row>
    <row r="235" spans="1:32" outlineLevel="2" x14ac:dyDescent="0.2">
      <c r="A235" s="330">
        <f t="shared" si="31"/>
        <v>233</v>
      </c>
      <c r="B235" s="331" t="s">
        <v>945</v>
      </c>
      <c r="C235" s="332" t="s">
        <v>521</v>
      </c>
      <c r="D235" s="333">
        <v>5208</v>
      </c>
      <c r="E235" s="332">
        <v>6451</v>
      </c>
      <c r="F235" s="380" t="s">
        <v>753</v>
      </c>
      <c r="G235" s="333" t="s">
        <v>946</v>
      </c>
      <c r="H235" s="333">
        <v>2015</v>
      </c>
      <c r="I235" s="333">
        <v>2015</v>
      </c>
      <c r="J235" s="335">
        <v>10113</v>
      </c>
      <c r="K235" s="335">
        <v>8186</v>
      </c>
      <c r="L235" s="336"/>
      <c r="M235" s="337"/>
      <c r="N235" s="337">
        <v>5392</v>
      </c>
      <c r="O235" s="335">
        <v>5392</v>
      </c>
      <c r="P235" s="338">
        <f t="shared" si="32"/>
        <v>1</v>
      </c>
      <c r="Q235" s="337"/>
      <c r="R235" s="337"/>
      <c r="S235" s="339"/>
      <c r="T235" s="340" t="s">
        <v>947</v>
      </c>
      <c r="U235" s="379"/>
      <c r="V235" s="342">
        <f t="shared" si="35"/>
        <v>4721</v>
      </c>
      <c r="W235" s="343" t="s">
        <v>1173</v>
      </c>
      <c r="X235" s="344">
        <f t="shared" si="33"/>
        <v>25</v>
      </c>
      <c r="Y235" s="342">
        <f t="shared" si="36"/>
        <v>5900</v>
      </c>
      <c r="Z235" s="345" t="str">
        <f t="shared" si="37"/>
        <v>ORG 5208 - Knihovna pro město II. - vzdělávání na míru</v>
      </c>
      <c r="AA235" s="346" t="str">
        <f t="shared" si="38"/>
        <v>5900331452086451EU</v>
      </c>
      <c r="AB235" s="329"/>
      <c r="AC235" s="347"/>
      <c r="AD235" s="329"/>
      <c r="AE235" s="329"/>
      <c r="AF235" s="329"/>
    </row>
    <row r="236" spans="1:32" outlineLevel="1" x14ac:dyDescent="0.2">
      <c r="A236" s="330">
        <f t="shared" si="31"/>
        <v>234</v>
      </c>
      <c r="B236" s="331"/>
      <c r="C236" s="364" t="s">
        <v>948</v>
      </c>
      <c r="D236" s="333"/>
      <c r="E236" s="332"/>
      <c r="F236" s="380"/>
      <c r="G236" s="333"/>
      <c r="H236" s="333"/>
      <c r="I236" s="333"/>
      <c r="J236" s="335">
        <f t="shared" ref="J236:O236" si="43">SUBTOTAL(9,J232:J235)</f>
        <v>37099</v>
      </c>
      <c r="K236" s="335">
        <f t="shared" si="43"/>
        <v>25565</v>
      </c>
      <c r="L236" s="336">
        <f t="shared" si="43"/>
        <v>24026</v>
      </c>
      <c r="M236" s="337">
        <f t="shared" si="43"/>
        <v>90</v>
      </c>
      <c r="N236" s="337">
        <f t="shared" si="43"/>
        <v>6644</v>
      </c>
      <c r="O236" s="335">
        <f t="shared" si="43"/>
        <v>6606</v>
      </c>
      <c r="P236" s="338">
        <f t="shared" si="32"/>
        <v>0.99428055388320291</v>
      </c>
      <c r="Q236" s="337">
        <f>SUBTOTAL(9,Q232:Q235)</f>
        <v>2000</v>
      </c>
      <c r="R236" s="337">
        <f>SUBTOTAL(9,R232:R235)</f>
        <v>0</v>
      </c>
      <c r="S236" s="339">
        <f>SUBTOTAL(9,S232:S235)</f>
        <v>0</v>
      </c>
      <c r="T236" s="340"/>
      <c r="U236" s="379"/>
      <c r="V236" s="342"/>
      <c r="W236" s="343"/>
      <c r="X236" s="344"/>
      <c r="Y236" s="342" t="str">
        <f>IF($V236=0," ",IF(LEN($B236)=4,$B236*1,$B236))</f>
        <v xml:space="preserve"> </v>
      </c>
      <c r="Z236" s="345">
        <f>IF($Y236=" ",0,"ORG "&amp;$D236&amp;" - "&amp;$G236)</f>
        <v>0</v>
      </c>
      <c r="AA236" s="346" t="str">
        <f>$B236&amp;LEFT($C236,4)&amp;$D236&amp;$E236&amp;$F236</f>
        <v>Celk</v>
      </c>
      <c r="AB236" s="329"/>
      <c r="AC236" s="347"/>
      <c r="AD236" s="329"/>
      <c r="AE236" s="329"/>
      <c r="AF236" s="329"/>
    </row>
    <row r="237" spans="1:32" outlineLevel="2" x14ac:dyDescent="0.2">
      <c r="A237" s="330">
        <f t="shared" si="31"/>
        <v>235</v>
      </c>
      <c r="B237" s="331" t="s">
        <v>926</v>
      </c>
      <c r="C237" s="332" t="s">
        <v>501</v>
      </c>
      <c r="D237" s="333">
        <v>30069128</v>
      </c>
      <c r="E237" s="332">
        <v>6351</v>
      </c>
      <c r="F237" s="334"/>
      <c r="G237" s="376" t="s">
        <v>949</v>
      </c>
      <c r="H237" s="333"/>
      <c r="I237" s="333"/>
      <c r="J237" s="335"/>
      <c r="K237" s="335"/>
      <c r="L237" s="336"/>
      <c r="M237" s="337">
        <v>600</v>
      </c>
      <c r="N237" s="337">
        <v>685</v>
      </c>
      <c r="O237" s="335">
        <v>666</v>
      </c>
      <c r="P237" s="338">
        <f t="shared" si="32"/>
        <v>0.9722627737226277</v>
      </c>
      <c r="Q237" s="337">
        <v>1600</v>
      </c>
      <c r="R237" s="337"/>
      <c r="S237" s="339"/>
      <c r="T237" s="340" t="s">
        <v>950</v>
      </c>
      <c r="U237" s="379"/>
      <c r="V237" s="342">
        <f t="shared" si="35"/>
        <v>0</v>
      </c>
      <c r="W237" s="343" t="s">
        <v>1173</v>
      </c>
      <c r="X237" s="344">
        <f>IF(W237="Komentovat",X235+1,X235)</f>
        <v>25</v>
      </c>
      <c r="Y237" s="342" t="str">
        <f t="shared" si="36"/>
        <v xml:space="preserve"> </v>
      </c>
      <c r="Z237" s="345">
        <f t="shared" si="37"/>
        <v>0</v>
      </c>
      <c r="AA237" s="346" t="str">
        <f t="shared" si="38"/>
        <v>73003315300691286351</v>
      </c>
      <c r="AB237" s="329"/>
      <c r="AC237" s="347"/>
      <c r="AD237" s="329"/>
      <c r="AE237" s="329"/>
      <c r="AF237" s="329"/>
    </row>
    <row r="238" spans="1:32" outlineLevel="2" x14ac:dyDescent="0.2">
      <c r="A238" s="330">
        <f t="shared" si="31"/>
        <v>236</v>
      </c>
      <c r="B238" s="331" t="s">
        <v>926</v>
      </c>
      <c r="C238" s="332" t="s">
        <v>501</v>
      </c>
      <c r="D238" s="333">
        <v>30069128</v>
      </c>
      <c r="E238" s="332">
        <v>6356</v>
      </c>
      <c r="F238" s="334"/>
      <c r="G238" s="333" t="s">
        <v>949</v>
      </c>
      <c r="H238" s="333"/>
      <c r="I238" s="333"/>
      <c r="J238" s="335"/>
      <c r="K238" s="335"/>
      <c r="L238" s="336"/>
      <c r="M238" s="337"/>
      <c r="N238" s="337">
        <v>100</v>
      </c>
      <c r="O238" s="335">
        <v>100</v>
      </c>
      <c r="P238" s="338">
        <f t="shared" si="32"/>
        <v>1</v>
      </c>
      <c r="Q238" s="337"/>
      <c r="R238" s="337"/>
      <c r="S238" s="339"/>
      <c r="T238" s="340" t="s">
        <v>950</v>
      </c>
      <c r="U238" s="379"/>
      <c r="V238" s="342">
        <f t="shared" si="35"/>
        <v>0</v>
      </c>
      <c r="W238" s="343" t="s">
        <v>1173</v>
      </c>
      <c r="X238" s="344">
        <f t="shared" si="33"/>
        <v>25</v>
      </c>
      <c r="Y238" s="342" t="str">
        <f t="shared" si="36"/>
        <v xml:space="preserve"> </v>
      </c>
      <c r="Z238" s="345">
        <f t="shared" si="37"/>
        <v>0</v>
      </c>
      <c r="AA238" s="346" t="str">
        <f t="shared" si="38"/>
        <v>73003315300691286356</v>
      </c>
      <c r="AB238" s="329"/>
      <c r="AC238" s="347"/>
      <c r="AD238" s="329"/>
      <c r="AE238" s="329"/>
      <c r="AF238" s="329"/>
    </row>
    <row r="239" spans="1:32" outlineLevel="1" x14ac:dyDescent="0.2">
      <c r="A239" s="330">
        <f t="shared" si="31"/>
        <v>237</v>
      </c>
      <c r="B239" s="331"/>
      <c r="C239" s="364" t="s">
        <v>951</v>
      </c>
      <c r="D239" s="333"/>
      <c r="E239" s="332"/>
      <c r="F239" s="334"/>
      <c r="G239" s="333"/>
      <c r="H239" s="333"/>
      <c r="I239" s="333"/>
      <c r="J239" s="335">
        <f t="shared" ref="J239:O239" si="44">SUBTOTAL(9,J237:J238)</f>
        <v>0</v>
      </c>
      <c r="K239" s="335">
        <f t="shared" si="44"/>
        <v>0</v>
      </c>
      <c r="L239" s="336">
        <f t="shared" si="44"/>
        <v>0</v>
      </c>
      <c r="M239" s="337">
        <f t="shared" si="44"/>
        <v>600</v>
      </c>
      <c r="N239" s="337">
        <f t="shared" si="44"/>
        <v>785</v>
      </c>
      <c r="O239" s="335">
        <f t="shared" si="44"/>
        <v>766</v>
      </c>
      <c r="P239" s="338">
        <f t="shared" si="32"/>
        <v>0.97579617834394905</v>
      </c>
      <c r="Q239" s="337">
        <f>SUBTOTAL(9,Q237:Q238)</f>
        <v>1600</v>
      </c>
      <c r="R239" s="337">
        <f>SUBTOTAL(9,R237:R238)</f>
        <v>0</v>
      </c>
      <c r="S239" s="339">
        <f>SUBTOTAL(9,S237:S238)</f>
        <v>0</v>
      </c>
      <c r="T239" s="340"/>
      <c r="U239" s="379"/>
      <c r="V239" s="342"/>
      <c r="W239" s="343"/>
      <c r="X239" s="344"/>
      <c r="Y239" s="342" t="str">
        <f>IF($V239=0," ",IF(LEN($B239)=4,$B239*1,$B239))</f>
        <v xml:space="preserve"> </v>
      </c>
      <c r="Z239" s="345">
        <f>IF($Y239=" ",0,"ORG "&amp;$D239&amp;" - "&amp;$G239)</f>
        <v>0</v>
      </c>
      <c r="AA239" s="346" t="str">
        <f>$B239&amp;LEFT($C239,4)&amp;$D239&amp;$E239&amp;$F239</f>
        <v>Celk</v>
      </c>
      <c r="AB239" s="329"/>
      <c r="AC239" s="347"/>
      <c r="AD239" s="329"/>
      <c r="AE239" s="329"/>
      <c r="AF239" s="329"/>
    </row>
    <row r="240" spans="1:32" outlineLevel="2" x14ac:dyDescent="0.2">
      <c r="A240" s="330">
        <f t="shared" si="31"/>
        <v>238</v>
      </c>
      <c r="B240" s="331" t="s">
        <v>701</v>
      </c>
      <c r="C240" s="332" t="s">
        <v>373</v>
      </c>
      <c r="D240" s="333">
        <v>2757</v>
      </c>
      <c r="E240" s="332">
        <v>6121</v>
      </c>
      <c r="F240" s="334"/>
      <c r="G240" s="376" t="s">
        <v>952</v>
      </c>
      <c r="H240" s="333">
        <v>2015</v>
      </c>
      <c r="I240" s="333">
        <v>2015</v>
      </c>
      <c r="J240" s="335">
        <v>9200</v>
      </c>
      <c r="K240" s="335"/>
      <c r="L240" s="336"/>
      <c r="M240" s="337">
        <v>9200</v>
      </c>
      <c r="N240" s="337"/>
      <c r="O240" s="335"/>
      <c r="P240" s="338" t="str">
        <f t="shared" si="32"/>
        <v xml:space="preserve"> </v>
      </c>
      <c r="Q240" s="337"/>
      <c r="R240" s="337"/>
      <c r="S240" s="339"/>
      <c r="T240" s="340" t="s">
        <v>888</v>
      </c>
      <c r="U240" s="379"/>
      <c r="V240" s="342">
        <f t="shared" si="35"/>
        <v>9200</v>
      </c>
      <c r="W240" s="343" t="s">
        <v>1173</v>
      </c>
      <c r="X240" s="344">
        <f>IF(W240="Komentovat",X238+1,X238)</f>
        <v>25</v>
      </c>
      <c r="Y240" s="342">
        <f t="shared" si="36"/>
        <v>5600</v>
      </c>
      <c r="Z240" s="345" t="str">
        <f t="shared" si="37"/>
        <v>ORG 2757 - Rekonstrukce víceúčelového sálu MČ Brno-Maloměřice a Obřany</v>
      </c>
      <c r="AA240" s="346" t="str">
        <f t="shared" si="38"/>
        <v>5600331927576121</v>
      </c>
      <c r="AB240" s="329"/>
      <c r="AC240" s="347"/>
      <c r="AD240" s="329"/>
      <c r="AE240" s="329"/>
      <c r="AF240" s="329"/>
    </row>
    <row r="241" spans="1:32" outlineLevel="2" x14ac:dyDescent="0.2">
      <c r="A241" s="330">
        <f t="shared" si="31"/>
        <v>239</v>
      </c>
      <c r="B241" s="355">
        <v>7300</v>
      </c>
      <c r="C241" s="332" t="s">
        <v>373</v>
      </c>
      <c r="D241" s="332">
        <v>3132</v>
      </c>
      <c r="E241" s="332">
        <v>6127</v>
      </c>
      <c r="F241" s="340"/>
      <c r="G241" s="333" t="s">
        <v>953</v>
      </c>
      <c r="H241" s="359">
        <v>2008</v>
      </c>
      <c r="I241" s="359">
        <v>2015</v>
      </c>
      <c r="J241" s="356">
        <v>10750</v>
      </c>
      <c r="K241" s="356"/>
      <c r="L241" s="356">
        <v>5295</v>
      </c>
      <c r="M241" s="357">
        <v>3300</v>
      </c>
      <c r="N241" s="357">
        <v>3300</v>
      </c>
      <c r="O241" s="356">
        <v>3275</v>
      </c>
      <c r="P241" s="338">
        <f t="shared" si="32"/>
        <v>0.99242424242424243</v>
      </c>
      <c r="Q241" s="357"/>
      <c r="R241" s="357"/>
      <c r="S241" s="339"/>
      <c r="T241" s="340" t="s">
        <v>294</v>
      </c>
      <c r="U241" s="379"/>
      <c r="V241" s="342">
        <f t="shared" si="35"/>
        <v>2155</v>
      </c>
      <c r="W241" s="343" t="s">
        <v>1173</v>
      </c>
      <c r="X241" s="344">
        <f t="shared" si="33"/>
        <v>25</v>
      </c>
      <c r="Y241" s="342">
        <f t="shared" si="36"/>
        <v>7300</v>
      </c>
      <c r="Z241" s="345" t="str">
        <f t="shared" si="37"/>
        <v>ORG 3132 - Jezdecká socha na Moravském náměstí</v>
      </c>
      <c r="AA241" s="346" t="str">
        <f t="shared" si="38"/>
        <v>7300331931326127</v>
      </c>
      <c r="AB241" s="329"/>
      <c r="AC241" s="347"/>
      <c r="AD241" s="329"/>
      <c r="AE241" s="329"/>
      <c r="AF241" s="329"/>
    </row>
    <row r="242" spans="1:32" outlineLevel="2" x14ac:dyDescent="0.2">
      <c r="A242" s="330">
        <f t="shared" si="31"/>
        <v>240</v>
      </c>
      <c r="B242" s="331" t="s">
        <v>945</v>
      </c>
      <c r="C242" s="332" t="s">
        <v>373</v>
      </c>
      <c r="D242" s="333">
        <v>5207</v>
      </c>
      <c r="E242" s="332">
        <v>6351</v>
      </c>
      <c r="F242" s="380" t="s">
        <v>753</v>
      </c>
      <c r="G242" s="333" t="s">
        <v>954</v>
      </c>
      <c r="H242" s="333">
        <v>2015</v>
      </c>
      <c r="I242" s="333">
        <v>2015</v>
      </c>
      <c r="J242" s="335"/>
      <c r="K242" s="335"/>
      <c r="L242" s="336"/>
      <c r="M242" s="337"/>
      <c r="N242" s="337">
        <v>1477</v>
      </c>
      <c r="O242" s="335">
        <v>1476</v>
      </c>
      <c r="P242" s="338">
        <f t="shared" si="32"/>
        <v>0.99932295192958698</v>
      </c>
      <c r="Q242" s="337"/>
      <c r="R242" s="337"/>
      <c r="S242" s="339"/>
      <c r="T242" s="340" t="s">
        <v>955</v>
      </c>
      <c r="U242" s="379"/>
      <c r="V242" s="342">
        <f t="shared" si="35"/>
        <v>-1477</v>
      </c>
      <c r="W242" s="343" t="s">
        <v>1173</v>
      </c>
      <c r="X242" s="344">
        <f t="shared" si="33"/>
        <v>25</v>
      </c>
      <c r="Y242" s="342">
        <f t="shared" si="36"/>
        <v>5900</v>
      </c>
      <c r="Z242" s="345" t="str">
        <f t="shared" si="37"/>
        <v>ORG 5207 - Přírodovědné kognitorium - vědecká stezka</v>
      </c>
      <c r="AA242" s="346" t="str">
        <f t="shared" si="38"/>
        <v>5900331952076351EU</v>
      </c>
      <c r="AB242" s="329"/>
      <c r="AC242" s="347"/>
      <c r="AD242" s="329"/>
      <c r="AE242" s="329"/>
      <c r="AF242" s="329"/>
    </row>
    <row r="243" spans="1:32" outlineLevel="2" x14ac:dyDescent="0.2">
      <c r="A243" s="330">
        <f t="shared" si="31"/>
        <v>241</v>
      </c>
      <c r="B243" s="331" t="s">
        <v>945</v>
      </c>
      <c r="C243" s="332" t="s">
        <v>373</v>
      </c>
      <c r="D243" s="333">
        <v>5207</v>
      </c>
      <c r="E243" s="332">
        <v>6356</v>
      </c>
      <c r="F243" s="366" t="s">
        <v>753</v>
      </c>
      <c r="G243" s="333" t="s">
        <v>954</v>
      </c>
      <c r="H243" s="333">
        <v>2015</v>
      </c>
      <c r="I243" s="333">
        <v>2015</v>
      </c>
      <c r="J243" s="335"/>
      <c r="K243" s="335"/>
      <c r="L243" s="336"/>
      <c r="M243" s="337"/>
      <c r="N243" s="337">
        <v>6309</v>
      </c>
      <c r="O243" s="335">
        <v>6308</v>
      </c>
      <c r="P243" s="338">
        <f t="shared" si="32"/>
        <v>0.9998414962751625</v>
      </c>
      <c r="Q243" s="337"/>
      <c r="R243" s="337"/>
      <c r="S243" s="339"/>
      <c r="T243" s="340" t="s">
        <v>955</v>
      </c>
      <c r="U243" s="379"/>
      <c r="V243" s="342">
        <f t="shared" si="35"/>
        <v>-6309</v>
      </c>
      <c r="W243" s="343" t="s">
        <v>1173</v>
      </c>
      <c r="X243" s="344">
        <f t="shared" si="33"/>
        <v>25</v>
      </c>
      <c r="Y243" s="342">
        <f t="shared" si="36"/>
        <v>5900</v>
      </c>
      <c r="Z243" s="345" t="str">
        <f t="shared" si="37"/>
        <v>ORG 5207 - Přírodovědné kognitorium - vědecká stezka</v>
      </c>
      <c r="AA243" s="346" t="str">
        <f t="shared" si="38"/>
        <v>5900331952076356EU</v>
      </c>
      <c r="AB243" s="329"/>
      <c r="AC243" s="347"/>
      <c r="AD243" s="329"/>
      <c r="AE243" s="329"/>
      <c r="AF243" s="329"/>
    </row>
    <row r="244" spans="1:32" outlineLevel="2" x14ac:dyDescent="0.2">
      <c r="A244" s="330">
        <f t="shared" si="31"/>
        <v>242</v>
      </c>
      <c r="B244" s="331" t="s">
        <v>945</v>
      </c>
      <c r="C244" s="332" t="s">
        <v>373</v>
      </c>
      <c r="D244" s="333">
        <v>5207</v>
      </c>
      <c r="E244" s="332">
        <v>6451</v>
      </c>
      <c r="F244" s="380" t="s">
        <v>753</v>
      </c>
      <c r="G244" s="333" t="s">
        <v>954</v>
      </c>
      <c r="H244" s="333">
        <v>2015</v>
      </c>
      <c r="I244" s="333">
        <v>2015</v>
      </c>
      <c r="J244" s="335">
        <v>8630</v>
      </c>
      <c r="K244" s="335">
        <v>7153</v>
      </c>
      <c r="L244" s="336"/>
      <c r="M244" s="337"/>
      <c r="N244" s="337">
        <v>7153</v>
      </c>
      <c r="O244" s="335">
        <v>7153</v>
      </c>
      <c r="P244" s="338">
        <f t="shared" si="32"/>
        <v>1</v>
      </c>
      <c r="Q244" s="337"/>
      <c r="R244" s="337"/>
      <c r="S244" s="339"/>
      <c r="T244" s="340" t="s">
        <v>955</v>
      </c>
      <c r="U244" s="379"/>
      <c r="V244" s="342">
        <f t="shared" si="35"/>
        <v>1477</v>
      </c>
      <c r="W244" s="343" t="s">
        <v>1173</v>
      </c>
      <c r="X244" s="344">
        <f t="shared" si="33"/>
        <v>25</v>
      </c>
      <c r="Y244" s="342">
        <f t="shared" si="36"/>
        <v>5900</v>
      </c>
      <c r="Z244" s="345" t="str">
        <f t="shared" si="37"/>
        <v>ORG 5207 - Přírodovědné kognitorium - vědecká stezka</v>
      </c>
      <c r="AA244" s="346" t="str">
        <f t="shared" si="38"/>
        <v>5900331952076451EU</v>
      </c>
      <c r="AB244" s="329"/>
      <c r="AC244" s="347"/>
      <c r="AD244" s="329"/>
      <c r="AE244" s="329"/>
      <c r="AF244" s="329"/>
    </row>
    <row r="245" spans="1:32" outlineLevel="2" x14ac:dyDescent="0.2">
      <c r="A245" s="330">
        <f t="shared" si="31"/>
        <v>243</v>
      </c>
      <c r="B245" s="331" t="s">
        <v>945</v>
      </c>
      <c r="C245" s="332" t="s">
        <v>373</v>
      </c>
      <c r="D245" s="333">
        <v>5214</v>
      </c>
      <c r="E245" s="332">
        <v>6119</v>
      </c>
      <c r="F245" s="380" t="s">
        <v>753</v>
      </c>
      <c r="G245" s="333" t="s">
        <v>956</v>
      </c>
      <c r="H245" s="333">
        <v>2015</v>
      </c>
      <c r="I245" s="333">
        <v>2015</v>
      </c>
      <c r="J245" s="335">
        <v>17654</v>
      </c>
      <c r="K245" s="335">
        <v>17254</v>
      </c>
      <c r="L245" s="336"/>
      <c r="M245" s="337"/>
      <c r="N245" s="337">
        <v>9139</v>
      </c>
      <c r="O245" s="335">
        <v>9139</v>
      </c>
      <c r="P245" s="338">
        <f t="shared" si="32"/>
        <v>1</v>
      </c>
      <c r="Q245" s="337"/>
      <c r="R245" s="337"/>
      <c r="S245" s="339"/>
      <c r="T245" s="340" t="s">
        <v>957</v>
      </c>
      <c r="U245" s="379"/>
      <c r="V245" s="342">
        <f t="shared" si="35"/>
        <v>8515</v>
      </c>
      <c r="W245" s="343" t="s">
        <v>1173</v>
      </c>
      <c r="X245" s="344">
        <f t="shared" si="33"/>
        <v>25</v>
      </c>
      <c r="Y245" s="342">
        <f t="shared" si="36"/>
        <v>5900</v>
      </c>
      <c r="Z245" s="345" t="str">
        <f t="shared" si="37"/>
        <v>ORG 5214 - Doplnení a rozšíření Přírod. digitária - návštěvnického centra</v>
      </c>
      <c r="AA245" s="346" t="str">
        <f t="shared" si="38"/>
        <v>5900331952146119EU</v>
      </c>
      <c r="AB245" s="329"/>
      <c r="AC245" s="347"/>
      <c r="AD245" s="329"/>
      <c r="AE245" s="329"/>
      <c r="AF245" s="329"/>
    </row>
    <row r="246" spans="1:32" outlineLevel="2" x14ac:dyDescent="0.2">
      <c r="A246" s="330">
        <f t="shared" si="31"/>
        <v>244</v>
      </c>
      <c r="B246" s="331" t="s">
        <v>945</v>
      </c>
      <c r="C246" s="332" t="s">
        <v>373</v>
      </c>
      <c r="D246" s="333">
        <v>5214</v>
      </c>
      <c r="E246" s="332">
        <v>6122</v>
      </c>
      <c r="F246" s="380" t="s">
        <v>753</v>
      </c>
      <c r="G246" s="333" t="s">
        <v>956</v>
      </c>
      <c r="H246" s="333">
        <v>2015</v>
      </c>
      <c r="I246" s="333">
        <v>2015</v>
      </c>
      <c r="J246" s="335"/>
      <c r="K246" s="335"/>
      <c r="L246" s="336"/>
      <c r="M246" s="337"/>
      <c r="N246" s="337">
        <v>6261</v>
      </c>
      <c r="O246" s="335">
        <v>6208</v>
      </c>
      <c r="P246" s="338">
        <f t="shared" si="32"/>
        <v>0.99153489857850186</v>
      </c>
      <c r="Q246" s="337"/>
      <c r="R246" s="337"/>
      <c r="S246" s="339"/>
      <c r="T246" s="340" t="s">
        <v>957</v>
      </c>
      <c r="U246" s="379"/>
      <c r="V246" s="342">
        <f t="shared" si="35"/>
        <v>-6261</v>
      </c>
      <c r="W246" s="343" t="s">
        <v>1173</v>
      </c>
      <c r="X246" s="344">
        <f t="shared" si="33"/>
        <v>25</v>
      </c>
      <c r="Y246" s="342">
        <f t="shared" si="36"/>
        <v>5900</v>
      </c>
      <c r="Z246" s="345" t="str">
        <f t="shared" si="37"/>
        <v>ORG 5214 - Doplnení a rozšíření Přírod. digitária - návštěvnického centra</v>
      </c>
      <c r="AA246" s="346" t="str">
        <f t="shared" si="38"/>
        <v>5900331952146122EU</v>
      </c>
      <c r="AB246" s="329"/>
      <c r="AC246" s="347"/>
      <c r="AD246" s="329"/>
      <c r="AE246" s="329"/>
      <c r="AF246" s="329"/>
    </row>
    <row r="247" spans="1:32" outlineLevel="1" x14ac:dyDescent="0.2">
      <c r="A247" s="330">
        <f t="shared" si="31"/>
        <v>245</v>
      </c>
      <c r="B247" s="331"/>
      <c r="C247" s="364" t="s">
        <v>958</v>
      </c>
      <c r="D247" s="333"/>
      <c r="E247" s="332"/>
      <c r="F247" s="380"/>
      <c r="G247" s="333"/>
      <c r="H247" s="333"/>
      <c r="I247" s="333"/>
      <c r="J247" s="335">
        <f t="shared" ref="J247:O247" si="45">SUBTOTAL(9,J240:J246)</f>
        <v>46234</v>
      </c>
      <c r="K247" s="335">
        <f t="shared" si="45"/>
        <v>24407</v>
      </c>
      <c r="L247" s="336">
        <f t="shared" si="45"/>
        <v>5295</v>
      </c>
      <c r="M247" s="337">
        <f t="shared" si="45"/>
        <v>12500</v>
      </c>
      <c r="N247" s="337">
        <f t="shared" si="45"/>
        <v>33639</v>
      </c>
      <c r="O247" s="335">
        <f t="shared" si="45"/>
        <v>33559</v>
      </c>
      <c r="P247" s="338">
        <f t="shared" si="32"/>
        <v>0.99762180802045242</v>
      </c>
      <c r="Q247" s="337">
        <f>SUBTOTAL(9,Q240:Q246)</f>
        <v>0</v>
      </c>
      <c r="R247" s="337">
        <f>SUBTOTAL(9,R240:R246)</f>
        <v>0</v>
      </c>
      <c r="S247" s="339">
        <f>SUBTOTAL(9,S240:S246)</f>
        <v>0</v>
      </c>
      <c r="T247" s="340"/>
      <c r="U247" s="379"/>
      <c r="V247" s="342"/>
      <c r="W247" s="343"/>
      <c r="X247" s="344"/>
      <c r="Y247" s="342" t="str">
        <f>IF($V247=0," ",IF(LEN($B247)=4,$B247*1,$B247))</f>
        <v xml:space="preserve"> </v>
      </c>
      <c r="Z247" s="345">
        <f>IF($Y247=" ",0,"ORG "&amp;$D247&amp;" - "&amp;$G247)</f>
        <v>0</v>
      </c>
      <c r="AA247" s="346" t="str">
        <f>$B247&amp;LEFT($C247,4)&amp;$D247&amp;$E247&amp;$F247</f>
        <v>Celk</v>
      </c>
      <c r="AB247" s="329"/>
      <c r="AC247" s="347"/>
      <c r="AD247" s="329"/>
      <c r="AE247" s="329"/>
      <c r="AF247" s="329"/>
    </row>
    <row r="248" spans="1:32" outlineLevel="2" x14ac:dyDescent="0.2">
      <c r="A248" s="330">
        <f t="shared" si="31"/>
        <v>246</v>
      </c>
      <c r="B248" s="355">
        <v>5600</v>
      </c>
      <c r="C248" s="332" t="s">
        <v>541</v>
      </c>
      <c r="D248" s="332">
        <v>2825</v>
      </c>
      <c r="E248" s="332">
        <v>6121</v>
      </c>
      <c r="F248" s="366"/>
      <c r="G248" s="333" t="s">
        <v>959</v>
      </c>
      <c r="H248" s="332">
        <v>2014</v>
      </c>
      <c r="I248" s="332">
        <v>2015</v>
      </c>
      <c r="J248" s="356">
        <f>6800+2500</f>
        <v>9300</v>
      </c>
      <c r="K248" s="356"/>
      <c r="L248" s="356">
        <v>53</v>
      </c>
      <c r="M248" s="357">
        <v>2799</v>
      </c>
      <c r="N248" s="357">
        <v>7899</v>
      </c>
      <c r="O248" s="356">
        <v>7724</v>
      </c>
      <c r="P248" s="338">
        <f t="shared" si="32"/>
        <v>0.97784529687302191</v>
      </c>
      <c r="Q248" s="357"/>
      <c r="R248" s="357"/>
      <c r="S248" s="339"/>
      <c r="T248" s="340" t="s">
        <v>703</v>
      </c>
      <c r="U248" s="379"/>
      <c r="V248" s="342">
        <f t="shared" si="35"/>
        <v>1348</v>
      </c>
      <c r="W248" s="343" t="s">
        <v>1173</v>
      </c>
      <c r="X248" s="344">
        <f>IF(W248="Komentovat",X246+1,X246)</f>
        <v>25</v>
      </c>
      <c r="Y248" s="342">
        <f t="shared" si="36"/>
        <v>5600</v>
      </c>
      <c r="Z248" s="345" t="str">
        <f t="shared" si="37"/>
        <v>ORG 2825 - NKP Špilberk-stat.zajištění hradeb.plent a mostu</v>
      </c>
      <c r="AA248" s="346" t="str">
        <f t="shared" si="38"/>
        <v>5600332228256121</v>
      </c>
      <c r="AB248" s="329"/>
      <c r="AC248" s="347"/>
      <c r="AD248" s="329"/>
      <c r="AE248" s="329"/>
      <c r="AF248" s="329"/>
    </row>
    <row r="249" spans="1:32" outlineLevel="2" x14ac:dyDescent="0.2">
      <c r="A249" s="330">
        <f t="shared" si="31"/>
        <v>247</v>
      </c>
      <c r="B249" s="355">
        <v>5600</v>
      </c>
      <c r="C249" s="332" t="s">
        <v>541</v>
      </c>
      <c r="D249" s="332">
        <v>4530</v>
      </c>
      <c r="E249" s="332">
        <v>6121</v>
      </c>
      <c r="F249" s="340"/>
      <c r="G249" s="333" t="s">
        <v>960</v>
      </c>
      <c r="H249" s="359">
        <v>2001</v>
      </c>
      <c r="I249" s="332">
        <v>2020</v>
      </c>
      <c r="J249" s="356">
        <v>317310</v>
      </c>
      <c r="K249" s="356"/>
      <c r="L249" s="356">
        <v>191412</v>
      </c>
      <c r="M249" s="357">
        <v>10500</v>
      </c>
      <c r="N249" s="357">
        <v>7600</v>
      </c>
      <c r="O249" s="356">
        <v>7170</v>
      </c>
      <c r="P249" s="338">
        <f t="shared" si="32"/>
        <v>0.94342105263157894</v>
      </c>
      <c r="Q249" s="357">
        <v>4000</v>
      </c>
      <c r="R249" s="357"/>
      <c r="S249" s="339">
        <v>111398</v>
      </c>
      <c r="T249" s="340" t="s">
        <v>703</v>
      </c>
      <c r="U249" s="379"/>
      <c r="V249" s="342">
        <f t="shared" si="35"/>
        <v>2900</v>
      </c>
      <c r="W249" s="343" t="s">
        <v>1173</v>
      </c>
      <c r="X249" s="344">
        <f t="shared" si="33"/>
        <v>25</v>
      </c>
      <c r="Y249" s="342">
        <f t="shared" si="36"/>
        <v>5600</v>
      </c>
      <c r="Z249" s="345" t="str">
        <f t="shared" si="37"/>
        <v>ORG 4530 - Rekonstrukce NKP Špilberk, II.etapa</v>
      </c>
      <c r="AA249" s="346" t="str">
        <f t="shared" si="38"/>
        <v>5600332245306121</v>
      </c>
      <c r="AB249" s="329"/>
      <c r="AC249" s="347"/>
      <c r="AD249" s="329"/>
      <c r="AE249" s="329"/>
      <c r="AF249" s="329"/>
    </row>
    <row r="250" spans="1:32" outlineLevel="2" x14ac:dyDescent="0.2">
      <c r="A250" s="330">
        <f t="shared" si="31"/>
        <v>248</v>
      </c>
      <c r="B250" s="358" t="s">
        <v>701</v>
      </c>
      <c r="C250" s="332" t="s">
        <v>541</v>
      </c>
      <c r="D250" s="332">
        <v>5196</v>
      </c>
      <c r="E250" s="332">
        <v>6121</v>
      </c>
      <c r="F250" s="366" t="s">
        <v>753</v>
      </c>
      <c r="G250" s="333" t="s">
        <v>961</v>
      </c>
      <c r="H250" s="359">
        <v>2014</v>
      </c>
      <c r="I250" s="332">
        <v>2018</v>
      </c>
      <c r="J250" s="356">
        <v>97031</v>
      </c>
      <c r="K250" s="356">
        <v>93489</v>
      </c>
      <c r="L250" s="356">
        <v>2239</v>
      </c>
      <c r="M250" s="357">
        <v>5000</v>
      </c>
      <c r="N250" s="357">
        <v>3000</v>
      </c>
      <c r="O250" s="356"/>
      <c r="P250" s="338">
        <f t="shared" si="32"/>
        <v>0</v>
      </c>
      <c r="Q250" s="357">
        <v>1000</v>
      </c>
      <c r="R250" s="357">
        <v>87000</v>
      </c>
      <c r="S250" s="339">
        <v>6792</v>
      </c>
      <c r="T250" s="340" t="s">
        <v>703</v>
      </c>
      <c r="U250" s="379"/>
      <c r="V250" s="342">
        <f t="shared" si="35"/>
        <v>-3000</v>
      </c>
      <c r="W250" s="343" t="s">
        <v>1174</v>
      </c>
      <c r="X250" s="344">
        <f t="shared" si="33"/>
        <v>26</v>
      </c>
      <c r="Y250" s="342">
        <f t="shared" si="36"/>
        <v>5600</v>
      </c>
      <c r="Z250" s="345" t="str">
        <f t="shared" si="37"/>
        <v>ORG 5196 - NKP Špilberk - lapidárium a centrum restaurátorských činností</v>
      </c>
      <c r="AA250" s="346" t="str">
        <f t="shared" si="38"/>
        <v>5600332251966121EU</v>
      </c>
      <c r="AB250" s="329"/>
      <c r="AC250" s="347"/>
      <c r="AD250" s="329"/>
      <c r="AE250" s="329"/>
      <c r="AF250" s="329"/>
    </row>
    <row r="251" spans="1:32" outlineLevel="1" x14ac:dyDescent="0.2">
      <c r="A251" s="330">
        <f t="shared" si="31"/>
        <v>249</v>
      </c>
      <c r="B251" s="358"/>
      <c r="C251" s="364" t="s">
        <v>962</v>
      </c>
      <c r="D251" s="332"/>
      <c r="E251" s="332"/>
      <c r="F251" s="366"/>
      <c r="G251" s="333"/>
      <c r="H251" s="359"/>
      <c r="I251" s="332"/>
      <c r="J251" s="356">
        <f t="shared" ref="J251:O251" si="46">SUBTOTAL(9,J248:J250)</f>
        <v>423641</v>
      </c>
      <c r="K251" s="356">
        <f t="shared" si="46"/>
        <v>93489</v>
      </c>
      <c r="L251" s="356">
        <f t="shared" si="46"/>
        <v>193704</v>
      </c>
      <c r="M251" s="357">
        <f t="shared" si="46"/>
        <v>18299</v>
      </c>
      <c r="N251" s="357">
        <f t="shared" si="46"/>
        <v>18499</v>
      </c>
      <c r="O251" s="356">
        <f t="shared" si="46"/>
        <v>14894</v>
      </c>
      <c r="P251" s="338">
        <f t="shared" si="32"/>
        <v>0.80512460132980157</v>
      </c>
      <c r="Q251" s="357">
        <f>SUBTOTAL(9,Q248:Q250)</f>
        <v>5000</v>
      </c>
      <c r="R251" s="357">
        <f>SUBTOTAL(9,R248:R250)</f>
        <v>87000</v>
      </c>
      <c r="S251" s="339">
        <f>SUBTOTAL(9,S248:S250)</f>
        <v>118190</v>
      </c>
      <c r="T251" s="340"/>
      <c r="U251" s="379"/>
      <c r="V251" s="342"/>
      <c r="W251" s="343"/>
      <c r="X251" s="344"/>
      <c r="Y251" s="342" t="str">
        <f>IF($V251=0," ",IF(LEN($B251)=4,$B251*1,$B251))</f>
        <v xml:space="preserve"> </v>
      </c>
      <c r="Z251" s="345">
        <f>IF($Y251=" ",0,"ORG "&amp;$D251&amp;" - "&amp;$G251)</f>
        <v>0</v>
      </c>
      <c r="AA251" s="346" t="str">
        <f>$B251&amp;LEFT($C251,4)&amp;$D251&amp;$E251&amp;$F251</f>
        <v>Celk</v>
      </c>
      <c r="AB251" s="329"/>
      <c r="AC251" s="347"/>
      <c r="AD251" s="329"/>
      <c r="AE251" s="329"/>
      <c r="AF251" s="329"/>
    </row>
    <row r="252" spans="1:32" outlineLevel="2" x14ac:dyDescent="0.2">
      <c r="A252" s="330">
        <f t="shared" si="31"/>
        <v>250</v>
      </c>
      <c r="B252" s="358" t="s">
        <v>926</v>
      </c>
      <c r="C252" s="332" t="s">
        <v>963</v>
      </c>
      <c r="D252" s="332">
        <v>3242</v>
      </c>
      <c r="E252" s="332">
        <v>6127</v>
      </c>
      <c r="F252" s="340"/>
      <c r="G252" s="333" t="s">
        <v>964</v>
      </c>
      <c r="H252" s="359">
        <v>2006</v>
      </c>
      <c r="I252" s="359">
        <v>2016</v>
      </c>
      <c r="J252" s="356">
        <v>20000</v>
      </c>
      <c r="K252" s="356"/>
      <c r="L252" s="356">
        <v>5610</v>
      </c>
      <c r="M252" s="357">
        <v>800</v>
      </c>
      <c r="N252" s="357">
        <v>800</v>
      </c>
      <c r="O252" s="356">
        <v>208</v>
      </c>
      <c r="P252" s="338">
        <f t="shared" si="32"/>
        <v>0.26</v>
      </c>
      <c r="Q252" s="357">
        <v>2700</v>
      </c>
      <c r="R252" s="357"/>
      <c r="S252" s="339"/>
      <c r="T252" s="340" t="s">
        <v>294</v>
      </c>
      <c r="U252" s="379"/>
      <c r="V252" s="342">
        <f t="shared" si="35"/>
        <v>10890</v>
      </c>
      <c r="W252" s="343" t="s">
        <v>1173</v>
      </c>
      <c r="X252" s="344">
        <f>IF(W252="Komentovat",X250+1,X250)</f>
        <v>26</v>
      </c>
      <c r="Y252" s="342">
        <f t="shared" si="36"/>
        <v>7300</v>
      </c>
      <c r="Z252" s="345" t="str">
        <f t="shared" si="37"/>
        <v>ORG 3242 - Sochy pro Brno</v>
      </c>
      <c r="AA252" s="346" t="str">
        <f t="shared" si="38"/>
        <v>7300332632426127</v>
      </c>
      <c r="AB252" s="329"/>
      <c r="AC252" s="347"/>
      <c r="AD252" s="329"/>
      <c r="AE252" s="329"/>
      <c r="AF252" s="329"/>
    </row>
    <row r="253" spans="1:32" outlineLevel="2" x14ac:dyDescent="0.2">
      <c r="A253" s="330">
        <f t="shared" si="31"/>
        <v>251</v>
      </c>
      <c r="B253" s="358" t="s">
        <v>926</v>
      </c>
      <c r="C253" s="332" t="s">
        <v>963</v>
      </c>
      <c r="D253" s="332">
        <v>300600</v>
      </c>
      <c r="E253" s="332">
        <v>6127</v>
      </c>
      <c r="F253" s="340"/>
      <c r="G253" s="333" t="s">
        <v>965</v>
      </c>
      <c r="H253" s="332"/>
      <c r="I253" s="332"/>
      <c r="J253" s="356"/>
      <c r="K253" s="356"/>
      <c r="L253" s="356">
        <v>485</v>
      </c>
      <c r="M253" s="357"/>
      <c r="N253" s="357">
        <v>130</v>
      </c>
      <c r="O253" s="356">
        <v>127</v>
      </c>
      <c r="P253" s="338">
        <f t="shared" si="32"/>
        <v>0.97692307692307689</v>
      </c>
      <c r="Q253" s="357">
        <v>130</v>
      </c>
      <c r="R253" s="357"/>
      <c r="S253" s="339"/>
      <c r="T253" s="340" t="s">
        <v>294</v>
      </c>
      <c r="U253" s="379"/>
      <c r="V253" s="342">
        <f t="shared" si="35"/>
        <v>0</v>
      </c>
      <c r="W253" s="343" t="s">
        <v>1173</v>
      </c>
      <c r="X253" s="344">
        <f t="shared" si="33"/>
        <v>26</v>
      </c>
      <c r="Y253" s="342" t="str">
        <f t="shared" si="36"/>
        <v xml:space="preserve"> </v>
      </c>
      <c r="Z253" s="345">
        <f t="shared" si="37"/>
        <v>0</v>
      </c>
      <c r="AA253" s="346" t="str">
        <f t="shared" si="38"/>
        <v>730033263006006127</v>
      </c>
      <c r="AB253" s="329"/>
      <c r="AC253" s="347"/>
      <c r="AD253" s="329"/>
      <c r="AE253" s="329"/>
      <c r="AF253" s="329"/>
    </row>
    <row r="254" spans="1:32" outlineLevel="1" x14ac:dyDescent="0.2">
      <c r="A254" s="330">
        <f t="shared" si="31"/>
        <v>252</v>
      </c>
      <c r="B254" s="358"/>
      <c r="C254" s="364" t="s">
        <v>966</v>
      </c>
      <c r="D254" s="332"/>
      <c r="E254" s="332"/>
      <c r="F254" s="340"/>
      <c r="G254" s="333"/>
      <c r="H254" s="332"/>
      <c r="I254" s="332"/>
      <c r="J254" s="356">
        <f t="shared" ref="J254:O254" si="47">SUBTOTAL(9,J252:J253)</f>
        <v>20000</v>
      </c>
      <c r="K254" s="356">
        <f t="shared" si="47"/>
        <v>0</v>
      </c>
      <c r="L254" s="356">
        <f t="shared" si="47"/>
        <v>6095</v>
      </c>
      <c r="M254" s="357">
        <f t="shared" si="47"/>
        <v>800</v>
      </c>
      <c r="N254" s="357">
        <f t="shared" si="47"/>
        <v>930</v>
      </c>
      <c r="O254" s="356">
        <f t="shared" si="47"/>
        <v>335</v>
      </c>
      <c r="P254" s="338">
        <f t="shared" si="32"/>
        <v>0.36021505376344087</v>
      </c>
      <c r="Q254" s="357">
        <f>SUBTOTAL(9,Q252:Q253)</f>
        <v>2830</v>
      </c>
      <c r="R254" s="357">
        <f>SUBTOTAL(9,R252:R253)</f>
        <v>0</v>
      </c>
      <c r="S254" s="339">
        <f>SUBTOTAL(9,S252:S253)</f>
        <v>0</v>
      </c>
      <c r="T254" s="340"/>
      <c r="U254" s="379"/>
      <c r="V254" s="342"/>
      <c r="W254" s="343"/>
      <c r="X254" s="344"/>
      <c r="Y254" s="342" t="str">
        <f>IF($V254=0," ",IF(LEN($B254)=4,$B254*1,$B254))</f>
        <v xml:space="preserve"> </v>
      </c>
      <c r="Z254" s="345">
        <f>IF($Y254=" ",0,"ORG "&amp;$D254&amp;" - "&amp;$G254)</f>
        <v>0</v>
      </c>
      <c r="AA254" s="346" t="str">
        <f>$B254&amp;LEFT($C254,4)&amp;$D254&amp;$E254&amp;$F254</f>
        <v>Celk</v>
      </c>
      <c r="AB254" s="329"/>
      <c r="AC254" s="347"/>
      <c r="AD254" s="329"/>
      <c r="AE254" s="329"/>
      <c r="AF254" s="329"/>
    </row>
    <row r="255" spans="1:32" outlineLevel="2" x14ac:dyDescent="0.2">
      <c r="A255" s="330">
        <f t="shared" si="31"/>
        <v>253</v>
      </c>
      <c r="B255" s="331" t="s">
        <v>915</v>
      </c>
      <c r="C255" s="332" t="s">
        <v>967</v>
      </c>
      <c r="D255" s="333">
        <v>300799</v>
      </c>
      <c r="E255" s="332">
        <v>6323</v>
      </c>
      <c r="F255" s="334"/>
      <c r="G255" s="333" t="s">
        <v>968</v>
      </c>
      <c r="H255" s="333"/>
      <c r="I255" s="333"/>
      <c r="J255" s="335"/>
      <c r="K255" s="335"/>
      <c r="L255" s="336"/>
      <c r="M255" s="337"/>
      <c r="N255" s="337">
        <v>5000</v>
      </c>
      <c r="O255" s="335">
        <v>5000</v>
      </c>
      <c r="P255" s="338">
        <f t="shared" si="32"/>
        <v>1</v>
      </c>
      <c r="Q255" s="337"/>
      <c r="R255" s="337"/>
      <c r="S255" s="339"/>
      <c r="T255" s="340" t="s">
        <v>923</v>
      </c>
      <c r="U255" s="379"/>
      <c r="V255" s="342">
        <f t="shared" si="35"/>
        <v>0</v>
      </c>
      <c r="W255" s="343" t="s">
        <v>1173</v>
      </c>
      <c r="X255" s="344">
        <f>IF(W255="Komentovat",X253+1,X253)</f>
        <v>26</v>
      </c>
      <c r="Y255" s="342" t="str">
        <f t="shared" si="36"/>
        <v xml:space="preserve"> </v>
      </c>
      <c r="Z255" s="345">
        <f t="shared" si="37"/>
        <v>0</v>
      </c>
      <c r="AA255" s="346" t="str">
        <f t="shared" si="38"/>
        <v>670033303007996323</v>
      </c>
      <c r="AB255" s="329"/>
      <c r="AC255" s="347"/>
      <c r="AD255" s="329"/>
      <c r="AE255" s="329"/>
      <c r="AF255" s="329"/>
    </row>
    <row r="256" spans="1:32" outlineLevel="1" x14ac:dyDescent="0.2">
      <c r="A256" s="330">
        <f t="shared" si="31"/>
        <v>254</v>
      </c>
      <c r="B256" s="331"/>
      <c r="C256" s="364" t="s">
        <v>969</v>
      </c>
      <c r="D256" s="333"/>
      <c r="E256" s="332"/>
      <c r="F256" s="334"/>
      <c r="G256" s="333"/>
      <c r="H256" s="333"/>
      <c r="I256" s="333"/>
      <c r="J256" s="335">
        <f t="shared" ref="J256:O256" si="48">SUBTOTAL(9,J255:J255)</f>
        <v>0</v>
      </c>
      <c r="K256" s="335">
        <f t="shared" si="48"/>
        <v>0</v>
      </c>
      <c r="L256" s="336">
        <f t="shared" si="48"/>
        <v>0</v>
      </c>
      <c r="M256" s="337">
        <f t="shared" si="48"/>
        <v>0</v>
      </c>
      <c r="N256" s="337">
        <f t="shared" si="48"/>
        <v>5000</v>
      </c>
      <c r="O256" s="335">
        <f t="shared" si="48"/>
        <v>5000</v>
      </c>
      <c r="P256" s="338">
        <f t="shared" si="32"/>
        <v>1</v>
      </c>
      <c r="Q256" s="337">
        <f>SUBTOTAL(9,Q255:Q255)</f>
        <v>0</v>
      </c>
      <c r="R256" s="337">
        <f>SUBTOTAL(9,R255:R255)</f>
        <v>0</v>
      </c>
      <c r="S256" s="339">
        <f>SUBTOTAL(9,S255:S255)</f>
        <v>0</v>
      </c>
      <c r="T256" s="340"/>
      <c r="U256" s="379"/>
      <c r="V256" s="342"/>
      <c r="W256" s="343"/>
      <c r="X256" s="344"/>
      <c r="Y256" s="342" t="str">
        <f>IF($V256=0," ",IF(LEN($B256)=4,$B256*1,$B256))</f>
        <v xml:space="preserve"> </v>
      </c>
      <c r="Z256" s="345">
        <f>IF($Y256=" ",0,"ORG "&amp;$D256&amp;" - "&amp;$G256)</f>
        <v>0</v>
      </c>
      <c r="AA256" s="346" t="str">
        <f>$B256&amp;LEFT($C256,4)&amp;$D256&amp;$E256&amp;$F256</f>
        <v>Celk</v>
      </c>
      <c r="AB256" s="329"/>
      <c r="AC256" s="347"/>
      <c r="AD256" s="329"/>
      <c r="AE256" s="329"/>
      <c r="AF256" s="329"/>
    </row>
    <row r="257" spans="1:32" outlineLevel="2" x14ac:dyDescent="0.2">
      <c r="A257" s="330">
        <f t="shared" si="31"/>
        <v>255</v>
      </c>
      <c r="B257" s="358" t="s">
        <v>701</v>
      </c>
      <c r="C257" s="332" t="s">
        <v>503</v>
      </c>
      <c r="D257" s="332">
        <v>5041</v>
      </c>
      <c r="E257" s="332">
        <v>6121</v>
      </c>
      <c r="F257" s="366" t="s">
        <v>753</v>
      </c>
      <c r="G257" s="333" t="s">
        <v>970</v>
      </c>
      <c r="H257" s="359">
        <v>2009</v>
      </c>
      <c r="I257" s="332">
        <v>2015</v>
      </c>
      <c r="J257" s="356">
        <v>16500</v>
      </c>
      <c r="K257" s="356">
        <v>12584</v>
      </c>
      <c r="L257" s="356">
        <v>12390</v>
      </c>
      <c r="M257" s="357">
        <v>500</v>
      </c>
      <c r="N257" s="357">
        <v>2000</v>
      </c>
      <c r="O257" s="356">
        <v>1630</v>
      </c>
      <c r="P257" s="338">
        <f t="shared" si="32"/>
        <v>0.81499999999999995</v>
      </c>
      <c r="Q257" s="357"/>
      <c r="R257" s="357"/>
      <c r="S257" s="339"/>
      <c r="T257" s="340" t="s">
        <v>703</v>
      </c>
      <c r="U257" s="379"/>
      <c r="V257" s="342">
        <f t="shared" si="35"/>
        <v>2110</v>
      </c>
      <c r="W257" s="343" t="s">
        <v>1173</v>
      </c>
      <c r="X257" s="344">
        <f>IF(W257="Komentovat",X255+1,X255)</f>
        <v>26</v>
      </c>
      <c r="Y257" s="342">
        <f t="shared" si="36"/>
        <v>5600</v>
      </c>
      <c r="Z257" s="345" t="str">
        <f t="shared" si="37"/>
        <v>ORG 5041 - Sportovní areál Brno-Útěchov</v>
      </c>
      <c r="AA257" s="346" t="str">
        <f t="shared" si="38"/>
        <v>5600341250416121EU</v>
      </c>
      <c r="AB257" s="329"/>
      <c r="AC257" s="347"/>
      <c r="AD257" s="329"/>
      <c r="AE257" s="329"/>
      <c r="AF257" s="329"/>
    </row>
    <row r="258" spans="1:32" outlineLevel="2" x14ac:dyDescent="0.2">
      <c r="A258" s="330">
        <f t="shared" si="31"/>
        <v>256</v>
      </c>
      <c r="B258" s="358" t="s">
        <v>701</v>
      </c>
      <c r="C258" s="332" t="s">
        <v>503</v>
      </c>
      <c r="D258" s="332">
        <v>5121</v>
      </c>
      <c r="E258" s="332">
        <v>6121</v>
      </c>
      <c r="F258" s="366" t="s">
        <v>753</v>
      </c>
      <c r="G258" s="333" t="s">
        <v>971</v>
      </c>
      <c r="H258" s="332">
        <v>2013</v>
      </c>
      <c r="I258" s="332">
        <v>2015</v>
      </c>
      <c r="J258" s="356">
        <v>50000</v>
      </c>
      <c r="K258" s="356">
        <v>40364</v>
      </c>
      <c r="L258" s="356">
        <v>258</v>
      </c>
      <c r="M258" s="357">
        <v>3000</v>
      </c>
      <c r="N258" s="357">
        <v>49700</v>
      </c>
      <c r="O258" s="356">
        <v>49352</v>
      </c>
      <c r="P258" s="338">
        <f t="shared" si="32"/>
        <v>0.99299798792756544</v>
      </c>
      <c r="Q258" s="357"/>
      <c r="R258" s="357"/>
      <c r="S258" s="339"/>
      <c r="T258" s="340" t="s">
        <v>703</v>
      </c>
      <c r="U258" s="379"/>
      <c r="V258" s="342">
        <f t="shared" si="35"/>
        <v>42</v>
      </c>
      <c r="W258" s="343" t="s">
        <v>1173</v>
      </c>
      <c r="X258" s="344">
        <f t="shared" si="33"/>
        <v>26</v>
      </c>
      <c r="Y258" s="342">
        <f t="shared" si="36"/>
        <v>5600</v>
      </c>
      <c r="Z258" s="345" t="str">
        <f t="shared" si="37"/>
        <v>ORG 5121 - Novostavba tělocvičny v MČ Brno-Tuřany</v>
      </c>
      <c r="AA258" s="346" t="str">
        <f t="shared" si="38"/>
        <v>5600341251216121EU</v>
      </c>
      <c r="AB258" s="329"/>
      <c r="AC258" s="347"/>
      <c r="AD258" s="329"/>
      <c r="AE258" s="329"/>
      <c r="AF258" s="329"/>
    </row>
    <row r="259" spans="1:32" outlineLevel="1" x14ac:dyDescent="0.2">
      <c r="A259" s="330">
        <f t="shared" si="31"/>
        <v>257</v>
      </c>
      <c r="B259" s="358"/>
      <c r="C259" s="364" t="s">
        <v>972</v>
      </c>
      <c r="D259" s="332"/>
      <c r="E259" s="332"/>
      <c r="F259" s="366"/>
      <c r="G259" s="333"/>
      <c r="H259" s="332"/>
      <c r="I259" s="332"/>
      <c r="J259" s="356">
        <f t="shared" ref="J259:O259" si="49">SUBTOTAL(9,J257:J258)</f>
        <v>66500</v>
      </c>
      <c r="K259" s="356">
        <f t="shared" si="49"/>
        <v>52948</v>
      </c>
      <c r="L259" s="356">
        <f t="shared" si="49"/>
        <v>12648</v>
      </c>
      <c r="M259" s="357">
        <f t="shared" si="49"/>
        <v>3500</v>
      </c>
      <c r="N259" s="357">
        <f t="shared" si="49"/>
        <v>51700</v>
      </c>
      <c r="O259" s="356">
        <f t="shared" si="49"/>
        <v>50982</v>
      </c>
      <c r="P259" s="338">
        <f t="shared" si="32"/>
        <v>0.98611218568665382</v>
      </c>
      <c r="Q259" s="357">
        <f>SUBTOTAL(9,Q257:Q258)</f>
        <v>0</v>
      </c>
      <c r="R259" s="357">
        <f>SUBTOTAL(9,R257:R258)</f>
        <v>0</v>
      </c>
      <c r="S259" s="339">
        <f>SUBTOTAL(9,S257:S258)</f>
        <v>0</v>
      </c>
      <c r="T259" s="340"/>
      <c r="U259" s="379"/>
      <c r="V259" s="342"/>
      <c r="W259" s="343"/>
      <c r="X259" s="344"/>
      <c r="Y259" s="342" t="str">
        <f>IF($V259=0," ",IF(LEN($B259)=4,$B259*1,$B259))</f>
        <v xml:space="preserve"> </v>
      </c>
      <c r="Z259" s="345">
        <f>IF($Y259=" ",0,"ORG "&amp;$D259&amp;" - "&amp;$G259)</f>
        <v>0</v>
      </c>
      <c r="AA259" s="346" t="str">
        <f>$B259&amp;LEFT($C259,4)&amp;$D259&amp;$E259&amp;$F259</f>
        <v>Celk</v>
      </c>
      <c r="AB259" s="329"/>
      <c r="AC259" s="347"/>
      <c r="AD259" s="329"/>
      <c r="AE259" s="329"/>
      <c r="AF259" s="329"/>
    </row>
    <row r="260" spans="1:32" outlineLevel="2" x14ac:dyDescent="0.2">
      <c r="A260" s="330">
        <f t="shared" ref="A260:A323" si="50">ROW()-2</f>
        <v>258</v>
      </c>
      <c r="B260" s="383">
        <v>5600</v>
      </c>
      <c r="C260" s="384" t="s">
        <v>565</v>
      </c>
      <c r="D260" s="385">
        <v>2779</v>
      </c>
      <c r="E260" s="384">
        <v>6121</v>
      </c>
      <c r="F260" s="386"/>
      <c r="G260" s="367" t="s">
        <v>973</v>
      </c>
      <c r="H260" s="332">
        <v>2014</v>
      </c>
      <c r="I260" s="332">
        <v>2016</v>
      </c>
      <c r="J260" s="335">
        <v>17000</v>
      </c>
      <c r="K260" s="356"/>
      <c r="L260" s="356"/>
      <c r="M260" s="357">
        <v>20000</v>
      </c>
      <c r="N260" s="357">
        <v>10000</v>
      </c>
      <c r="O260" s="356">
        <v>2376</v>
      </c>
      <c r="P260" s="338">
        <f t="shared" ref="P260:P323" si="51">IF(N260&lt;=0," ",O260/N260)</f>
        <v>0.23760000000000001</v>
      </c>
      <c r="Q260" s="357">
        <v>10000</v>
      </c>
      <c r="R260" s="357"/>
      <c r="S260" s="339"/>
      <c r="T260" s="340" t="s">
        <v>703</v>
      </c>
      <c r="U260" s="379"/>
      <c r="V260" s="342">
        <f t="shared" si="35"/>
        <v>-3000</v>
      </c>
      <c r="W260" s="343" t="s">
        <v>1174</v>
      </c>
      <c r="X260" s="344">
        <f>IF(W260="Komentovat",X258+1,X258)</f>
        <v>27</v>
      </c>
      <c r="Y260" s="342">
        <f t="shared" si="36"/>
        <v>5600</v>
      </c>
      <c r="Z260" s="345" t="str">
        <f t="shared" si="37"/>
        <v>ORG 2779 - Zastřešení západní tribuny fot. stadionu při ulici Srbská</v>
      </c>
      <c r="AA260" s="346" t="str">
        <f t="shared" si="38"/>
        <v>5600341927796121</v>
      </c>
      <c r="AB260" s="329"/>
      <c r="AC260" s="347"/>
      <c r="AD260" s="329"/>
      <c r="AE260" s="329"/>
      <c r="AF260" s="329"/>
    </row>
    <row r="261" spans="1:32" outlineLevel="2" x14ac:dyDescent="0.2">
      <c r="A261" s="330">
        <f t="shared" si="50"/>
        <v>259</v>
      </c>
      <c r="B261" s="358" t="s">
        <v>701</v>
      </c>
      <c r="C261" s="332" t="s">
        <v>565</v>
      </c>
      <c r="D261" s="332">
        <v>3433</v>
      </c>
      <c r="E261" s="332">
        <v>6121</v>
      </c>
      <c r="F261" s="340"/>
      <c r="G261" s="333" t="s">
        <v>974</v>
      </c>
      <c r="H261" s="359">
        <v>2003</v>
      </c>
      <c r="I261" s="332">
        <v>2020</v>
      </c>
      <c r="J261" s="356">
        <v>1977550</v>
      </c>
      <c r="K261" s="356"/>
      <c r="L261" s="356">
        <v>24177</v>
      </c>
      <c r="M261" s="357">
        <v>3000</v>
      </c>
      <c r="N261" s="357">
        <v>0</v>
      </c>
      <c r="O261" s="356"/>
      <c r="P261" s="338" t="str">
        <f t="shared" si="51"/>
        <v xml:space="preserve"> </v>
      </c>
      <c r="Q261" s="357">
        <v>10000</v>
      </c>
      <c r="R261" s="357">
        <v>15000</v>
      </c>
      <c r="S261" s="339">
        <v>1925373</v>
      </c>
      <c r="T261" s="340" t="s">
        <v>703</v>
      </c>
      <c r="U261" s="379"/>
      <c r="V261" s="342">
        <f t="shared" si="35"/>
        <v>3000</v>
      </c>
      <c r="W261" s="343" t="s">
        <v>1173</v>
      </c>
      <c r="X261" s="344">
        <f t="shared" ref="X261:X284" si="52">IF(W261="Komentovat",X260+1,X260)</f>
        <v>27</v>
      </c>
      <c r="Y261" s="342">
        <f t="shared" si="36"/>
        <v>5600</v>
      </c>
      <c r="Z261" s="345" t="str">
        <f t="shared" si="37"/>
        <v>ORG 3433 - Modernizace fotbal. stadionu za Lužánkami</v>
      </c>
      <c r="AA261" s="346" t="str">
        <f t="shared" si="38"/>
        <v>5600341934336121</v>
      </c>
      <c r="AB261" s="329"/>
      <c r="AC261" s="347"/>
      <c r="AD261" s="329"/>
      <c r="AE261" s="329"/>
      <c r="AF261" s="329"/>
    </row>
    <row r="262" spans="1:32" outlineLevel="2" x14ac:dyDescent="0.2">
      <c r="A262" s="330">
        <f t="shared" si="50"/>
        <v>260</v>
      </c>
      <c r="B262" s="331" t="s">
        <v>915</v>
      </c>
      <c r="C262" s="332" t="s">
        <v>565</v>
      </c>
      <c r="D262" s="333">
        <v>300700</v>
      </c>
      <c r="E262" s="332">
        <v>6121</v>
      </c>
      <c r="F262" s="334"/>
      <c r="G262" s="333" t="s">
        <v>975</v>
      </c>
      <c r="H262" s="333"/>
      <c r="I262" s="333"/>
      <c r="J262" s="335"/>
      <c r="K262" s="335"/>
      <c r="L262" s="336"/>
      <c r="M262" s="337">
        <v>120</v>
      </c>
      <c r="N262" s="337">
        <v>120</v>
      </c>
      <c r="O262" s="335"/>
      <c r="P262" s="338">
        <f t="shared" si="51"/>
        <v>0</v>
      </c>
      <c r="Q262" s="337"/>
      <c r="R262" s="337"/>
      <c r="S262" s="339"/>
      <c r="T262" s="340" t="s">
        <v>923</v>
      </c>
      <c r="U262" s="379"/>
      <c r="V262" s="342">
        <f t="shared" si="35"/>
        <v>0</v>
      </c>
      <c r="W262" s="343" t="s">
        <v>1173</v>
      </c>
      <c r="X262" s="344">
        <f t="shared" si="52"/>
        <v>27</v>
      </c>
      <c r="Y262" s="342" t="str">
        <f t="shared" si="36"/>
        <v xml:space="preserve"> </v>
      </c>
      <c r="Z262" s="345">
        <f t="shared" si="37"/>
        <v>0</v>
      </c>
      <c r="AA262" s="346" t="str">
        <f t="shared" si="38"/>
        <v>670034193007006121</v>
      </c>
      <c r="AB262" s="329"/>
      <c r="AC262" s="347"/>
      <c r="AD262" s="329"/>
      <c r="AE262" s="329"/>
      <c r="AF262" s="329"/>
    </row>
    <row r="263" spans="1:32" outlineLevel="2" x14ac:dyDescent="0.2">
      <c r="A263" s="330">
        <f t="shared" si="50"/>
        <v>261</v>
      </c>
      <c r="B263" s="358" t="s">
        <v>915</v>
      </c>
      <c r="C263" s="332" t="s">
        <v>565</v>
      </c>
      <c r="D263" s="332">
        <v>300700</v>
      </c>
      <c r="E263" s="332">
        <v>6122</v>
      </c>
      <c r="F263" s="366"/>
      <c r="G263" s="333" t="s">
        <v>975</v>
      </c>
      <c r="H263" s="332"/>
      <c r="I263" s="332"/>
      <c r="J263" s="356"/>
      <c r="K263" s="356"/>
      <c r="L263" s="356">
        <v>3886</v>
      </c>
      <c r="M263" s="357">
        <v>2700</v>
      </c>
      <c r="N263" s="357">
        <v>3800</v>
      </c>
      <c r="O263" s="356">
        <v>3421</v>
      </c>
      <c r="P263" s="338">
        <f t="shared" si="51"/>
        <v>0.90026315789473688</v>
      </c>
      <c r="Q263" s="357"/>
      <c r="R263" s="357"/>
      <c r="S263" s="339"/>
      <c r="T263" s="340" t="s">
        <v>923</v>
      </c>
      <c r="U263" s="379"/>
      <c r="V263" s="342">
        <f t="shared" si="35"/>
        <v>0</v>
      </c>
      <c r="W263" s="343" t="s">
        <v>1173</v>
      </c>
      <c r="X263" s="344">
        <f t="shared" si="52"/>
        <v>27</v>
      </c>
      <c r="Y263" s="342" t="str">
        <f t="shared" si="36"/>
        <v xml:space="preserve"> </v>
      </c>
      <c r="Z263" s="345">
        <f t="shared" si="37"/>
        <v>0</v>
      </c>
      <c r="AA263" s="346" t="str">
        <f t="shared" si="38"/>
        <v>670034193007006122</v>
      </c>
      <c r="AB263" s="329"/>
      <c r="AC263" s="347"/>
      <c r="AD263" s="329"/>
      <c r="AE263" s="329"/>
      <c r="AF263" s="329"/>
    </row>
    <row r="264" spans="1:32" outlineLevel="2" x14ac:dyDescent="0.2">
      <c r="A264" s="330">
        <f t="shared" si="50"/>
        <v>262</v>
      </c>
      <c r="B264" s="331" t="s">
        <v>915</v>
      </c>
      <c r="C264" s="332" t="s">
        <v>565</v>
      </c>
      <c r="D264" s="333">
        <v>300799</v>
      </c>
      <c r="E264" s="332">
        <v>6313</v>
      </c>
      <c r="F264" s="334"/>
      <c r="G264" s="333" t="s">
        <v>968</v>
      </c>
      <c r="H264" s="333"/>
      <c r="I264" s="333"/>
      <c r="J264" s="335"/>
      <c r="K264" s="335"/>
      <c r="L264" s="336"/>
      <c r="M264" s="337"/>
      <c r="N264" s="337">
        <v>2650</v>
      </c>
      <c r="O264" s="335">
        <v>2650</v>
      </c>
      <c r="P264" s="338">
        <f t="shared" si="51"/>
        <v>1</v>
      </c>
      <c r="Q264" s="337"/>
      <c r="R264" s="337"/>
      <c r="S264" s="339"/>
      <c r="T264" s="340" t="s">
        <v>923</v>
      </c>
      <c r="U264" s="379"/>
      <c r="V264" s="342">
        <f t="shared" si="35"/>
        <v>0</v>
      </c>
      <c r="W264" s="343" t="s">
        <v>1173</v>
      </c>
      <c r="X264" s="344">
        <f t="shared" si="52"/>
        <v>27</v>
      </c>
      <c r="Y264" s="342" t="str">
        <f t="shared" si="36"/>
        <v xml:space="preserve"> </v>
      </c>
      <c r="Z264" s="345">
        <f t="shared" si="37"/>
        <v>0</v>
      </c>
      <c r="AA264" s="346" t="str">
        <f t="shared" si="38"/>
        <v>670034193007996313</v>
      </c>
      <c r="AB264" s="329"/>
      <c r="AC264" s="347"/>
      <c r="AD264" s="329"/>
      <c r="AE264" s="329"/>
      <c r="AF264" s="329"/>
    </row>
    <row r="265" spans="1:32" outlineLevel="2" x14ac:dyDescent="0.2">
      <c r="A265" s="330">
        <f t="shared" si="50"/>
        <v>263</v>
      </c>
      <c r="B265" s="358" t="s">
        <v>915</v>
      </c>
      <c r="C265" s="332" t="s">
        <v>565</v>
      </c>
      <c r="D265" s="332">
        <v>300799</v>
      </c>
      <c r="E265" s="332">
        <v>6322</v>
      </c>
      <c r="F265" s="340"/>
      <c r="G265" s="333" t="s">
        <v>968</v>
      </c>
      <c r="H265" s="332"/>
      <c r="I265" s="332"/>
      <c r="J265" s="356"/>
      <c r="K265" s="356"/>
      <c r="L265" s="356">
        <v>16055</v>
      </c>
      <c r="M265" s="357">
        <v>22000</v>
      </c>
      <c r="N265" s="357">
        <v>8710</v>
      </c>
      <c r="O265" s="356">
        <v>8659</v>
      </c>
      <c r="P265" s="338">
        <f t="shared" si="51"/>
        <v>0.99414466130884038</v>
      </c>
      <c r="Q265" s="357">
        <v>33000</v>
      </c>
      <c r="R265" s="357"/>
      <c r="S265" s="339"/>
      <c r="T265" s="340" t="s">
        <v>923</v>
      </c>
      <c r="U265" s="379"/>
      <c r="V265" s="342">
        <f t="shared" si="35"/>
        <v>0</v>
      </c>
      <c r="W265" s="343" t="s">
        <v>1173</v>
      </c>
      <c r="X265" s="344">
        <f t="shared" si="52"/>
        <v>27</v>
      </c>
      <c r="Y265" s="342" t="str">
        <f t="shared" si="36"/>
        <v xml:space="preserve"> </v>
      </c>
      <c r="Z265" s="345">
        <f t="shared" si="37"/>
        <v>0</v>
      </c>
      <c r="AA265" s="346" t="str">
        <f t="shared" si="38"/>
        <v>670034193007996322</v>
      </c>
      <c r="AB265" s="329"/>
      <c r="AC265" s="347"/>
      <c r="AD265" s="329"/>
      <c r="AE265" s="329"/>
      <c r="AF265" s="329"/>
    </row>
    <row r="266" spans="1:32" outlineLevel="1" x14ac:dyDescent="0.2">
      <c r="A266" s="330">
        <f t="shared" si="50"/>
        <v>264</v>
      </c>
      <c r="B266" s="358"/>
      <c r="C266" s="364" t="s">
        <v>976</v>
      </c>
      <c r="D266" s="332"/>
      <c r="E266" s="332"/>
      <c r="F266" s="340"/>
      <c r="G266" s="333"/>
      <c r="H266" s="332"/>
      <c r="I266" s="332"/>
      <c r="J266" s="356">
        <f t="shared" ref="J266:O266" si="53">SUBTOTAL(9,J260:J265)</f>
        <v>1994550</v>
      </c>
      <c r="K266" s="356">
        <f t="shared" si="53"/>
        <v>0</v>
      </c>
      <c r="L266" s="356">
        <f t="shared" si="53"/>
        <v>44118</v>
      </c>
      <c r="M266" s="357">
        <f t="shared" si="53"/>
        <v>47820</v>
      </c>
      <c r="N266" s="357">
        <f t="shared" si="53"/>
        <v>25280</v>
      </c>
      <c r="O266" s="356">
        <f t="shared" si="53"/>
        <v>17106</v>
      </c>
      <c r="P266" s="338">
        <f t="shared" si="51"/>
        <v>0.67666139240506329</v>
      </c>
      <c r="Q266" s="357">
        <f>SUBTOTAL(9,Q260:Q265)</f>
        <v>53000</v>
      </c>
      <c r="R266" s="357">
        <f>SUBTOTAL(9,R260:R265)</f>
        <v>15000</v>
      </c>
      <c r="S266" s="339">
        <f>SUBTOTAL(9,S260:S265)</f>
        <v>1925373</v>
      </c>
      <c r="T266" s="340"/>
      <c r="U266" s="379"/>
      <c r="V266" s="342"/>
      <c r="W266" s="343"/>
      <c r="X266" s="344"/>
      <c r="Y266" s="342" t="str">
        <f>IF($V266=0," ",IF(LEN($B266)=4,$B266*1,$B266))</f>
        <v xml:space="preserve"> </v>
      </c>
      <c r="Z266" s="345">
        <f>IF($Y266=" ",0,"ORG "&amp;$D266&amp;" - "&amp;$G266)</f>
        <v>0</v>
      </c>
      <c r="AA266" s="346" t="str">
        <f>$B266&amp;LEFT($C266,4)&amp;$D266&amp;$E266&amp;$F266</f>
        <v>Celk</v>
      </c>
      <c r="AB266" s="329"/>
      <c r="AC266" s="347"/>
      <c r="AD266" s="329"/>
      <c r="AE266" s="329"/>
      <c r="AF266" s="329"/>
    </row>
    <row r="267" spans="1:32" outlineLevel="2" x14ac:dyDescent="0.2">
      <c r="A267" s="330">
        <f t="shared" si="50"/>
        <v>265</v>
      </c>
      <c r="B267" s="358" t="s">
        <v>945</v>
      </c>
      <c r="C267" s="332" t="s">
        <v>505</v>
      </c>
      <c r="D267" s="332">
        <v>5042</v>
      </c>
      <c r="E267" s="332">
        <v>6313</v>
      </c>
      <c r="F267" s="366" t="s">
        <v>753</v>
      </c>
      <c r="G267" s="333" t="s">
        <v>977</v>
      </c>
      <c r="H267" s="359"/>
      <c r="I267" s="359"/>
      <c r="J267" s="356"/>
      <c r="K267" s="356"/>
      <c r="L267" s="356"/>
      <c r="M267" s="357"/>
      <c r="N267" s="357">
        <v>15856</v>
      </c>
      <c r="O267" s="356">
        <v>15855</v>
      </c>
      <c r="P267" s="338">
        <f t="shared" si="51"/>
        <v>0.9999369323915237</v>
      </c>
      <c r="Q267" s="357"/>
      <c r="R267" s="357"/>
      <c r="S267" s="339"/>
      <c r="T267" s="340" t="s">
        <v>957</v>
      </c>
      <c r="U267" s="379"/>
      <c r="V267" s="342">
        <f t="shared" si="35"/>
        <v>-15856</v>
      </c>
      <c r="W267" s="343" t="s">
        <v>1173</v>
      </c>
      <c r="X267" s="344">
        <f>IF(W267="Komentovat",X265+1,X265)</f>
        <v>27</v>
      </c>
      <c r="Y267" s="342">
        <f t="shared" si="36"/>
        <v>5900</v>
      </c>
      <c r="Z267" s="345" t="str">
        <f t="shared" si="37"/>
        <v>ORG 5042 - Areál dopravní výchovy</v>
      </c>
      <c r="AA267" s="346" t="str">
        <f t="shared" si="38"/>
        <v>5900342150426313EU</v>
      </c>
      <c r="AB267" s="329"/>
      <c r="AC267" s="347"/>
      <c r="AD267" s="329"/>
      <c r="AE267" s="329"/>
      <c r="AF267" s="329"/>
    </row>
    <row r="268" spans="1:32" outlineLevel="2" x14ac:dyDescent="0.2">
      <c r="A268" s="330">
        <f t="shared" si="50"/>
        <v>266</v>
      </c>
      <c r="B268" s="358" t="s">
        <v>701</v>
      </c>
      <c r="C268" s="332" t="s">
        <v>505</v>
      </c>
      <c r="D268" s="332">
        <v>5179</v>
      </c>
      <c r="E268" s="332">
        <v>6121</v>
      </c>
      <c r="F268" s="366" t="s">
        <v>753</v>
      </c>
      <c r="G268" s="333" t="s">
        <v>978</v>
      </c>
      <c r="H268" s="332">
        <v>2013</v>
      </c>
      <c r="I268" s="332">
        <v>2015</v>
      </c>
      <c r="J268" s="356">
        <v>38926</v>
      </c>
      <c r="K268" s="356">
        <v>24800</v>
      </c>
      <c r="L268" s="356">
        <v>20</v>
      </c>
      <c r="M268" s="357">
        <v>5000</v>
      </c>
      <c r="N268" s="357">
        <v>38000</v>
      </c>
      <c r="O268" s="356">
        <v>36601</v>
      </c>
      <c r="P268" s="338">
        <f t="shared" si="51"/>
        <v>0.96318421052631575</v>
      </c>
      <c r="Q268" s="357"/>
      <c r="R268" s="357"/>
      <c r="S268" s="339"/>
      <c r="T268" s="340" t="s">
        <v>703</v>
      </c>
      <c r="U268" s="379"/>
      <c r="V268" s="342">
        <f t="shared" si="35"/>
        <v>906</v>
      </c>
      <c r="W268" s="343" t="s">
        <v>1173</v>
      </c>
      <c r="X268" s="344">
        <f t="shared" si="52"/>
        <v>27</v>
      </c>
      <c r="Y268" s="342">
        <f t="shared" si="36"/>
        <v>5600</v>
      </c>
      <c r="Z268" s="345" t="str">
        <f t="shared" si="37"/>
        <v>ORG 5179 - Rekonstrukce sportovišť v MČ Brno-střed</v>
      </c>
      <c r="AA268" s="346" t="str">
        <f t="shared" si="38"/>
        <v>5600342151796121EU</v>
      </c>
      <c r="AB268" s="329"/>
      <c r="AC268" s="347"/>
      <c r="AD268" s="329"/>
      <c r="AE268" s="329"/>
      <c r="AF268" s="329"/>
    </row>
    <row r="269" spans="1:32" outlineLevel="2" x14ac:dyDescent="0.2">
      <c r="A269" s="330">
        <f t="shared" si="50"/>
        <v>267</v>
      </c>
      <c r="B269" s="358" t="s">
        <v>701</v>
      </c>
      <c r="C269" s="332" t="s">
        <v>505</v>
      </c>
      <c r="D269" s="332">
        <v>5180</v>
      </c>
      <c r="E269" s="332">
        <v>6121</v>
      </c>
      <c r="F269" s="366" t="s">
        <v>753</v>
      </c>
      <c r="G269" s="333" t="s">
        <v>979</v>
      </c>
      <c r="H269" s="332">
        <v>2013</v>
      </c>
      <c r="I269" s="332">
        <v>2016</v>
      </c>
      <c r="J269" s="356">
        <v>6164</v>
      </c>
      <c r="K269" s="356">
        <v>5065</v>
      </c>
      <c r="L269" s="356">
        <v>19</v>
      </c>
      <c r="M269" s="357">
        <v>5500</v>
      </c>
      <c r="N269" s="357">
        <v>6089</v>
      </c>
      <c r="O269" s="356">
        <v>5325</v>
      </c>
      <c r="P269" s="338">
        <f t="shared" si="51"/>
        <v>0.87452783708326487</v>
      </c>
      <c r="Q269" s="357">
        <v>50</v>
      </c>
      <c r="R269" s="357"/>
      <c r="S269" s="339"/>
      <c r="T269" s="340" t="s">
        <v>703</v>
      </c>
      <c r="U269" s="379"/>
      <c r="V269" s="342">
        <f t="shared" si="35"/>
        <v>6</v>
      </c>
      <c r="W269" s="343" t="s">
        <v>1173</v>
      </c>
      <c r="X269" s="344">
        <f t="shared" si="52"/>
        <v>27</v>
      </c>
      <c r="Y269" s="342">
        <f t="shared" si="36"/>
        <v>5600</v>
      </c>
      <c r="Z269" s="345" t="str">
        <f t="shared" si="37"/>
        <v>ORG 5180 - Regenerace sportovišť Vsetínská, Trýbova, Čechyňská</v>
      </c>
      <c r="AA269" s="346" t="str">
        <f t="shared" si="38"/>
        <v>5600342151806121EU</v>
      </c>
      <c r="AB269" s="329"/>
      <c r="AC269" s="347"/>
      <c r="AD269" s="329"/>
      <c r="AE269" s="329"/>
      <c r="AF269" s="329"/>
    </row>
    <row r="270" spans="1:32" ht="25.5" outlineLevel="2" x14ac:dyDescent="0.2">
      <c r="A270" s="330">
        <f t="shared" si="50"/>
        <v>268</v>
      </c>
      <c r="B270" s="358" t="s">
        <v>701</v>
      </c>
      <c r="C270" s="332" t="s">
        <v>505</v>
      </c>
      <c r="D270" s="332">
        <v>5181</v>
      </c>
      <c r="E270" s="332">
        <v>6121</v>
      </c>
      <c r="F270" s="366" t="s">
        <v>753</v>
      </c>
      <c r="G270" s="387" t="s">
        <v>980</v>
      </c>
      <c r="H270" s="332">
        <v>2013</v>
      </c>
      <c r="I270" s="332">
        <v>2015</v>
      </c>
      <c r="J270" s="356">
        <v>7492</v>
      </c>
      <c r="K270" s="356">
        <v>5339</v>
      </c>
      <c r="L270" s="356">
        <v>5</v>
      </c>
      <c r="M270" s="357">
        <v>4000</v>
      </c>
      <c r="N270" s="357">
        <v>7543</v>
      </c>
      <c r="O270" s="356">
        <v>7337</v>
      </c>
      <c r="P270" s="338">
        <f t="shared" si="51"/>
        <v>0.97268991117592474</v>
      </c>
      <c r="Q270" s="357"/>
      <c r="R270" s="357"/>
      <c r="S270" s="339"/>
      <c r="T270" s="340" t="s">
        <v>703</v>
      </c>
      <c r="U270" s="379"/>
      <c r="V270" s="342">
        <f t="shared" si="35"/>
        <v>-56</v>
      </c>
      <c r="W270" s="343" t="s">
        <v>1173</v>
      </c>
      <c r="X270" s="344">
        <f t="shared" si="52"/>
        <v>27</v>
      </c>
      <c r="Y270" s="342">
        <f t="shared" si="36"/>
        <v>5600</v>
      </c>
      <c r="Z270" s="345" t="str">
        <f t="shared" si="37"/>
        <v>ORG 5181 - Regenerace veř. prostranství pro volnočasové aktivity nekomerčního charakteru MČ Brno-sever</v>
      </c>
      <c r="AA270" s="346" t="str">
        <f t="shared" si="38"/>
        <v>5600342151816121EU</v>
      </c>
      <c r="AB270" s="329"/>
      <c r="AC270" s="347"/>
      <c r="AD270" s="329"/>
      <c r="AE270" s="329"/>
      <c r="AF270" s="329"/>
    </row>
    <row r="271" spans="1:32" outlineLevel="2" x14ac:dyDescent="0.2">
      <c r="A271" s="330">
        <f t="shared" si="50"/>
        <v>269</v>
      </c>
      <c r="B271" s="358" t="s">
        <v>701</v>
      </c>
      <c r="C271" s="332" t="s">
        <v>505</v>
      </c>
      <c r="D271" s="332">
        <v>5192</v>
      </c>
      <c r="E271" s="332">
        <v>6121</v>
      </c>
      <c r="F271" s="366" t="s">
        <v>753</v>
      </c>
      <c r="G271" s="387" t="s">
        <v>981</v>
      </c>
      <c r="H271" s="332">
        <v>2014</v>
      </c>
      <c r="I271" s="332">
        <v>2015</v>
      </c>
      <c r="J271" s="356">
        <v>3116</v>
      </c>
      <c r="K271" s="356">
        <v>1104</v>
      </c>
      <c r="L271" s="356"/>
      <c r="M271" s="357">
        <v>2500</v>
      </c>
      <c r="N271" s="357">
        <v>3116</v>
      </c>
      <c r="O271" s="356">
        <v>2211</v>
      </c>
      <c r="P271" s="338">
        <f t="shared" si="51"/>
        <v>0.70956354300385105</v>
      </c>
      <c r="Q271" s="357"/>
      <c r="R271" s="357"/>
      <c r="S271" s="339"/>
      <c r="T271" s="340" t="s">
        <v>703</v>
      </c>
      <c r="U271" s="379"/>
      <c r="V271" s="342">
        <f t="shared" si="35"/>
        <v>0</v>
      </c>
      <c r="W271" s="343" t="s">
        <v>1174</v>
      </c>
      <c r="X271" s="344">
        <f t="shared" si="52"/>
        <v>28</v>
      </c>
      <c r="Y271" s="342" t="str">
        <f t="shared" si="36"/>
        <v xml:space="preserve"> </v>
      </c>
      <c r="Z271" s="345">
        <f t="shared" si="37"/>
        <v>0</v>
      </c>
      <c r="AA271" s="346" t="str">
        <f t="shared" si="38"/>
        <v>5600342151926121EU</v>
      </c>
      <c r="AB271" s="329"/>
      <c r="AC271" s="347"/>
      <c r="AD271" s="329"/>
      <c r="AE271" s="329"/>
      <c r="AF271" s="329"/>
    </row>
    <row r="272" spans="1:32" ht="25.5" outlineLevel="2" x14ac:dyDescent="0.2">
      <c r="A272" s="330">
        <f t="shared" si="50"/>
        <v>270</v>
      </c>
      <c r="B272" s="355" t="s">
        <v>701</v>
      </c>
      <c r="C272" s="332" t="s">
        <v>505</v>
      </c>
      <c r="D272" s="332">
        <v>5199</v>
      </c>
      <c r="E272" s="332">
        <v>6121</v>
      </c>
      <c r="F272" s="366" t="s">
        <v>753</v>
      </c>
      <c r="G272" s="387" t="s">
        <v>982</v>
      </c>
      <c r="H272" s="333">
        <v>2014</v>
      </c>
      <c r="I272" s="333">
        <v>2015</v>
      </c>
      <c r="J272" s="335">
        <v>6772</v>
      </c>
      <c r="K272" s="335">
        <v>5483</v>
      </c>
      <c r="L272" s="356"/>
      <c r="M272" s="337">
        <v>3000</v>
      </c>
      <c r="N272" s="337">
        <v>6770</v>
      </c>
      <c r="O272" s="335">
        <v>6746</v>
      </c>
      <c r="P272" s="338">
        <f t="shared" si="51"/>
        <v>0.99645494830132941</v>
      </c>
      <c r="Q272" s="337"/>
      <c r="R272" s="337"/>
      <c r="S272" s="339"/>
      <c r="T272" s="340" t="s">
        <v>703</v>
      </c>
      <c r="U272" s="379"/>
      <c r="V272" s="342">
        <f t="shared" si="35"/>
        <v>2</v>
      </c>
      <c r="W272" s="343" t="s">
        <v>1173</v>
      </c>
      <c r="X272" s="344">
        <f t="shared" si="52"/>
        <v>28</v>
      </c>
      <c r="Y272" s="342">
        <f t="shared" si="36"/>
        <v>5600</v>
      </c>
      <c r="Z272" s="345" t="str">
        <f t="shared" si="37"/>
        <v>ORG 5199 - Regenerace veřejných prostranství pro volnočasové aktivity a revitalizace volně přístupných sportovišť v MČ Brno-Jundrov</v>
      </c>
      <c r="AA272" s="346" t="str">
        <f t="shared" si="38"/>
        <v>5600342151996121EU</v>
      </c>
      <c r="AB272" s="329"/>
      <c r="AC272" s="347"/>
      <c r="AD272" s="329"/>
      <c r="AE272" s="329"/>
      <c r="AF272" s="329"/>
    </row>
    <row r="273" spans="1:32" ht="25.5" outlineLevel="2" x14ac:dyDescent="0.2">
      <c r="A273" s="330">
        <f t="shared" si="50"/>
        <v>271</v>
      </c>
      <c r="B273" s="355" t="s">
        <v>701</v>
      </c>
      <c r="C273" s="332" t="s">
        <v>505</v>
      </c>
      <c r="D273" s="332">
        <v>5200</v>
      </c>
      <c r="E273" s="332">
        <v>6121</v>
      </c>
      <c r="F273" s="366" t="s">
        <v>753</v>
      </c>
      <c r="G273" s="387" t="s">
        <v>983</v>
      </c>
      <c r="H273" s="333">
        <v>2014</v>
      </c>
      <c r="I273" s="333">
        <v>2015</v>
      </c>
      <c r="J273" s="335">
        <v>7785</v>
      </c>
      <c r="K273" s="335">
        <v>6336</v>
      </c>
      <c r="L273" s="356"/>
      <c r="M273" s="337">
        <v>3000</v>
      </c>
      <c r="N273" s="337">
        <v>7200</v>
      </c>
      <c r="O273" s="335">
        <v>6927</v>
      </c>
      <c r="P273" s="338">
        <f t="shared" si="51"/>
        <v>0.96208333333333329</v>
      </c>
      <c r="Q273" s="337"/>
      <c r="R273" s="337"/>
      <c r="S273" s="339"/>
      <c r="T273" s="340" t="s">
        <v>703</v>
      </c>
      <c r="U273" s="379"/>
      <c r="V273" s="342">
        <f t="shared" si="35"/>
        <v>585</v>
      </c>
      <c r="W273" s="343" t="s">
        <v>1173</v>
      </c>
      <c r="X273" s="344">
        <f t="shared" si="52"/>
        <v>28</v>
      </c>
      <c r="Y273" s="342">
        <f t="shared" si="36"/>
        <v>5600</v>
      </c>
      <c r="Z273" s="345" t="str">
        <f t="shared" si="37"/>
        <v>ORG 5200 - Regenerace sportovišť v lokalitách Rybářská, Botanická a transformace sportoviště Vysoká na parkour</v>
      </c>
      <c r="AA273" s="346" t="str">
        <f t="shared" si="38"/>
        <v>5600342152006121EU</v>
      </c>
      <c r="AB273" s="329"/>
      <c r="AC273" s="347"/>
      <c r="AD273" s="329"/>
      <c r="AE273" s="329"/>
      <c r="AF273" s="329"/>
    </row>
    <row r="274" spans="1:32" outlineLevel="2" x14ac:dyDescent="0.2">
      <c r="A274" s="330">
        <f t="shared" si="50"/>
        <v>272</v>
      </c>
      <c r="B274" s="331" t="s">
        <v>701</v>
      </c>
      <c r="C274" s="332" t="s">
        <v>505</v>
      </c>
      <c r="D274" s="333">
        <v>5210</v>
      </c>
      <c r="E274" s="332">
        <v>6122</v>
      </c>
      <c r="F274" s="366" t="s">
        <v>753</v>
      </c>
      <c r="G274" s="333" t="s">
        <v>984</v>
      </c>
      <c r="H274" s="333">
        <v>2015</v>
      </c>
      <c r="I274" s="333">
        <v>2015</v>
      </c>
      <c r="J274" s="335"/>
      <c r="K274" s="335"/>
      <c r="L274" s="336"/>
      <c r="M274" s="337"/>
      <c r="N274" s="337">
        <v>1</v>
      </c>
      <c r="O274" s="335"/>
      <c r="P274" s="338">
        <f t="shared" si="51"/>
        <v>0</v>
      </c>
      <c r="Q274" s="337"/>
      <c r="R274" s="337"/>
      <c r="S274" s="339"/>
      <c r="T274" s="340" t="s">
        <v>703</v>
      </c>
      <c r="U274" s="379"/>
      <c r="V274" s="342">
        <f t="shared" si="35"/>
        <v>-1</v>
      </c>
      <c r="W274" s="343" t="s">
        <v>1173</v>
      </c>
      <c r="X274" s="344">
        <f t="shared" si="52"/>
        <v>28</v>
      </c>
      <c r="Y274" s="342">
        <f t="shared" si="36"/>
        <v>5600</v>
      </c>
      <c r="Z274" s="345" t="str">
        <f t="shared" si="37"/>
        <v>ORG 5210 - Areál dopravní výchovy, II. etapa</v>
      </c>
      <c r="AA274" s="346" t="str">
        <f t="shared" si="38"/>
        <v>5600342152106122EU</v>
      </c>
      <c r="AB274" s="329"/>
      <c r="AC274" s="347"/>
      <c r="AD274" s="329"/>
      <c r="AE274" s="329"/>
      <c r="AF274" s="329"/>
    </row>
    <row r="275" spans="1:32" outlineLevel="2" x14ac:dyDescent="0.2">
      <c r="A275" s="330">
        <f t="shared" si="50"/>
        <v>273</v>
      </c>
      <c r="B275" s="331" t="s">
        <v>945</v>
      </c>
      <c r="C275" s="332" t="s">
        <v>505</v>
      </c>
      <c r="D275" s="333">
        <v>5210</v>
      </c>
      <c r="E275" s="332">
        <v>6122</v>
      </c>
      <c r="F275" s="366" t="s">
        <v>753</v>
      </c>
      <c r="G275" s="333" t="s">
        <v>984</v>
      </c>
      <c r="H275" s="333">
        <v>2015</v>
      </c>
      <c r="I275" s="333">
        <v>2015</v>
      </c>
      <c r="J275" s="335">
        <v>6760</v>
      </c>
      <c r="K275" s="335">
        <v>5842</v>
      </c>
      <c r="L275" s="336"/>
      <c r="M275" s="337"/>
      <c r="N275" s="337">
        <v>5579</v>
      </c>
      <c r="O275" s="335">
        <v>5470</v>
      </c>
      <c r="P275" s="338">
        <f t="shared" si="51"/>
        <v>0.98046244846746733</v>
      </c>
      <c r="Q275" s="337"/>
      <c r="R275" s="337"/>
      <c r="S275" s="339"/>
      <c r="T275" s="340" t="s">
        <v>957</v>
      </c>
      <c r="U275" s="379"/>
      <c r="V275" s="342">
        <f t="shared" si="35"/>
        <v>1181</v>
      </c>
      <c r="W275" s="343" t="s">
        <v>1173</v>
      </c>
      <c r="X275" s="344">
        <f t="shared" si="52"/>
        <v>28</v>
      </c>
      <c r="Y275" s="342">
        <f t="shared" si="36"/>
        <v>5900</v>
      </c>
      <c r="Z275" s="345" t="str">
        <f t="shared" si="37"/>
        <v>ORG 5210 - Areál dopravní výchovy, II. etapa</v>
      </c>
      <c r="AA275" s="346" t="str">
        <f t="shared" si="38"/>
        <v>5900342152106122EU</v>
      </c>
      <c r="AB275" s="329"/>
      <c r="AC275" s="347"/>
      <c r="AD275" s="329"/>
      <c r="AE275" s="329"/>
      <c r="AF275" s="329"/>
    </row>
    <row r="276" spans="1:32" outlineLevel="2" x14ac:dyDescent="0.2">
      <c r="A276" s="330">
        <f t="shared" si="50"/>
        <v>274</v>
      </c>
      <c r="B276" s="331" t="s">
        <v>945</v>
      </c>
      <c r="C276" s="332" t="s">
        <v>505</v>
      </c>
      <c r="D276" s="333">
        <v>5210</v>
      </c>
      <c r="E276" s="332">
        <v>6125</v>
      </c>
      <c r="F276" s="366" t="s">
        <v>753</v>
      </c>
      <c r="G276" s="333" t="s">
        <v>984</v>
      </c>
      <c r="H276" s="333">
        <v>2015</v>
      </c>
      <c r="I276" s="333">
        <v>2015</v>
      </c>
      <c r="J276" s="335"/>
      <c r="K276" s="335"/>
      <c r="L276" s="336"/>
      <c r="M276" s="337"/>
      <c r="N276" s="337">
        <v>421</v>
      </c>
      <c r="O276" s="335">
        <v>366</v>
      </c>
      <c r="P276" s="338">
        <f t="shared" si="51"/>
        <v>0.86935866983372923</v>
      </c>
      <c r="Q276" s="337"/>
      <c r="R276" s="337"/>
      <c r="S276" s="339"/>
      <c r="T276" s="340" t="s">
        <v>957</v>
      </c>
      <c r="U276" s="379"/>
      <c r="V276" s="342">
        <f t="shared" si="35"/>
        <v>-421</v>
      </c>
      <c r="W276" s="343" t="s">
        <v>1173</v>
      </c>
      <c r="X276" s="344">
        <f t="shared" si="52"/>
        <v>28</v>
      </c>
      <c r="Y276" s="342">
        <f t="shared" si="36"/>
        <v>5900</v>
      </c>
      <c r="Z276" s="345" t="str">
        <f t="shared" si="37"/>
        <v>ORG 5210 - Areál dopravní výchovy, II. etapa</v>
      </c>
      <c r="AA276" s="346" t="str">
        <f t="shared" si="38"/>
        <v>5900342152106125EU</v>
      </c>
      <c r="AB276" s="329"/>
      <c r="AC276" s="347"/>
      <c r="AD276" s="329"/>
      <c r="AE276" s="329"/>
      <c r="AF276" s="329"/>
    </row>
    <row r="277" spans="1:32" outlineLevel="2" x14ac:dyDescent="0.2">
      <c r="A277" s="330">
        <f t="shared" si="50"/>
        <v>275</v>
      </c>
      <c r="B277" s="331" t="s">
        <v>701</v>
      </c>
      <c r="C277" s="332" t="s">
        <v>505</v>
      </c>
      <c r="D277" s="333">
        <v>5213</v>
      </c>
      <c r="E277" s="332">
        <v>6121</v>
      </c>
      <c r="F277" s="380" t="s">
        <v>753</v>
      </c>
      <c r="G277" s="333" t="s">
        <v>985</v>
      </c>
      <c r="H277" s="333">
        <v>2015</v>
      </c>
      <c r="I277" s="333">
        <v>2016</v>
      </c>
      <c r="J277" s="335">
        <v>10623</v>
      </c>
      <c r="K277" s="335">
        <v>2437</v>
      </c>
      <c r="L277" s="336"/>
      <c r="M277" s="337"/>
      <c r="N277" s="337">
        <v>8700</v>
      </c>
      <c r="O277" s="335">
        <v>8308</v>
      </c>
      <c r="P277" s="338">
        <f t="shared" si="51"/>
        <v>0.95494252873563223</v>
      </c>
      <c r="Q277" s="337">
        <v>50</v>
      </c>
      <c r="R277" s="337"/>
      <c r="S277" s="339"/>
      <c r="T277" s="340" t="s">
        <v>703</v>
      </c>
      <c r="U277" s="379"/>
      <c r="V277" s="342">
        <f t="shared" si="35"/>
        <v>1873</v>
      </c>
      <c r="W277" s="343" t="s">
        <v>1173</v>
      </c>
      <c r="X277" s="344">
        <f t="shared" si="52"/>
        <v>28</v>
      </c>
      <c r="Y277" s="342">
        <f t="shared" si="36"/>
        <v>5600</v>
      </c>
      <c r="Z277" s="345" t="str">
        <f t="shared" si="37"/>
        <v>ORG 5213 - Zateplení SVČ Kosmonautů</v>
      </c>
      <c r="AA277" s="346" t="str">
        <f t="shared" si="38"/>
        <v>5600342152136121EU</v>
      </c>
      <c r="AB277" s="329"/>
      <c r="AC277" s="347"/>
      <c r="AD277" s="329"/>
      <c r="AE277" s="329"/>
      <c r="AF277" s="329"/>
    </row>
    <row r="278" spans="1:32" outlineLevel="1" x14ac:dyDescent="0.2">
      <c r="A278" s="330">
        <f t="shared" si="50"/>
        <v>276</v>
      </c>
      <c r="B278" s="331"/>
      <c r="C278" s="364" t="s">
        <v>986</v>
      </c>
      <c r="D278" s="333"/>
      <c r="E278" s="332"/>
      <c r="F278" s="380"/>
      <c r="G278" s="333"/>
      <c r="H278" s="333"/>
      <c r="I278" s="333"/>
      <c r="J278" s="335">
        <f t="shared" ref="J278:O278" si="54">SUBTOTAL(9,J267:J277)</f>
        <v>87638</v>
      </c>
      <c r="K278" s="335">
        <f t="shared" si="54"/>
        <v>56406</v>
      </c>
      <c r="L278" s="336">
        <f t="shared" si="54"/>
        <v>44</v>
      </c>
      <c r="M278" s="337">
        <f t="shared" si="54"/>
        <v>23000</v>
      </c>
      <c r="N278" s="337">
        <f t="shared" si="54"/>
        <v>99275</v>
      </c>
      <c r="O278" s="335">
        <f t="shared" si="54"/>
        <v>95146</v>
      </c>
      <c r="P278" s="338">
        <f t="shared" si="51"/>
        <v>0.95840846134474944</v>
      </c>
      <c r="Q278" s="337">
        <f>SUBTOTAL(9,Q267:Q277)</f>
        <v>100</v>
      </c>
      <c r="R278" s="337">
        <f>SUBTOTAL(9,R267:R277)</f>
        <v>0</v>
      </c>
      <c r="S278" s="339">
        <f>SUBTOTAL(9,S267:S277)</f>
        <v>0</v>
      </c>
      <c r="T278" s="340"/>
      <c r="U278" s="379"/>
      <c r="V278" s="342"/>
      <c r="W278" s="343"/>
      <c r="X278" s="344"/>
      <c r="Y278" s="342" t="str">
        <f>IF($V278=0," ",IF(LEN($B278)=4,$B278*1,$B278))</f>
        <v xml:space="preserve"> </v>
      </c>
      <c r="Z278" s="345">
        <f>IF($Y278=" ",0,"ORG "&amp;$D278&amp;" - "&amp;$G278)</f>
        <v>0</v>
      </c>
      <c r="AA278" s="346" t="str">
        <f>$B278&amp;LEFT($C278,4)&amp;$D278&amp;$E278&amp;$F278</f>
        <v>Celk</v>
      </c>
      <c r="AB278" s="329"/>
      <c r="AC278" s="347"/>
      <c r="AD278" s="329"/>
      <c r="AE278" s="329"/>
      <c r="AF278" s="329"/>
    </row>
    <row r="279" spans="1:32" outlineLevel="2" x14ac:dyDescent="0.2">
      <c r="A279" s="330">
        <f t="shared" si="50"/>
        <v>277</v>
      </c>
      <c r="B279" s="358" t="s">
        <v>701</v>
      </c>
      <c r="C279" s="332" t="s">
        <v>375</v>
      </c>
      <c r="D279" s="332">
        <v>5144</v>
      </c>
      <c r="E279" s="332">
        <v>6121</v>
      </c>
      <c r="F279" s="366" t="s">
        <v>753</v>
      </c>
      <c r="G279" s="333" t="s">
        <v>987</v>
      </c>
      <c r="H279" s="359">
        <v>2012</v>
      </c>
      <c r="I279" s="359">
        <v>2015</v>
      </c>
      <c r="J279" s="356">
        <v>23000</v>
      </c>
      <c r="K279" s="356">
        <v>21227</v>
      </c>
      <c r="L279" s="356">
        <v>1031</v>
      </c>
      <c r="M279" s="357">
        <v>10000</v>
      </c>
      <c r="N279" s="357">
        <v>20600</v>
      </c>
      <c r="O279" s="356">
        <v>20133</v>
      </c>
      <c r="P279" s="338">
        <f t="shared" si="51"/>
        <v>0.97733009708737861</v>
      </c>
      <c r="Q279" s="357"/>
      <c r="R279" s="357"/>
      <c r="S279" s="339"/>
      <c r="T279" s="340" t="s">
        <v>703</v>
      </c>
      <c r="U279" s="379"/>
      <c r="V279" s="342">
        <f t="shared" si="35"/>
        <v>1369</v>
      </c>
      <c r="W279" s="343" t="s">
        <v>1173</v>
      </c>
      <c r="X279" s="344">
        <f>IF(W279="Komentovat",X277+1,X277)</f>
        <v>28</v>
      </c>
      <c r="Y279" s="342">
        <f t="shared" si="36"/>
        <v>5600</v>
      </c>
      <c r="Z279" s="345" t="str">
        <f t="shared" si="37"/>
        <v>ORG 5144 - Zvýšení atraktivity Brněnské přehrady</v>
      </c>
      <c r="AA279" s="346" t="str">
        <f t="shared" si="38"/>
        <v>5600342951446121EU</v>
      </c>
      <c r="AB279" s="329"/>
      <c r="AC279" s="347"/>
      <c r="AD279" s="329"/>
      <c r="AE279" s="329"/>
      <c r="AF279" s="329"/>
    </row>
    <row r="280" spans="1:32" outlineLevel="2" x14ac:dyDescent="0.2">
      <c r="A280" s="330">
        <f t="shared" si="50"/>
        <v>278</v>
      </c>
      <c r="B280" s="331" t="s">
        <v>945</v>
      </c>
      <c r="C280" s="332" t="s">
        <v>375</v>
      </c>
      <c r="D280" s="332">
        <v>5144</v>
      </c>
      <c r="E280" s="332">
        <v>6121</v>
      </c>
      <c r="F280" s="366" t="s">
        <v>753</v>
      </c>
      <c r="G280" s="333" t="s">
        <v>987</v>
      </c>
      <c r="H280" s="333">
        <v>2012</v>
      </c>
      <c r="I280" s="333">
        <v>2015</v>
      </c>
      <c r="J280" s="335"/>
      <c r="K280" s="335"/>
      <c r="L280" s="356">
        <v>27</v>
      </c>
      <c r="M280" s="337"/>
      <c r="N280" s="337">
        <v>35</v>
      </c>
      <c r="O280" s="335">
        <v>35</v>
      </c>
      <c r="P280" s="338">
        <f t="shared" si="51"/>
        <v>1</v>
      </c>
      <c r="Q280" s="337"/>
      <c r="R280" s="337"/>
      <c r="S280" s="339"/>
      <c r="T280" s="340" t="s">
        <v>703</v>
      </c>
      <c r="U280" s="379"/>
      <c r="V280" s="342">
        <f t="shared" si="35"/>
        <v>-62</v>
      </c>
      <c r="W280" s="343" t="s">
        <v>1173</v>
      </c>
      <c r="X280" s="344">
        <f t="shared" si="52"/>
        <v>28</v>
      </c>
      <c r="Y280" s="342">
        <f t="shared" si="36"/>
        <v>5900</v>
      </c>
      <c r="Z280" s="345" t="str">
        <f t="shared" si="37"/>
        <v>ORG 5144 - Zvýšení atraktivity Brněnské přehrady</v>
      </c>
      <c r="AA280" s="346" t="str">
        <f t="shared" si="38"/>
        <v>5900342951446121EU</v>
      </c>
      <c r="AB280" s="329"/>
      <c r="AC280" s="347"/>
      <c r="AD280" s="329"/>
      <c r="AE280" s="329"/>
      <c r="AF280" s="329"/>
    </row>
    <row r="281" spans="1:32" outlineLevel="2" x14ac:dyDescent="0.2">
      <c r="A281" s="330">
        <f t="shared" si="50"/>
        <v>279</v>
      </c>
      <c r="B281" s="358" t="s">
        <v>701</v>
      </c>
      <c r="C281" s="332" t="s">
        <v>375</v>
      </c>
      <c r="D281" s="332">
        <v>5182</v>
      </c>
      <c r="E281" s="332">
        <v>6121</v>
      </c>
      <c r="F281" s="366" t="s">
        <v>753</v>
      </c>
      <c r="G281" s="333" t="s">
        <v>988</v>
      </c>
      <c r="H281" s="359">
        <v>2013</v>
      </c>
      <c r="I281" s="359">
        <v>2015</v>
      </c>
      <c r="J281" s="356">
        <v>11495</v>
      </c>
      <c r="K281" s="356">
        <v>9325</v>
      </c>
      <c r="L281" s="356">
        <v>253</v>
      </c>
      <c r="M281" s="357">
        <v>9000</v>
      </c>
      <c r="N281" s="357">
        <v>9000</v>
      </c>
      <c r="O281" s="356">
        <v>8964</v>
      </c>
      <c r="P281" s="338">
        <f t="shared" si="51"/>
        <v>0.996</v>
      </c>
      <c r="Q281" s="357"/>
      <c r="R281" s="357"/>
      <c r="S281" s="339"/>
      <c r="T281" s="340" t="s">
        <v>703</v>
      </c>
      <c r="U281" s="379"/>
      <c r="V281" s="342">
        <f t="shared" si="35"/>
        <v>2242</v>
      </c>
      <c r="W281" s="343" t="s">
        <v>1173</v>
      </c>
      <c r="X281" s="344">
        <f t="shared" si="52"/>
        <v>28</v>
      </c>
      <c r="Y281" s="342">
        <f t="shared" si="36"/>
        <v>5600</v>
      </c>
      <c r="Z281" s="345" t="str">
        <f t="shared" si="37"/>
        <v>ORG 5182 - Sportovně-rekreační plocha Kartouzská</v>
      </c>
      <c r="AA281" s="346" t="str">
        <f t="shared" si="38"/>
        <v>5600342951826121EU</v>
      </c>
      <c r="AB281" s="329"/>
      <c r="AC281" s="347"/>
      <c r="AD281" s="329"/>
      <c r="AE281" s="329"/>
      <c r="AF281" s="329"/>
    </row>
    <row r="282" spans="1:32" outlineLevel="1" x14ac:dyDescent="0.2">
      <c r="A282" s="330">
        <f t="shared" si="50"/>
        <v>280</v>
      </c>
      <c r="B282" s="358"/>
      <c r="C282" s="364" t="s">
        <v>989</v>
      </c>
      <c r="D282" s="332"/>
      <c r="E282" s="332"/>
      <c r="F282" s="366"/>
      <c r="G282" s="333"/>
      <c r="H282" s="359"/>
      <c r="I282" s="359"/>
      <c r="J282" s="356">
        <f t="shared" ref="J282:O282" si="55">SUBTOTAL(9,J279:J281)</f>
        <v>34495</v>
      </c>
      <c r="K282" s="356">
        <f t="shared" si="55"/>
        <v>30552</v>
      </c>
      <c r="L282" s="356">
        <f t="shared" si="55"/>
        <v>1311</v>
      </c>
      <c r="M282" s="357">
        <f t="shared" si="55"/>
        <v>19000</v>
      </c>
      <c r="N282" s="357">
        <f t="shared" si="55"/>
        <v>29635</v>
      </c>
      <c r="O282" s="356">
        <f t="shared" si="55"/>
        <v>29132</v>
      </c>
      <c r="P282" s="338">
        <f t="shared" si="51"/>
        <v>0.98302682638771721</v>
      </c>
      <c r="Q282" s="357">
        <f>SUBTOTAL(9,Q279:Q281)</f>
        <v>0</v>
      </c>
      <c r="R282" s="357">
        <f>SUBTOTAL(9,R279:R281)</f>
        <v>0</v>
      </c>
      <c r="S282" s="339">
        <f>SUBTOTAL(9,S279:S281)</f>
        <v>0</v>
      </c>
      <c r="T282" s="340"/>
      <c r="U282" s="379"/>
      <c r="V282" s="342"/>
      <c r="W282" s="343"/>
      <c r="X282" s="344"/>
      <c r="Y282" s="342" t="str">
        <f>IF($V282=0," ",IF(LEN($B282)=4,$B282*1,$B282))</f>
        <v xml:space="preserve"> </v>
      </c>
      <c r="Z282" s="345">
        <f>IF($Y282=" ",0,"ORG "&amp;$D282&amp;" - "&amp;$G282)</f>
        <v>0</v>
      </c>
      <c r="AA282" s="346" t="str">
        <f>$B282&amp;LEFT($C282,4)&amp;$D282&amp;$E282&amp;$F282</f>
        <v>Celk</v>
      </c>
      <c r="AB282" s="329"/>
      <c r="AC282" s="347"/>
      <c r="AD282" s="329"/>
      <c r="AE282" s="329"/>
      <c r="AF282" s="329"/>
    </row>
    <row r="283" spans="1:32" outlineLevel="2" x14ac:dyDescent="0.2">
      <c r="A283" s="330">
        <f t="shared" si="50"/>
        <v>281</v>
      </c>
      <c r="B283" s="358" t="s">
        <v>701</v>
      </c>
      <c r="C283" s="332" t="s">
        <v>990</v>
      </c>
      <c r="D283" s="332">
        <v>3075</v>
      </c>
      <c r="E283" s="332">
        <v>6121</v>
      </c>
      <c r="F283" s="340"/>
      <c r="G283" s="333" t="s">
        <v>991</v>
      </c>
      <c r="H283" s="359">
        <v>2009</v>
      </c>
      <c r="I283" s="332">
        <v>2020</v>
      </c>
      <c r="J283" s="356">
        <v>360590</v>
      </c>
      <c r="K283" s="356"/>
      <c r="L283" s="356">
        <v>5907</v>
      </c>
      <c r="M283" s="357">
        <v>19470</v>
      </c>
      <c r="N283" s="357">
        <v>1000</v>
      </c>
      <c r="O283" s="356">
        <v>536</v>
      </c>
      <c r="P283" s="338">
        <f t="shared" si="51"/>
        <v>0.53600000000000003</v>
      </c>
      <c r="Q283" s="357">
        <v>23000</v>
      </c>
      <c r="R283" s="357">
        <v>100000</v>
      </c>
      <c r="S283" s="339">
        <v>226683</v>
      </c>
      <c r="T283" s="340" t="s">
        <v>703</v>
      </c>
      <c r="U283" s="379"/>
      <c r="V283" s="342">
        <f t="shared" si="35"/>
        <v>4000</v>
      </c>
      <c r="W283" s="343" t="s">
        <v>1174</v>
      </c>
      <c r="X283" s="344">
        <f>IF(W283="Komentovat",X281+1,X281)</f>
        <v>29</v>
      </c>
      <c r="Y283" s="342">
        <f t="shared" si="36"/>
        <v>5600</v>
      </c>
      <c r="Z283" s="345" t="str">
        <f t="shared" si="37"/>
        <v>ORG 3075 - Rekonstrukce polikliniky Zahradníkova</v>
      </c>
      <c r="AA283" s="346" t="str">
        <f t="shared" si="38"/>
        <v>5600351130756121</v>
      </c>
      <c r="AB283" s="329"/>
      <c r="AC283" s="347"/>
      <c r="AD283" s="329"/>
      <c r="AE283" s="329"/>
      <c r="AF283" s="329"/>
    </row>
    <row r="284" spans="1:32" outlineLevel="2" x14ac:dyDescent="0.2">
      <c r="A284" s="330">
        <f t="shared" si="50"/>
        <v>282</v>
      </c>
      <c r="B284" s="331" t="s">
        <v>992</v>
      </c>
      <c r="C284" s="332" t="s">
        <v>990</v>
      </c>
      <c r="D284" s="333">
        <v>30049108</v>
      </c>
      <c r="E284" s="332">
        <v>6351</v>
      </c>
      <c r="F284" s="334"/>
      <c r="G284" s="369" t="s">
        <v>993</v>
      </c>
      <c r="H284" s="333"/>
      <c r="I284" s="333"/>
      <c r="J284" s="335"/>
      <c r="K284" s="335"/>
      <c r="L284" s="336"/>
      <c r="M284" s="337">
        <v>3520</v>
      </c>
      <c r="N284" s="337">
        <v>3520</v>
      </c>
      <c r="O284" s="335">
        <v>3519</v>
      </c>
      <c r="P284" s="338">
        <f t="shared" si="51"/>
        <v>0.99971590909090913</v>
      </c>
      <c r="Q284" s="337"/>
      <c r="R284" s="337"/>
      <c r="S284" s="339"/>
      <c r="T284" s="340" t="s">
        <v>994</v>
      </c>
      <c r="U284" s="379"/>
      <c r="V284" s="342">
        <f t="shared" si="35"/>
        <v>0</v>
      </c>
      <c r="W284" s="343" t="s">
        <v>1173</v>
      </c>
      <c r="X284" s="344">
        <f t="shared" si="52"/>
        <v>29</v>
      </c>
      <c r="Y284" s="342" t="str">
        <f t="shared" si="36"/>
        <v xml:space="preserve"> </v>
      </c>
      <c r="Z284" s="345">
        <f t="shared" si="37"/>
        <v>0</v>
      </c>
      <c r="AA284" s="346" t="str">
        <f t="shared" si="38"/>
        <v>71003511300491086351</v>
      </c>
      <c r="AB284" s="329"/>
      <c r="AC284" s="347"/>
      <c r="AD284" s="329"/>
      <c r="AE284" s="329"/>
      <c r="AF284" s="329"/>
    </row>
    <row r="285" spans="1:32" outlineLevel="1" x14ac:dyDescent="0.2">
      <c r="A285" s="330">
        <f t="shared" si="50"/>
        <v>283</v>
      </c>
      <c r="B285" s="331"/>
      <c r="C285" s="364" t="s">
        <v>995</v>
      </c>
      <c r="D285" s="333"/>
      <c r="E285" s="332"/>
      <c r="F285" s="334"/>
      <c r="G285" s="369"/>
      <c r="H285" s="333"/>
      <c r="I285" s="333"/>
      <c r="J285" s="335">
        <f t="shared" ref="J285:O285" si="56">SUBTOTAL(9,J283:J284)</f>
        <v>360590</v>
      </c>
      <c r="K285" s="335">
        <f t="shared" si="56"/>
        <v>0</v>
      </c>
      <c r="L285" s="336">
        <f t="shared" si="56"/>
        <v>5907</v>
      </c>
      <c r="M285" s="337">
        <f t="shared" si="56"/>
        <v>22990</v>
      </c>
      <c r="N285" s="337">
        <f t="shared" si="56"/>
        <v>4520</v>
      </c>
      <c r="O285" s="335">
        <f t="shared" si="56"/>
        <v>4055</v>
      </c>
      <c r="P285" s="338">
        <f t="shared" si="51"/>
        <v>0.89712389380530977</v>
      </c>
      <c r="Q285" s="337">
        <f>SUBTOTAL(9,Q283:Q284)</f>
        <v>23000</v>
      </c>
      <c r="R285" s="337">
        <f>SUBTOTAL(9,R283:R284)</f>
        <v>100000</v>
      </c>
      <c r="S285" s="339">
        <f>SUBTOTAL(9,S283:S284)</f>
        <v>226683</v>
      </c>
      <c r="T285" s="340"/>
      <c r="U285" s="379"/>
      <c r="V285" s="342"/>
      <c r="W285" s="343"/>
      <c r="X285" s="344"/>
      <c r="Y285" s="342" t="str">
        <f>IF($V285=0," ",IF(LEN($B285)=4,$B285*1,$B285))</f>
        <v xml:space="preserve"> </v>
      </c>
      <c r="Z285" s="345">
        <f>IF($Y285=" ",0,"ORG "&amp;$D285&amp;" - "&amp;$G285)</f>
        <v>0</v>
      </c>
      <c r="AA285" s="346" t="str">
        <f>$B285&amp;LEFT($C285,4)&amp;$D285&amp;$E285&amp;$F285</f>
        <v>Celk</v>
      </c>
      <c r="AB285" s="329"/>
      <c r="AC285" s="347"/>
      <c r="AD285" s="329"/>
      <c r="AE285" s="329"/>
      <c r="AF285" s="329"/>
    </row>
    <row r="286" spans="1:32" outlineLevel="2" x14ac:dyDescent="0.2">
      <c r="A286" s="330">
        <f t="shared" si="50"/>
        <v>284</v>
      </c>
      <c r="B286" s="331" t="s">
        <v>992</v>
      </c>
      <c r="C286" s="332" t="s">
        <v>526</v>
      </c>
      <c r="D286" s="333">
        <v>2744</v>
      </c>
      <c r="E286" s="332">
        <v>6356</v>
      </c>
      <c r="F286" s="334"/>
      <c r="G286" s="388" t="s">
        <v>996</v>
      </c>
      <c r="H286" s="333">
        <v>2015</v>
      </c>
      <c r="I286" s="333">
        <v>2015</v>
      </c>
      <c r="J286" s="335">
        <v>450</v>
      </c>
      <c r="K286" s="335">
        <v>450</v>
      </c>
      <c r="L286" s="336"/>
      <c r="M286" s="337"/>
      <c r="N286" s="337">
        <v>450</v>
      </c>
      <c r="O286" s="335">
        <v>450</v>
      </c>
      <c r="P286" s="338">
        <f t="shared" si="51"/>
        <v>1</v>
      </c>
      <c r="Q286" s="337"/>
      <c r="R286" s="337"/>
      <c r="S286" s="339"/>
      <c r="T286" s="340" t="s">
        <v>997</v>
      </c>
      <c r="U286" s="379"/>
      <c r="V286" s="342">
        <f t="shared" ref="V286:V360" si="57">IF(LEN($D286)=4,(J286-L286-N286-Q286-R286-S286),0)</f>
        <v>0</v>
      </c>
      <c r="W286" s="343" t="s">
        <v>1173</v>
      </c>
      <c r="X286" s="344">
        <f>IF(W286="Komentovat",X284+1,X284)</f>
        <v>29</v>
      </c>
      <c r="Y286" s="342" t="str">
        <f t="shared" ref="Y286:Y360" si="58">IF($V286=0," ",IF(LEN($B286)=4,$B286*1,$B286))</f>
        <v xml:space="preserve"> </v>
      </c>
      <c r="Z286" s="345">
        <f t="shared" ref="Z286:Z360" si="59">IF($Y286=" ",0,"ORG "&amp;$D286&amp;" - "&amp;$G286)</f>
        <v>0</v>
      </c>
      <c r="AA286" s="346" t="str">
        <f t="shared" ref="AA286:AA360" si="60">$B286&amp;LEFT($C286,4)&amp;$D286&amp;$E286&amp;$F286</f>
        <v>7100352227446356</v>
      </c>
      <c r="AB286" s="329"/>
      <c r="AC286" s="347"/>
      <c r="AD286" s="329"/>
      <c r="AE286" s="329"/>
      <c r="AF286" s="329"/>
    </row>
    <row r="287" spans="1:32" outlineLevel="2" x14ac:dyDescent="0.2">
      <c r="A287" s="330">
        <f t="shared" si="50"/>
        <v>285</v>
      </c>
      <c r="B287" s="331" t="s">
        <v>701</v>
      </c>
      <c r="C287" s="332" t="s">
        <v>526</v>
      </c>
      <c r="D287" s="333">
        <v>2775</v>
      </c>
      <c r="E287" s="332">
        <v>6351</v>
      </c>
      <c r="F287" s="334"/>
      <c r="G287" s="333" t="s">
        <v>998</v>
      </c>
      <c r="H287" s="333">
        <v>2014</v>
      </c>
      <c r="I287" s="333">
        <v>2015</v>
      </c>
      <c r="J287" s="335">
        <v>17100</v>
      </c>
      <c r="K287" s="335"/>
      <c r="L287" s="356">
        <v>14050</v>
      </c>
      <c r="M287" s="337">
        <v>3050</v>
      </c>
      <c r="N287" s="337">
        <v>3050</v>
      </c>
      <c r="O287" s="335">
        <v>3050</v>
      </c>
      <c r="P287" s="338">
        <f t="shared" si="51"/>
        <v>1</v>
      </c>
      <c r="Q287" s="337"/>
      <c r="R287" s="337"/>
      <c r="S287" s="339"/>
      <c r="T287" s="340" t="s">
        <v>997</v>
      </c>
      <c r="U287" s="379"/>
      <c r="V287" s="342">
        <f t="shared" si="57"/>
        <v>0</v>
      </c>
      <c r="W287" s="343" t="s">
        <v>1173</v>
      </c>
      <c r="X287" s="344">
        <f t="shared" ref="X287:X350" si="61">IF(W287="Komentovat",X286+1,X286)</f>
        <v>29</v>
      </c>
      <c r="Y287" s="342" t="str">
        <f t="shared" si="58"/>
        <v xml:space="preserve"> </v>
      </c>
      <c r="Z287" s="345">
        <f t="shared" si="59"/>
        <v>0</v>
      </c>
      <c r="AA287" s="346" t="str">
        <f t="shared" si="60"/>
        <v>5600352227756351</v>
      </c>
      <c r="AB287" s="329"/>
      <c r="AC287" s="347"/>
      <c r="AD287" s="329"/>
      <c r="AE287" s="329"/>
      <c r="AF287" s="329"/>
    </row>
    <row r="288" spans="1:32" outlineLevel="2" x14ac:dyDescent="0.2">
      <c r="A288" s="330">
        <f t="shared" si="50"/>
        <v>286</v>
      </c>
      <c r="B288" s="331" t="s">
        <v>701</v>
      </c>
      <c r="C288" s="332" t="s">
        <v>526</v>
      </c>
      <c r="D288" s="333">
        <v>2923</v>
      </c>
      <c r="E288" s="332">
        <v>6351</v>
      </c>
      <c r="F288" s="334"/>
      <c r="G288" s="333" t="s">
        <v>999</v>
      </c>
      <c r="H288" s="333">
        <v>2012</v>
      </c>
      <c r="I288" s="333">
        <v>2016</v>
      </c>
      <c r="J288" s="335">
        <v>66000</v>
      </c>
      <c r="K288" s="335"/>
      <c r="L288" s="336">
        <v>55500</v>
      </c>
      <c r="M288" s="337"/>
      <c r="N288" s="337">
        <v>10500</v>
      </c>
      <c r="O288" s="335">
        <v>10500</v>
      </c>
      <c r="P288" s="338">
        <f t="shared" si="51"/>
        <v>1</v>
      </c>
      <c r="Q288" s="337"/>
      <c r="R288" s="337"/>
      <c r="S288" s="339"/>
      <c r="T288" s="340" t="s">
        <v>1000</v>
      </c>
      <c r="U288" s="379"/>
      <c r="V288" s="342">
        <f t="shared" si="57"/>
        <v>0</v>
      </c>
      <c r="W288" s="343" t="s">
        <v>1173</v>
      </c>
      <c r="X288" s="344">
        <f t="shared" si="61"/>
        <v>29</v>
      </c>
      <c r="Y288" s="342" t="str">
        <f t="shared" si="58"/>
        <v xml:space="preserve"> </v>
      </c>
      <c r="Z288" s="345">
        <f t="shared" si="59"/>
        <v>0</v>
      </c>
      <c r="AA288" s="346" t="str">
        <f t="shared" si="60"/>
        <v>5600352229236351</v>
      </c>
      <c r="AB288" s="329"/>
      <c r="AC288" s="347"/>
      <c r="AD288" s="329"/>
      <c r="AE288" s="329"/>
      <c r="AF288" s="329"/>
    </row>
    <row r="289" spans="1:32" outlineLevel="2" x14ac:dyDescent="0.2">
      <c r="A289" s="330">
        <f t="shared" si="50"/>
        <v>287</v>
      </c>
      <c r="B289" s="331" t="s">
        <v>945</v>
      </c>
      <c r="C289" s="332" t="s">
        <v>526</v>
      </c>
      <c r="D289" s="333">
        <v>5175</v>
      </c>
      <c r="E289" s="332">
        <v>6356</v>
      </c>
      <c r="F289" s="366" t="s">
        <v>753</v>
      </c>
      <c r="G289" s="333" t="s">
        <v>1001</v>
      </c>
      <c r="H289" s="333">
        <v>2015</v>
      </c>
      <c r="I289" s="333">
        <v>2015</v>
      </c>
      <c r="J289" s="335">
        <v>18985</v>
      </c>
      <c r="K289" s="335">
        <v>18985</v>
      </c>
      <c r="L289" s="336"/>
      <c r="M289" s="337"/>
      <c r="N289" s="337">
        <v>18985</v>
      </c>
      <c r="O289" s="335">
        <v>18985</v>
      </c>
      <c r="P289" s="338">
        <f t="shared" si="51"/>
        <v>1</v>
      </c>
      <c r="Q289" s="337"/>
      <c r="R289" s="337"/>
      <c r="S289" s="339"/>
      <c r="T289" s="340" t="s">
        <v>1000</v>
      </c>
      <c r="U289" s="379"/>
      <c r="V289" s="342">
        <f t="shared" si="57"/>
        <v>0</v>
      </c>
      <c r="W289" s="343" t="s">
        <v>1173</v>
      </c>
      <c r="X289" s="344">
        <f t="shared" si="61"/>
        <v>29</v>
      </c>
      <c r="Y289" s="342" t="str">
        <f t="shared" si="58"/>
        <v xml:space="preserve"> </v>
      </c>
      <c r="Z289" s="345">
        <f t="shared" si="59"/>
        <v>0</v>
      </c>
      <c r="AA289" s="346" t="str">
        <f t="shared" si="60"/>
        <v>5900352251756356EU</v>
      </c>
      <c r="AB289" s="329"/>
      <c r="AC289" s="347"/>
      <c r="AD289" s="329"/>
      <c r="AE289" s="329"/>
      <c r="AF289" s="329"/>
    </row>
    <row r="290" spans="1:32" outlineLevel="2" x14ac:dyDescent="0.2">
      <c r="A290" s="330">
        <f t="shared" si="50"/>
        <v>288</v>
      </c>
      <c r="B290" s="355" t="s">
        <v>701</v>
      </c>
      <c r="C290" s="332" t="s">
        <v>526</v>
      </c>
      <c r="D290" s="332">
        <v>5176</v>
      </c>
      <c r="E290" s="332">
        <v>6351</v>
      </c>
      <c r="F290" s="366" t="s">
        <v>753</v>
      </c>
      <c r="G290" s="348" t="s">
        <v>1002</v>
      </c>
      <c r="H290" s="332">
        <v>2013</v>
      </c>
      <c r="I290" s="332">
        <v>2015</v>
      </c>
      <c r="J290" s="356">
        <v>76897</v>
      </c>
      <c r="K290" s="356">
        <v>52613</v>
      </c>
      <c r="L290" s="356">
        <v>61896</v>
      </c>
      <c r="M290" s="357">
        <v>15000</v>
      </c>
      <c r="N290" s="357">
        <v>15000</v>
      </c>
      <c r="O290" s="356">
        <v>15000</v>
      </c>
      <c r="P290" s="338">
        <f t="shared" si="51"/>
        <v>1</v>
      </c>
      <c r="Q290" s="357"/>
      <c r="R290" s="357"/>
      <c r="S290" s="339"/>
      <c r="T290" s="340" t="s">
        <v>997</v>
      </c>
      <c r="U290" s="379"/>
      <c r="V290" s="342">
        <f t="shared" si="57"/>
        <v>1</v>
      </c>
      <c r="W290" s="343" t="s">
        <v>1173</v>
      </c>
      <c r="X290" s="344">
        <f t="shared" si="61"/>
        <v>29</v>
      </c>
      <c r="Y290" s="342">
        <f t="shared" si="58"/>
        <v>5600</v>
      </c>
      <c r="Z290" s="345" t="str">
        <f t="shared" si="59"/>
        <v>ORG 5176 - Oddělení stálé chirurgické a úrazové služby ÚN v Brně - rek. a přístavba</v>
      </c>
      <c r="AA290" s="346" t="str">
        <f t="shared" si="60"/>
        <v>5600352251766351EU</v>
      </c>
      <c r="AB290" s="329"/>
      <c r="AC290" s="347"/>
      <c r="AD290" s="329"/>
      <c r="AE290" s="329"/>
      <c r="AF290" s="329"/>
    </row>
    <row r="291" spans="1:32" outlineLevel="2" x14ac:dyDescent="0.2">
      <c r="A291" s="330">
        <f t="shared" si="50"/>
        <v>289</v>
      </c>
      <c r="B291" s="331" t="s">
        <v>945</v>
      </c>
      <c r="C291" s="332" t="s">
        <v>526</v>
      </c>
      <c r="D291" s="333">
        <v>5176</v>
      </c>
      <c r="E291" s="332">
        <v>6351</v>
      </c>
      <c r="F291" s="366" t="s">
        <v>753</v>
      </c>
      <c r="G291" s="348" t="s">
        <v>1002</v>
      </c>
      <c r="H291" s="332">
        <v>2013</v>
      </c>
      <c r="I291" s="332">
        <v>2015</v>
      </c>
      <c r="J291" s="335"/>
      <c r="K291" s="335"/>
      <c r="L291" s="336"/>
      <c r="M291" s="337"/>
      <c r="N291" s="337">
        <v>1990</v>
      </c>
      <c r="O291" s="335">
        <v>1990</v>
      </c>
      <c r="P291" s="338">
        <f t="shared" si="51"/>
        <v>1</v>
      </c>
      <c r="Q291" s="337"/>
      <c r="R291" s="337"/>
      <c r="S291" s="339"/>
      <c r="T291" s="340" t="s">
        <v>997</v>
      </c>
      <c r="U291" s="379"/>
      <c r="V291" s="342">
        <f t="shared" si="57"/>
        <v>-1990</v>
      </c>
      <c r="W291" s="343" t="s">
        <v>1173</v>
      </c>
      <c r="X291" s="344">
        <f t="shared" si="61"/>
        <v>29</v>
      </c>
      <c r="Y291" s="342">
        <f t="shared" si="58"/>
        <v>5900</v>
      </c>
      <c r="Z291" s="345" t="str">
        <f t="shared" si="59"/>
        <v>ORG 5176 - Oddělení stálé chirurgické a úrazové služby ÚN v Brně - rek. a přístavba</v>
      </c>
      <c r="AA291" s="346" t="str">
        <f t="shared" si="60"/>
        <v>5900352251766351EU</v>
      </c>
      <c r="AB291" s="329"/>
      <c r="AC291" s="347"/>
      <c r="AD291" s="329"/>
      <c r="AE291" s="329"/>
      <c r="AF291" s="329"/>
    </row>
    <row r="292" spans="1:32" outlineLevel="2" x14ac:dyDescent="0.2">
      <c r="A292" s="330">
        <f t="shared" si="50"/>
        <v>290</v>
      </c>
      <c r="B292" s="331" t="s">
        <v>945</v>
      </c>
      <c r="C292" s="332" t="s">
        <v>526</v>
      </c>
      <c r="D292" s="333">
        <v>5176</v>
      </c>
      <c r="E292" s="332">
        <v>6356</v>
      </c>
      <c r="F292" s="366" t="s">
        <v>753</v>
      </c>
      <c r="G292" s="348" t="s">
        <v>1002</v>
      </c>
      <c r="H292" s="332">
        <v>2013</v>
      </c>
      <c r="I292" s="332">
        <v>2015</v>
      </c>
      <c r="J292" s="335"/>
      <c r="K292" s="335"/>
      <c r="L292" s="336"/>
      <c r="M292" s="337"/>
      <c r="N292" s="337">
        <v>51656</v>
      </c>
      <c r="O292" s="335">
        <v>51656</v>
      </c>
      <c r="P292" s="338">
        <f t="shared" si="51"/>
        <v>1</v>
      </c>
      <c r="Q292" s="337"/>
      <c r="R292" s="337"/>
      <c r="S292" s="339"/>
      <c r="T292" s="340" t="s">
        <v>997</v>
      </c>
      <c r="U292" s="379"/>
      <c r="V292" s="342">
        <f t="shared" si="57"/>
        <v>-51656</v>
      </c>
      <c r="W292" s="343" t="s">
        <v>1173</v>
      </c>
      <c r="X292" s="344">
        <f t="shared" si="61"/>
        <v>29</v>
      </c>
      <c r="Y292" s="342">
        <f t="shared" si="58"/>
        <v>5900</v>
      </c>
      <c r="Z292" s="345" t="str">
        <f t="shared" si="59"/>
        <v>ORG 5176 - Oddělení stálé chirurgické a úrazové služby ÚN v Brně - rek. a přístavba</v>
      </c>
      <c r="AA292" s="346" t="str">
        <f t="shared" si="60"/>
        <v>5900352251766356EU</v>
      </c>
      <c r="AB292" s="329"/>
      <c r="AC292" s="347"/>
      <c r="AD292" s="329"/>
      <c r="AE292" s="329"/>
      <c r="AF292" s="329"/>
    </row>
    <row r="293" spans="1:32" outlineLevel="2" x14ac:dyDescent="0.2">
      <c r="A293" s="330">
        <f t="shared" si="50"/>
        <v>291</v>
      </c>
      <c r="B293" s="331" t="s">
        <v>992</v>
      </c>
      <c r="C293" s="332" t="s">
        <v>526</v>
      </c>
      <c r="D293" s="333">
        <v>30049119</v>
      </c>
      <c r="E293" s="332">
        <v>6351</v>
      </c>
      <c r="F293" s="334"/>
      <c r="G293" s="376" t="s">
        <v>1003</v>
      </c>
      <c r="H293" s="333"/>
      <c r="I293" s="333"/>
      <c r="J293" s="335"/>
      <c r="K293" s="335"/>
      <c r="L293" s="336"/>
      <c r="M293" s="337">
        <v>6457</v>
      </c>
      <c r="N293" s="337">
        <v>6457</v>
      </c>
      <c r="O293" s="335">
        <v>6456</v>
      </c>
      <c r="P293" s="338">
        <f t="shared" si="51"/>
        <v>0.9998451293170203</v>
      </c>
      <c r="Q293" s="337">
        <v>6000</v>
      </c>
      <c r="R293" s="337"/>
      <c r="S293" s="339"/>
      <c r="T293" s="340" t="s">
        <v>1000</v>
      </c>
      <c r="U293" s="379"/>
      <c r="V293" s="342">
        <f t="shared" si="57"/>
        <v>0</v>
      </c>
      <c r="W293" s="343" t="s">
        <v>1173</v>
      </c>
      <c r="X293" s="344">
        <f t="shared" si="61"/>
        <v>29</v>
      </c>
      <c r="Y293" s="342" t="str">
        <f t="shared" si="58"/>
        <v xml:space="preserve"> </v>
      </c>
      <c r="Z293" s="345">
        <f t="shared" si="59"/>
        <v>0</v>
      </c>
      <c r="AA293" s="346" t="str">
        <f t="shared" si="60"/>
        <v>71003522300491196351</v>
      </c>
      <c r="AB293" s="329"/>
      <c r="AC293" s="347"/>
      <c r="AD293" s="329"/>
      <c r="AE293" s="329"/>
      <c r="AF293" s="329"/>
    </row>
    <row r="294" spans="1:32" outlineLevel="2" x14ac:dyDescent="0.2">
      <c r="A294" s="330">
        <f t="shared" si="50"/>
        <v>292</v>
      </c>
      <c r="B294" s="331" t="s">
        <v>992</v>
      </c>
      <c r="C294" s="332" t="s">
        <v>526</v>
      </c>
      <c r="D294" s="348">
        <v>30049147</v>
      </c>
      <c r="E294" s="332">
        <v>6351</v>
      </c>
      <c r="F294" s="334"/>
      <c r="G294" s="333" t="s">
        <v>1004</v>
      </c>
      <c r="H294" s="333"/>
      <c r="I294" s="333"/>
      <c r="J294" s="335"/>
      <c r="K294" s="335"/>
      <c r="L294" s="356">
        <v>11191</v>
      </c>
      <c r="M294" s="337">
        <v>1635</v>
      </c>
      <c r="N294" s="337">
        <v>1635</v>
      </c>
      <c r="O294" s="335">
        <v>1635</v>
      </c>
      <c r="P294" s="338">
        <f t="shared" si="51"/>
        <v>1</v>
      </c>
      <c r="Q294" s="337">
        <v>200</v>
      </c>
      <c r="R294" s="337"/>
      <c r="S294" s="339"/>
      <c r="T294" s="340" t="s">
        <v>997</v>
      </c>
      <c r="U294" s="379"/>
      <c r="V294" s="342">
        <f t="shared" si="57"/>
        <v>0</v>
      </c>
      <c r="W294" s="343" t="s">
        <v>1173</v>
      </c>
      <c r="X294" s="344">
        <f t="shared" si="61"/>
        <v>29</v>
      </c>
      <c r="Y294" s="342" t="str">
        <f t="shared" si="58"/>
        <v xml:space="preserve"> </v>
      </c>
      <c r="Z294" s="345">
        <f t="shared" si="59"/>
        <v>0</v>
      </c>
      <c r="AA294" s="346" t="str">
        <f t="shared" si="60"/>
        <v>71003522300491476351</v>
      </c>
      <c r="AB294" s="329"/>
      <c r="AC294" s="347"/>
      <c r="AD294" s="329"/>
      <c r="AE294" s="329"/>
      <c r="AF294" s="329"/>
    </row>
    <row r="295" spans="1:32" outlineLevel="1" x14ac:dyDescent="0.2">
      <c r="A295" s="330">
        <f t="shared" si="50"/>
        <v>293</v>
      </c>
      <c r="B295" s="331"/>
      <c r="C295" s="364" t="s">
        <v>1005</v>
      </c>
      <c r="D295" s="348"/>
      <c r="E295" s="332"/>
      <c r="F295" s="334"/>
      <c r="G295" s="333"/>
      <c r="H295" s="333"/>
      <c r="I295" s="333"/>
      <c r="J295" s="335">
        <f t="shared" ref="J295:O295" si="62">SUBTOTAL(9,J286:J294)</f>
        <v>179432</v>
      </c>
      <c r="K295" s="335">
        <f t="shared" si="62"/>
        <v>72048</v>
      </c>
      <c r="L295" s="356">
        <f t="shared" si="62"/>
        <v>142637</v>
      </c>
      <c r="M295" s="337">
        <f t="shared" si="62"/>
        <v>26142</v>
      </c>
      <c r="N295" s="337">
        <f t="shared" si="62"/>
        <v>109723</v>
      </c>
      <c r="O295" s="335">
        <f t="shared" si="62"/>
        <v>109722</v>
      </c>
      <c r="P295" s="338">
        <f t="shared" si="51"/>
        <v>0.99999088614055398</v>
      </c>
      <c r="Q295" s="337">
        <f>SUBTOTAL(9,Q286:Q294)</f>
        <v>6200</v>
      </c>
      <c r="R295" s="337">
        <f>SUBTOTAL(9,R286:R294)</f>
        <v>0</v>
      </c>
      <c r="S295" s="339">
        <f>SUBTOTAL(9,S286:S294)</f>
        <v>0</v>
      </c>
      <c r="T295" s="340"/>
      <c r="U295" s="379"/>
      <c r="V295" s="342"/>
      <c r="W295" s="343"/>
      <c r="X295" s="344"/>
      <c r="Y295" s="342" t="str">
        <f>IF($V295=0," ",IF(LEN($B295)=4,$B295*1,$B295))</f>
        <v xml:space="preserve"> </v>
      </c>
      <c r="Z295" s="345">
        <f>IF($Y295=" ",0,"ORG "&amp;$D295&amp;" - "&amp;$G295)</f>
        <v>0</v>
      </c>
      <c r="AA295" s="346" t="str">
        <f>$B295&amp;LEFT($C295,4)&amp;$D295&amp;$E295&amp;$F295</f>
        <v>Celk</v>
      </c>
      <c r="AB295" s="329"/>
      <c r="AC295" s="347"/>
      <c r="AD295" s="329"/>
      <c r="AE295" s="329"/>
      <c r="AF295" s="329"/>
    </row>
    <row r="296" spans="1:32" outlineLevel="2" x14ac:dyDescent="0.2">
      <c r="A296" s="330">
        <f t="shared" si="50"/>
        <v>294</v>
      </c>
      <c r="B296" s="358" t="s">
        <v>992</v>
      </c>
      <c r="C296" s="332" t="s">
        <v>437</v>
      </c>
      <c r="D296" s="332">
        <v>3078</v>
      </c>
      <c r="E296" s="332">
        <v>6121</v>
      </c>
      <c r="F296" s="340"/>
      <c r="G296" s="333" t="s">
        <v>1006</v>
      </c>
      <c r="H296" s="359">
        <v>2009</v>
      </c>
      <c r="I296" s="332">
        <v>2016</v>
      </c>
      <c r="J296" s="356">
        <v>2540</v>
      </c>
      <c r="K296" s="356"/>
      <c r="L296" s="356">
        <v>1311</v>
      </c>
      <c r="M296" s="357">
        <v>689</v>
      </c>
      <c r="N296" s="357">
        <v>0</v>
      </c>
      <c r="O296" s="356"/>
      <c r="P296" s="338" t="str">
        <f t="shared" si="51"/>
        <v xml:space="preserve"> </v>
      </c>
      <c r="Q296" s="357">
        <v>589</v>
      </c>
      <c r="R296" s="357"/>
      <c r="S296" s="339"/>
      <c r="T296" s="340" t="s">
        <v>1007</v>
      </c>
      <c r="U296" s="379"/>
      <c r="V296" s="342">
        <f t="shared" si="57"/>
        <v>640</v>
      </c>
      <c r="W296" s="343" t="s">
        <v>1173</v>
      </c>
      <c r="X296" s="344">
        <f>IF(W296="Komentovat",X294+1,X294)</f>
        <v>29</v>
      </c>
      <c r="Y296" s="342">
        <f t="shared" si="58"/>
        <v>7100</v>
      </c>
      <c r="Z296" s="345" t="str">
        <f t="shared" si="59"/>
        <v xml:space="preserve">ORG 3078 - Generel přístupnosti města (odstr.bariér) </v>
      </c>
      <c r="AA296" s="346" t="str">
        <f t="shared" si="60"/>
        <v>7100359930786121</v>
      </c>
      <c r="AB296" s="329"/>
      <c r="AC296" s="347"/>
      <c r="AD296" s="329"/>
      <c r="AE296" s="329"/>
      <c r="AF296" s="329"/>
    </row>
    <row r="297" spans="1:32" outlineLevel="2" x14ac:dyDescent="0.2">
      <c r="A297" s="330">
        <f t="shared" si="50"/>
        <v>295</v>
      </c>
      <c r="B297" s="331" t="s">
        <v>701</v>
      </c>
      <c r="C297" s="332" t="s">
        <v>437</v>
      </c>
      <c r="D297" s="333">
        <v>5198</v>
      </c>
      <c r="E297" s="332">
        <v>6121</v>
      </c>
      <c r="F297" s="380" t="s">
        <v>753</v>
      </c>
      <c r="G297" s="333" t="s">
        <v>1008</v>
      </c>
      <c r="H297" s="333">
        <v>2014</v>
      </c>
      <c r="I297" s="333">
        <v>2015</v>
      </c>
      <c r="J297" s="335">
        <v>7611</v>
      </c>
      <c r="K297" s="335">
        <v>2700</v>
      </c>
      <c r="L297" s="356"/>
      <c r="M297" s="337">
        <v>3000</v>
      </c>
      <c r="N297" s="337">
        <v>6900</v>
      </c>
      <c r="O297" s="335">
        <v>6318</v>
      </c>
      <c r="P297" s="338">
        <f t="shared" si="51"/>
        <v>0.91565217391304343</v>
      </c>
      <c r="Q297" s="337"/>
      <c r="R297" s="337"/>
      <c r="S297" s="339"/>
      <c r="T297" s="340" t="s">
        <v>703</v>
      </c>
      <c r="U297" s="379"/>
      <c r="V297" s="342">
        <f t="shared" si="57"/>
        <v>711</v>
      </c>
      <c r="W297" s="343" t="s">
        <v>1173</v>
      </c>
      <c r="X297" s="344">
        <f t="shared" si="61"/>
        <v>29</v>
      </c>
      <c r="Y297" s="342">
        <f t="shared" si="58"/>
        <v>5600</v>
      </c>
      <c r="Z297" s="345" t="str">
        <f t="shared" si="59"/>
        <v>ORG 5198 - Zateplení logopedického stacionáře Synkova</v>
      </c>
      <c r="AA297" s="346" t="str">
        <f t="shared" si="60"/>
        <v>5600359951986121EU</v>
      </c>
      <c r="AB297" s="329"/>
      <c r="AC297" s="347"/>
      <c r="AD297" s="329"/>
      <c r="AE297" s="329"/>
      <c r="AF297" s="329"/>
    </row>
    <row r="298" spans="1:32" outlineLevel="1" x14ac:dyDescent="0.2">
      <c r="A298" s="330">
        <f t="shared" si="50"/>
        <v>296</v>
      </c>
      <c r="B298" s="331"/>
      <c r="C298" s="364" t="s">
        <v>1009</v>
      </c>
      <c r="D298" s="333"/>
      <c r="E298" s="332"/>
      <c r="F298" s="380"/>
      <c r="G298" s="333"/>
      <c r="H298" s="333"/>
      <c r="I298" s="333"/>
      <c r="J298" s="335">
        <f t="shared" ref="J298:O298" si="63">SUBTOTAL(9,J296:J297)</f>
        <v>10151</v>
      </c>
      <c r="K298" s="335">
        <f t="shared" si="63"/>
        <v>2700</v>
      </c>
      <c r="L298" s="356">
        <f t="shared" si="63"/>
        <v>1311</v>
      </c>
      <c r="M298" s="337">
        <f t="shared" si="63"/>
        <v>3689</v>
      </c>
      <c r="N298" s="337">
        <f t="shared" si="63"/>
        <v>6900</v>
      </c>
      <c r="O298" s="335">
        <f t="shared" si="63"/>
        <v>6318</v>
      </c>
      <c r="P298" s="338">
        <f t="shared" si="51"/>
        <v>0.91565217391304343</v>
      </c>
      <c r="Q298" s="337">
        <f>SUBTOTAL(9,Q296:Q297)</f>
        <v>589</v>
      </c>
      <c r="R298" s="337">
        <f>SUBTOTAL(9,R296:R297)</f>
        <v>0</v>
      </c>
      <c r="S298" s="339">
        <f>SUBTOTAL(9,S296:S297)</f>
        <v>0</v>
      </c>
      <c r="T298" s="340"/>
      <c r="U298" s="379"/>
      <c r="V298" s="342"/>
      <c r="W298" s="343"/>
      <c r="X298" s="344"/>
      <c r="Y298" s="342" t="str">
        <f>IF($V298=0," ",IF(LEN($B298)=4,$B298*1,$B298))</f>
        <v xml:space="preserve"> </v>
      </c>
      <c r="Z298" s="345">
        <f>IF($Y298=" ",0,"ORG "&amp;$D298&amp;" - "&amp;$G298)</f>
        <v>0</v>
      </c>
      <c r="AA298" s="346" t="str">
        <f>$B298&amp;LEFT($C298,4)&amp;$D298&amp;$E298&amp;$F298</f>
        <v>Celk</v>
      </c>
      <c r="AB298" s="329"/>
      <c r="AC298" s="347"/>
      <c r="AD298" s="329"/>
      <c r="AE298" s="329"/>
      <c r="AF298" s="329"/>
    </row>
    <row r="299" spans="1:32" outlineLevel="2" x14ac:dyDescent="0.2">
      <c r="A299" s="330">
        <f t="shared" si="50"/>
        <v>297</v>
      </c>
      <c r="B299" s="358" t="s">
        <v>164</v>
      </c>
      <c r="C299" s="332" t="s">
        <v>378</v>
      </c>
      <c r="D299" s="333">
        <v>2797</v>
      </c>
      <c r="E299" s="332">
        <v>6121</v>
      </c>
      <c r="F299" s="334">
        <v>41</v>
      </c>
      <c r="G299" s="333" t="s">
        <v>1010</v>
      </c>
      <c r="H299" s="333">
        <v>2014</v>
      </c>
      <c r="I299" s="333">
        <v>2016</v>
      </c>
      <c r="J299" s="335">
        <v>7000</v>
      </c>
      <c r="K299" s="335"/>
      <c r="L299" s="356">
        <v>24</v>
      </c>
      <c r="M299" s="337">
        <v>4800</v>
      </c>
      <c r="N299" s="337">
        <v>300</v>
      </c>
      <c r="O299" s="335">
        <v>168</v>
      </c>
      <c r="P299" s="338">
        <f t="shared" si="51"/>
        <v>0.56000000000000005</v>
      </c>
      <c r="Q299" s="337">
        <v>6676</v>
      </c>
      <c r="R299" s="337"/>
      <c r="S299" s="339"/>
      <c r="T299" s="340" t="s">
        <v>1011</v>
      </c>
      <c r="U299" s="379"/>
      <c r="V299" s="342">
        <f t="shared" si="57"/>
        <v>0</v>
      </c>
      <c r="W299" s="343" t="s">
        <v>1173</v>
      </c>
      <c r="X299" s="344">
        <f>IF(W299="Komentovat",X297+1,X297)</f>
        <v>29</v>
      </c>
      <c r="Y299" s="342" t="str">
        <f t="shared" si="58"/>
        <v xml:space="preserve"> </v>
      </c>
      <c r="Z299" s="345">
        <f t="shared" si="59"/>
        <v>0</v>
      </c>
      <c r="AA299" s="346" t="str">
        <f t="shared" si="60"/>
        <v>620036122797612141</v>
      </c>
      <c r="AB299" s="329"/>
      <c r="AC299" s="347"/>
      <c r="AD299" s="329"/>
      <c r="AE299" s="329"/>
      <c r="AF299" s="329"/>
    </row>
    <row r="300" spans="1:32" outlineLevel="2" x14ac:dyDescent="0.2">
      <c r="A300" s="330">
        <f t="shared" si="50"/>
        <v>298</v>
      </c>
      <c r="B300" s="358" t="s">
        <v>701</v>
      </c>
      <c r="C300" s="332" t="s">
        <v>378</v>
      </c>
      <c r="D300" s="332">
        <v>2852</v>
      </c>
      <c r="E300" s="332">
        <v>6121</v>
      </c>
      <c r="F300" s="340">
        <v>41</v>
      </c>
      <c r="G300" s="333" t="s">
        <v>1012</v>
      </c>
      <c r="H300" s="332">
        <v>2013</v>
      </c>
      <c r="I300" s="332">
        <v>2016</v>
      </c>
      <c r="J300" s="356">
        <v>23279</v>
      </c>
      <c r="K300" s="356"/>
      <c r="L300" s="356">
        <v>357</v>
      </c>
      <c r="M300" s="357">
        <v>20110</v>
      </c>
      <c r="N300" s="357">
        <v>6000</v>
      </c>
      <c r="O300" s="356">
        <v>1</v>
      </c>
      <c r="P300" s="338">
        <f t="shared" si="51"/>
        <v>1.6666666666666666E-4</v>
      </c>
      <c r="Q300" s="357">
        <v>14110</v>
      </c>
      <c r="R300" s="357"/>
      <c r="S300" s="339"/>
      <c r="T300" s="340" t="s">
        <v>703</v>
      </c>
      <c r="U300" s="379"/>
      <c r="V300" s="342">
        <f t="shared" si="57"/>
        <v>2812</v>
      </c>
      <c r="W300" s="343" t="s">
        <v>1174</v>
      </c>
      <c r="X300" s="344">
        <f t="shared" si="61"/>
        <v>30</v>
      </c>
      <c r="Y300" s="342">
        <f t="shared" si="58"/>
        <v>5600</v>
      </c>
      <c r="Z300" s="345" t="str">
        <f t="shared" si="59"/>
        <v>ORG 2852 - Protihluková opatření - výměna oken</v>
      </c>
      <c r="AA300" s="346" t="str">
        <f t="shared" si="60"/>
        <v>560036122852612141</v>
      </c>
      <c r="AB300" s="329"/>
      <c r="AC300" s="347"/>
      <c r="AD300" s="329"/>
      <c r="AE300" s="329"/>
      <c r="AF300" s="329"/>
    </row>
    <row r="301" spans="1:32" outlineLevel="2" x14ac:dyDescent="0.2">
      <c r="A301" s="330">
        <f t="shared" si="50"/>
        <v>299</v>
      </c>
      <c r="B301" s="358">
        <v>6600</v>
      </c>
      <c r="C301" s="332" t="s">
        <v>378</v>
      </c>
      <c r="D301" s="332">
        <v>2925</v>
      </c>
      <c r="E301" s="332">
        <v>6121</v>
      </c>
      <c r="F301" s="340">
        <v>41</v>
      </c>
      <c r="G301" s="333" t="s">
        <v>1013</v>
      </c>
      <c r="H301" s="332">
        <v>2012</v>
      </c>
      <c r="I301" s="332">
        <v>2016</v>
      </c>
      <c r="J301" s="356">
        <v>15000</v>
      </c>
      <c r="K301" s="356"/>
      <c r="L301" s="356">
        <v>1220</v>
      </c>
      <c r="M301" s="357">
        <v>3000</v>
      </c>
      <c r="N301" s="357">
        <v>650</v>
      </c>
      <c r="O301" s="356">
        <v>640</v>
      </c>
      <c r="P301" s="338">
        <f t="shared" si="51"/>
        <v>0.98461538461538467</v>
      </c>
      <c r="Q301" s="357">
        <v>2000</v>
      </c>
      <c r="R301" s="357"/>
      <c r="S301" s="339"/>
      <c r="T301" s="382" t="s">
        <v>1014</v>
      </c>
      <c r="U301" s="379"/>
      <c r="V301" s="342">
        <f t="shared" si="57"/>
        <v>11130</v>
      </c>
      <c r="W301" s="343" t="s">
        <v>1173</v>
      </c>
      <c r="X301" s="344">
        <f t="shared" si="61"/>
        <v>30</v>
      </c>
      <c r="Y301" s="342">
        <f t="shared" si="58"/>
        <v>6600</v>
      </c>
      <c r="Z301" s="345" t="str">
        <f t="shared" si="59"/>
        <v>ORG 2925 - Technické zhodnocení sociálních bytů</v>
      </c>
      <c r="AA301" s="346" t="str">
        <f t="shared" si="60"/>
        <v>660036122925612141</v>
      </c>
      <c r="AB301" s="329"/>
      <c r="AC301" s="347"/>
      <c r="AD301" s="329"/>
      <c r="AE301" s="329"/>
      <c r="AF301" s="329"/>
    </row>
    <row r="302" spans="1:32" outlineLevel="2" x14ac:dyDescent="0.2">
      <c r="A302" s="330">
        <f t="shared" si="50"/>
        <v>300</v>
      </c>
      <c r="B302" s="358" t="s">
        <v>164</v>
      </c>
      <c r="C302" s="332" t="s">
        <v>378</v>
      </c>
      <c r="D302" s="332">
        <v>2932</v>
      </c>
      <c r="E302" s="332">
        <v>6121</v>
      </c>
      <c r="F302" s="340">
        <v>41</v>
      </c>
      <c r="G302" s="333" t="s">
        <v>1015</v>
      </c>
      <c r="H302" s="332">
        <v>2012</v>
      </c>
      <c r="I302" s="332">
        <v>2018</v>
      </c>
      <c r="J302" s="356">
        <v>320000</v>
      </c>
      <c r="K302" s="356"/>
      <c r="L302" s="356">
        <v>1166</v>
      </c>
      <c r="M302" s="357">
        <v>98000</v>
      </c>
      <c r="N302" s="357">
        <v>8000</v>
      </c>
      <c r="O302" s="356">
        <v>3995</v>
      </c>
      <c r="P302" s="338">
        <f t="shared" si="51"/>
        <v>0.49937500000000001</v>
      </c>
      <c r="Q302" s="357">
        <v>80000</v>
      </c>
      <c r="R302" s="357">
        <v>170000</v>
      </c>
      <c r="S302" s="339">
        <v>60834</v>
      </c>
      <c r="T302" s="382" t="s">
        <v>1011</v>
      </c>
      <c r="U302" s="379"/>
      <c r="V302" s="342">
        <f t="shared" si="57"/>
        <v>0</v>
      </c>
      <c r="W302" s="343" t="s">
        <v>1174</v>
      </c>
      <c r="X302" s="344">
        <f t="shared" si="61"/>
        <v>31</v>
      </c>
      <c r="Y302" s="342" t="str">
        <f t="shared" si="58"/>
        <v xml:space="preserve"> </v>
      </c>
      <c r="Z302" s="345">
        <f t="shared" si="59"/>
        <v>0</v>
      </c>
      <c r="AA302" s="346" t="str">
        <f t="shared" si="60"/>
        <v>620036122932612141</v>
      </c>
      <c r="AB302" s="329"/>
      <c r="AC302" s="347"/>
      <c r="AD302" s="329"/>
      <c r="AE302" s="329"/>
      <c r="AF302" s="329"/>
    </row>
    <row r="303" spans="1:32" outlineLevel="2" x14ac:dyDescent="0.2">
      <c r="A303" s="330">
        <f t="shared" si="50"/>
        <v>301</v>
      </c>
      <c r="B303" s="358" t="s">
        <v>189</v>
      </c>
      <c r="C303" s="332" t="s">
        <v>378</v>
      </c>
      <c r="D303" s="332">
        <v>3036</v>
      </c>
      <c r="E303" s="332">
        <v>6121</v>
      </c>
      <c r="F303" s="340">
        <v>41</v>
      </c>
      <c r="G303" s="333" t="s">
        <v>1016</v>
      </c>
      <c r="H303" s="359">
        <v>2010</v>
      </c>
      <c r="I303" s="332">
        <v>2016</v>
      </c>
      <c r="J303" s="356">
        <v>55190</v>
      </c>
      <c r="K303" s="356"/>
      <c r="L303" s="356">
        <v>46555</v>
      </c>
      <c r="M303" s="357">
        <v>5300</v>
      </c>
      <c r="N303" s="357">
        <v>3435</v>
      </c>
      <c r="O303" s="356">
        <v>1263</v>
      </c>
      <c r="P303" s="338">
        <f t="shared" si="51"/>
        <v>0.36768558951965064</v>
      </c>
      <c r="Q303" s="357">
        <v>5200</v>
      </c>
      <c r="R303" s="357"/>
      <c r="S303" s="339"/>
      <c r="T303" s="340" t="s">
        <v>1014</v>
      </c>
      <c r="U303" s="379"/>
      <c r="V303" s="342">
        <f t="shared" si="57"/>
        <v>0</v>
      </c>
      <c r="W303" s="343" t="s">
        <v>1174</v>
      </c>
      <c r="X303" s="344">
        <f t="shared" si="61"/>
        <v>32</v>
      </c>
      <c r="Y303" s="342" t="str">
        <f t="shared" si="58"/>
        <v xml:space="preserve"> </v>
      </c>
      <c r="Z303" s="345">
        <f t="shared" si="59"/>
        <v>0</v>
      </c>
      <c r="AA303" s="346" t="str">
        <f t="shared" si="60"/>
        <v>660036123036612141</v>
      </c>
      <c r="AB303" s="329"/>
      <c r="AC303" s="347"/>
      <c r="AD303" s="329"/>
      <c r="AE303" s="329"/>
      <c r="AF303" s="329"/>
    </row>
    <row r="304" spans="1:32" outlineLevel="2" x14ac:dyDescent="0.2">
      <c r="A304" s="330">
        <f t="shared" si="50"/>
        <v>302</v>
      </c>
      <c r="B304" s="358" t="s">
        <v>164</v>
      </c>
      <c r="C304" s="332" t="s">
        <v>378</v>
      </c>
      <c r="D304" s="332">
        <v>3129</v>
      </c>
      <c r="E304" s="332">
        <v>6121</v>
      </c>
      <c r="F304" s="340">
        <v>41</v>
      </c>
      <c r="G304" s="333" t="s">
        <v>1017</v>
      </c>
      <c r="H304" s="359">
        <v>2008</v>
      </c>
      <c r="I304" s="332">
        <v>2016</v>
      </c>
      <c r="J304" s="356">
        <v>81200</v>
      </c>
      <c r="K304" s="356"/>
      <c r="L304" s="356"/>
      <c r="M304" s="357">
        <v>700</v>
      </c>
      <c r="N304" s="357">
        <v>0</v>
      </c>
      <c r="O304" s="356"/>
      <c r="P304" s="338" t="str">
        <f t="shared" si="51"/>
        <v xml:space="preserve"> </v>
      </c>
      <c r="Q304" s="357">
        <v>700</v>
      </c>
      <c r="R304" s="357"/>
      <c r="S304" s="339"/>
      <c r="T304" s="340" t="s">
        <v>1011</v>
      </c>
      <c r="U304" s="379"/>
      <c r="V304" s="342">
        <f t="shared" si="57"/>
        <v>80500</v>
      </c>
      <c r="W304" s="343" t="s">
        <v>1173</v>
      </c>
      <c r="X304" s="344">
        <f t="shared" si="61"/>
        <v>32</v>
      </c>
      <c r="Y304" s="342">
        <f t="shared" si="58"/>
        <v>6200</v>
      </c>
      <c r="Z304" s="345" t="str">
        <f t="shared" si="59"/>
        <v>ORG 3129 - Bytov. dům B vč. komunik. a TI Jeneweinova</v>
      </c>
      <c r="AA304" s="346" t="str">
        <f t="shared" si="60"/>
        <v>620036123129612141</v>
      </c>
      <c r="AB304" s="329"/>
      <c r="AC304" s="347"/>
      <c r="AD304" s="329"/>
      <c r="AE304" s="329"/>
      <c r="AF304" s="329"/>
    </row>
    <row r="305" spans="1:32" outlineLevel="2" x14ac:dyDescent="0.2">
      <c r="A305" s="330">
        <f t="shared" si="50"/>
        <v>303</v>
      </c>
      <c r="B305" s="358" t="s">
        <v>164</v>
      </c>
      <c r="C305" s="332" t="s">
        <v>378</v>
      </c>
      <c r="D305" s="332">
        <v>3196</v>
      </c>
      <c r="E305" s="332">
        <v>6121</v>
      </c>
      <c r="F305" s="340">
        <v>41</v>
      </c>
      <c r="G305" s="333" t="s">
        <v>1018</v>
      </c>
      <c r="H305" s="359">
        <v>2006</v>
      </c>
      <c r="I305" s="332">
        <v>2017</v>
      </c>
      <c r="J305" s="356">
        <v>37000</v>
      </c>
      <c r="K305" s="356"/>
      <c r="L305" s="356">
        <v>1554</v>
      </c>
      <c r="M305" s="357">
        <v>9500</v>
      </c>
      <c r="N305" s="357">
        <v>200</v>
      </c>
      <c r="O305" s="356">
        <v>174</v>
      </c>
      <c r="P305" s="338">
        <f t="shared" si="51"/>
        <v>0.87</v>
      </c>
      <c r="Q305" s="357">
        <v>18000</v>
      </c>
      <c r="R305" s="357">
        <v>17246</v>
      </c>
      <c r="S305" s="339"/>
      <c r="T305" s="340" t="s">
        <v>1011</v>
      </c>
      <c r="U305" s="379"/>
      <c r="V305" s="342">
        <f t="shared" si="57"/>
        <v>0</v>
      </c>
      <c r="W305" s="343" t="s">
        <v>1173</v>
      </c>
      <c r="X305" s="344">
        <f t="shared" si="61"/>
        <v>32</v>
      </c>
      <c r="Y305" s="342" t="str">
        <f t="shared" si="58"/>
        <v xml:space="preserve"> </v>
      </c>
      <c r="Z305" s="345">
        <f t="shared" si="59"/>
        <v>0</v>
      </c>
      <c r="AA305" s="346" t="str">
        <f t="shared" si="60"/>
        <v>620036123196612141</v>
      </c>
      <c r="AB305" s="329"/>
      <c r="AC305" s="347"/>
      <c r="AD305" s="329"/>
      <c r="AE305" s="329"/>
      <c r="AF305" s="329"/>
    </row>
    <row r="306" spans="1:32" outlineLevel="2" x14ac:dyDescent="0.2">
      <c r="A306" s="330">
        <f t="shared" si="50"/>
        <v>304</v>
      </c>
      <c r="B306" s="358" t="s">
        <v>164</v>
      </c>
      <c r="C306" s="332" t="s">
        <v>378</v>
      </c>
      <c r="D306" s="332">
        <v>5068</v>
      </c>
      <c r="E306" s="332">
        <v>6121</v>
      </c>
      <c r="F306" s="366" t="s">
        <v>753</v>
      </c>
      <c r="G306" s="333" t="s">
        <v>1019</v>
      </c>
      <c r="H306" s="359">
        <v>2009</v>
      </c>
      <c r="I306" s="332">
        <v>2015</v>
      </c>
      <c r="J306" s="356">
        <v>71000</v>
      </c>
      <c r="K306" s="356">
        <v>19389</v>
      </c>
      <c r="L306" s="356">
        <v>11631</v>
      </c>
      <c r="M306" s="357">
        <v>10000</v>
      </c>
      <c r="N306" s="357">
        <v>59369</v>
      </c>
      <c r="O306" s="356">
        <v>58376</v>
      </c>
      <c r="P306" s="338">
        <f t="shared" si="51"/>
        <v>0.98327409927740062</v>
      </c>
      <c r="Q306" s="357"/>
      <c r="R306" s="357"/>
      <c r="S306" s="339"/>
      <c r="T306" s="340" t="s">
        <v>1011</v>
      </c>
      <c r="U306" s="379"/>
      <c r="V306" s="342">
        <f t="shared" si="57"/>
        <v>0</v>
      </c>
      <c r="W306" s="343" t="s">
        <v>1173</v>
      </c>
      <c r="X306" s="344">
        <f t="shared" si="61"/>
        <v>32</v>
      </c>
      <c r="Y306" s="342" t="str">
        <f t="shared" si="58"/>
        <v xml:space="preserve"> </v>
      </c>
      <c r="Z306" s="345">
        <f t="shared" si="59"/>
        <v>0</v>
      </c>
      <c r="AA306" s="346" t="str">
        <f t="shared" si="60"/>
        <v>6200361250686121EU</v>
      </c>
      <c r="AB306" s="329"/>
      <c r="AC306" s="347"/>
      <c r="AD306" s="329"/>
      <c r="AE306" s="329"/>
      <c r="AF306" s="329"/>
    </row>
    <row r="307" spans="1:32" outlineLevel="2" x14ac:dyDescent="0.2">
      <c r="A307" s="330">
        <f t="shared" si="50"/>
        <v>305</v>
      </c>
      <c r="B307" s="358" t="s">
        <v>164</v>
      </c>
      <c r="C307" s="332" t="s">
        <v>378</v>
      </c>
      <c r="D307" s="332">
        <v>5071</v>
      </c>
      <c r="E307" s="332">
        <v>6121</v>
      </c>
      <c r="F307" s="366" t="s">
        <v>753</v>
      </c>
      <c r="G307" s="333" t="s">
        <v>1020</v>
      </c>
      <c r="H307" s="359">
        <v>2009</v>
      </c>
      <c r="I307" s="332">
        <v>2015</v>
      </c>
      <c r="J307" s="356">
        <v>52900</v>
      </c>
      <c r="K307" s="356">
        <v>12470</v>
      </c>
      <c r="L307" s="356">
        <v>23306</v>
      </c>
      <c r="M307" s="357">
        <v>10000</v>
      </c>
      <c r="N307" s="357">
        <v>16000</v>
      </c>
      <c r="O307" s="356">
        <v>14611</v>
      </c>
      <c r="P307" s="338">
        <f t="shared" si="51"/>
        <v>0.91318750000000004</v>
      </c>
      <c r="Q307" s="357"/>
      <c r="R307" s="357"/>
      <c r="S307" s="339"/>
      <c r="T307" s="340" t="s">
        <v>1011</v>
      </c>
      <c r="U307" s="379"/>
      <c r="V307" s="342">
        <f t="shared" si="57"/>
        <v>13594</v>
      </c>
      <c r="W307" s="343" t="s">
        <v>1173</v>
      </c>
      <c r="X307" s="344">
        <f t="shared" si="61"/>
        <v>32</v>
      </c>
      <c r="Y307" s="342">
        <f t="shared" si="58"/>
        <v>6200</v>
      </c>
      <c r="Z307" s="345" t="str">
        <f t="shared" si="59"/>
        <v>ORG 5071 - Rek. bytového domu Bratislavská 39</v>
      </c>
      <c r="AA307" s="346" t="str">
        <f t="shared" si="60"/>
        <v>6200361250716121EU</v>
      </c>
      <c r="AB307" s="329"/>
      <c r="AC307" s="347"/>
      <c r="AD307" s="329"/>
      <c r="AE307" s="329"/>
      <c r="AF307" s="329"/>
    </row>
    <row r="308" spans="1:32" outlineLevel="1" x14ac:dyDescent="0.2">
      <c r="A308" s="330">
        <f t="shared" si="50"/>
        <v>306</v>
      </c>
      <c r="B308" s="358"/>
      <c r="C308" s="364" t="s">
        <v>1021</v>
      </c>
      <c r="D308" s="332"/>
      <c r="E308" s="332"/>
      <c r="F308" s="366"/>
      <c r="G308" s="333"/>
      <c r="H308" s="359"/>
      <c r="I308" s="332"/>
      <c r="J308" s="356">
        <f t="shared" ref="J308:O308" si="64">SUBTOTAL(9,J299:J307)</f>
        <v>662569</v>
      </c>
      <c r="K308" s="356">
        <f t="shared" si="64"/>
        <v>31859</v>
      </c>
      <c r="L308" s="356">
        <f t="shared" si="64"/>
        <v>85813</v>
      </c>
      <c r="M308" s="357">
        <f t="shared" si="64"/>
        <v>161410</v>
      </c>
      <c r="N308" s="357">
        <f t="shared" si="64"/>
        <v>93954</v>
      </c>
      <c r="O308" s="356">
        <f t="shared" si="64"/>
        <v>79228</v>
      </c>
      <c r="P308" s="338">
        <f t="shared" si="51"/>
        <v>0.84326372480149858</v>
      </c>
      <c r="Q308" s="357">
        <f>SUBTOTAL(9,Q299:Q307)</f>
        <v>126686</v>
      </c>
      <c r="R308" s="357">
        <f>SUBTOTAL(9,R299:R307)</f>
        <v>187246</v>
      </c>
      <c r="S308" s="339">
        <f>SUBTOTAL(9,S299:S307)</f>
        <v>60834</v>
      </c>
      <c r="T308" s="340"/>
      <c r="U308" s="379"/>
      <c r="V308" s="342"/>
      <c r="W308" s="343"/>
      <c r="X308" s="344"/>
      <c r="Y308" s="342" t="str">
        <f>IF($V308=0," ",IF(LEN($B308)=4,$B308*1,$B308))</f>
        <v xml:space="preserve"> </v>
      </c>
      <c r="Z308" s="345">
        <f>IF($Y308=" ",0,"ORG "&amp;$D308&amp;" - "&amp;$G308)</f>
        <v>0</v>
      </c>
      <c r="AA308" s="346" t="str">
        <f>$B308&amp;LEFT($C308,4)&amp;$D308&amp;$E308&amp;$F308</f>
        <v>Celk</v>
      </c>
      <c r="AB308" s="329"/>
      <c r="AC308" s="347"/>
      <c r="AD308" s="329"/>
      <c r="AE308" s="329"/>
      <c r="AF308" s="329"/>
    </row>
    <row r="309" spans="1:32" outlineLevel="2" x14ac:dyDescent="0.2">
      <c r="A309" s="330">
        <f t="shared" si="50"/>
        <v>307</v>
      </c>
      <c r="B309" s="331" t="s">
        <v>164</v>
      </c>
      <c r="C309" s="332" t="s">
        <v>531</v>
      </c>
      <c r="D309" s="333">
        <v>3496</v>
      </c>
      <c r="E309" s="332">
        <v>6413</v>
      </c>
      <c r="F309" s="334">
        <v>40</v>
      </c>
      <c r="G309" s="333" t="s">
        <v>1022</v>
      </c>
      <c r="H309" s="333"/>
      <c r="I309" s="333"/>
      <c r="J309" s="335"/>
      <c r="K309" s="335"/>
      <c r="L309" s="336"/>
      <c r="M309" s="337"/>
      <c r="N309" s="337">
        <v>450</v>
      </c>
      <c r="O309" s="335"/>
      <c r="P309" s="338">
        <f t="shared" si="51"/>
        <v>0</v>
      </c>
      <c r="Q309" s="337"/>
      <c r="R309" s="337"/>
      <c r="S309" s="339"/>
      <c r="T309" s="340" t="s">
        <v>1011</v>
      </c>
      <c r="U309" s="379"/>
      <c r="V309" s="342">
        <f t="shared" si="57"/>
        <v>-450</v>
      </c>
      <c r="W309" s="343" t="s">
        <v>1173</v>
      </c>
      <c r="X309" s="344">
        <f>IF(W309="Komentovat",X307+1,X307)</f>
        <v>32</v>
      </c>
      <c r="Y309" s="342">
        <f t="shared" si="58"/>
        <v>6200</v>
      </c>
      <c r="Z309" s="345" t="str">
        <f t="shared" si="59"/>
        <v>ORG 3496 - Investiční zápůjčky z FRB - právnické osoby</v>
      </c>
      <c r="AA309" s="346" t="str">
        <f t="shared" si="60"/>
        <v>620036193496641340</v>
      </c>
      <c r="AB309" s="329"/>
      <c r="AC309" s="347"/>
      <c r="AD309" s="329"/>
      <c r="AE309" s="329"/>
      <c r="AF309" s="329"/>
    </row>
    <row r="310" spans="1:32" outlineLevel="2" x14ac:dyDescent="0.2">
      <c r="A310" s="330">
        <f t="shared" si="50"/>
        <v>308</v>
      </c>
      <c r="B310" s="358">
        <v>6200</v>
      </c>
      <c r="C310" s="332" t="s">
        <v>531</v>
      </c>
      <c r="D310" s="332">
        <v>3496</v>
      </c>
      <c r="E310" s="332">
        <v>6460</v>
      </c>
      <c r="F310" s="340">
        <v>40</v>
      </c>
      <c r="G310" s="333" t="s">
        <v>1023</v>
      </c>
      <c r="H310" s="355"/>
      <c r="I310" s="355"/>
      <c r="J310" s="356"/>
      <c r="K310" s="356"/>
      <c r="L310" s="354">
        <v>5395</v>
      </c>
      <c r="M310" s="357"/>
      <c r="N310" s="357">
        <v>1750</v>
      </c>
      <c r="O310" s="356"/>
      <c r="P310" s="338">
        <f t="shared" si="51"/>
        <v>0</v>
      </c>
      <c r="Q310" s="357"/>
      <c r="R310" s="357"/>
      <c r="S310" s="339"/>
      <c r="T310" s="340" t="s">
        <v>1011</v>
      </c>
      <c r="U310" s="379"/>
      <c r="V310" s="342">
        <f t="shared" si="57"/>
        <v>-7145</v>
      </c>
      <c r="W310" s="343" t="s">
        <v>1174</v>
      </c>
      <c r="X310" s="344">
        <f t="shared" si="61"/>
        <v>33</v>
      </c>
      <c r="Y310" s="342">
        <f t="shared" si="58"/>
        <v>6200</v>
      </c>
      <c r="Z310" s="345" t="str">
        <f t="shared" si="59"/>
        <v>ORG 3496 - Investiční zápůjčky z FRB - obyvatelstvo</v>
      </c>
      <c r="AA310" s="346" t="str">
        <f t="shared" si="60"/>
        <v>620036193496646040</v>
      </c>
      <c r="AB310" s="329"/>
      <c r="AC310" s="347"/>
      <c r="AD310" s="329"/>
      <c r="AE310" s="329"/>
      <c r="AF310" s="329"/>
    </row>
    <row r="311" spans="1:32" outlineLevel="1" x14ac:dyDescent="0.2">
      <c r="A311" s="330">
        <f t="shared" si="50"/>
        <v>309</v>
      </c>
      <c r="B311" s="358"/>
      <c r="C311" s="364" t="s">
        <v>1024</v>
      </c>
      <c r="D311" s="332"/>
      <c r="E311" s="332"/>
      <c r="F311" s="340"/>
      <c r="G311" s="333"/>
      <c r="H311" s="355"/>
      <c r="I311" s="355"/>
      <c r="J311" s="356">
        <f t="shared" ref="J311:O311" si="65">SUBTOTAL(9,J309:J310)</f>
        <v>0</v>
      </c>
      <c r="K311" s="356">
        <f t="shared" si="65"/>
        <v>0</v>
      </c>
      <c r="L311" s="354">
        <f t="shared" si="65"/>
        <v>5395</v>
      </c>
      <c r="M311" s="357">
        <f t="shared" si="65"/>
        <v>0</v>
      </c>
      <c r="N311" s="357">
        <f t="shared" si="65"/>
        <v>2200</v>
      </c>
      <c r="O311" s="356">
        <f t="shared" si="65"/>
        <v>0</v>
      </c>
      <c r="P311" s="338">
        <f t="shared" si="51"/>
        <v>0</v>
      </c>
      <c r="Q311" s="357">
        <f>SUBTOTAL(9,Q309:Q310)</f>
        <v>0</v>
      </c>
      <c r="R311" s="357">
        <f>SUBTOTAL(9,R309:R310)</f>
        <v>0</v>
      </c>
      <c r="S311" s="339">
        <f>SUBTOTAL(9,S309:S310)</f>
        <v>0</v>
      </c>
      <c r="T311" s="340"/>
      <c r="U311" s="379"/>
      <c r="V311" s="342"/>
      <c r="W311" s="343"/>
      <c r="X311" s="344"/>
      <c r="Y311" s="342" t="str">
        <f>IF($V311=0," ",IF(LEN($B311)=4,$B311*1,$B311))</f>
        <v xml:space="preserve"> </v>
      </c>
      <c r="Z311" s="345">
        <f>IF($Y311=" ",0,"ORG "&amp;$D311&amp;" - "&amp;$G311)</f>
        <v>0</v>
      </c>
      <c r="AA311" s="346" t="str">
        <f>$B311&amp;LEFT($C311,4)&amp;$D311&amp;$E311&amp;$F311</f>
        <v>Celk</v>
      </c>
      <c r="AB311" s="329"/>
      <c r="AC311" s="347"/>
      <c r="AD311" s="329"/>
      <c r="AE311" s="329"/>
      <c r="AF311" s="329"/>
    </row>
    <row r="312" spans="1:32" outlineLevel="2" x14ac:dyDescent="0.2">
      <c r="A312" s="330">
        <f t="shared" si="50"/>
        <v>310</v>
      </c>
      <c r="B312" s="331" t="s">
        <v>701</v>
      </c>
      <c r="C312" s="332" t="s">
        <v>507</v>
      </c>
      <c r="D312" s="333">
        <v>2768</v>
      </c>
      <c r="E312" s="332">
        <v>6313</v>
      </c>
      <c r="F312" s="334"/>
      <c r="G312" s="367" t="s">
        <v>1025</v>
      </c>
      <c r="H312" s="333">
        <v>2015</v>
      </c>
      <c r="I312" s="333">
        <v>2015</v>
      </c>
      <c r="J312" s="335">
        <v>2000</v>
      </c>
      <c r="K312" s="335"/>
      <c r="L312" s="336"/>
      <c r="M312" s="337">
        <v>2000</v>
      </c>
      <c r="N312" s="337">
        <v>2000</v>
      </c>
      <c r="O312" s="335">
        <v>2000</v>
      </c>
      <c r="P312" s="338">
        <f t="shared" si="51"/>
        <v>1</v>
      </c>
      <c r="Q312" s="337"/>
      <c r="R312" s="337"/>
      <c r="S312" s="339"/>
      <c r="T312" s="340" t="s">
        <v>703</v>
      </c>
      <c r="U312" s="389"/>
      <c r="V312" s="342">
        <f t="shared" si="57"/>
        <v>0</v>
      </c>
      <c r="W312" s="343" t="s">
        <v>1173</v>
      </c>
      <c r="X312" s="344">
        <f>IF(W312="Komentovat",X310+1,X310)</f>
        <v>33</v>
      </c>
      <c r="Y312" s="342" t="str">
        <f t="shared" si="58"/>
        <v xml:space="preserve"> </v>
      </c>
      <c r="Z312" s="345">
        <f t="shared" si="59"/>
        <v>0</v>
      </c>
      <c r="AA312" s="346" t="str">
        <f t="shared" si="60"/>
        <v>5600363127686313</v>
      </c>
      <c r="AB312" s="329"/>
      <c r="AC312" s="347"/>
      <c r="AD312" s="329"/>
      <c r="AE312" s="329"/>
      <c r="AF312" s="329"/>
    </row>
    <row r="313" spans="1:32" outlineLevel="1" x14ac:dyDescent="0.2">
      <c r="A313" s="330">
        <f t="shared" si="50"/>
        <v>311</v>
      </c>
      <c r="B313" s="331"/>
      <c r="C313" s="364" t="s">
        <v>1026</v>
      </c>
      <c r="D313" s="333"/>
      <c r="E313" s="332"/>
      <c r="F313" s="334"/>
      <c r="G313" s="367"/>
      <c r="H313" s="333"/>
      <c r="I313" s="333"/>
      <c r="J313" s="335">
        <f t="shared" ref="J313:O313" si="66">SUBTOTAL(9,J312:J312)</f>
        <v>2000</v>
      </c>
      <c r="K313" s="335">
        <f t="shared" si="66"/>
        <v>0</v>
      </c>
      <c r="L313" s="336">
        <f t="shared" si="66"/>
        <v>0</v>
      </c>
      <c r="M313" s="337">
        <f t="shared" si="66"/>
        <v>2000</v>
      </c>
      <c r="N313" s="337">
        <f t="shared" si="66"/>
        <v>2000</v>
      </c>
      <c r="O313" s="335">
        <f t="shared" si="66"/>
        <v>2000</v>
      </c>
      <c r="P313" s="338">
        <f t="shared" si="51"/>
        <v>1</v>
      </c>
      <c r="Q313" s="337">
        <f>SUBTOTAL(9,Q312:Q312)</f>
        <v>0</v>
      </c>
      <c r="R313" s="337">
        <f>SUBTOTAL(9,R312:R312)</f>
        <v>0</v>
      </c>
      <c r="S313" s="339">
        <f>SUBTOTAL(9,S312:S312)</f>
        <v>0</v>
      </c>
      <c r="T313" s="340"/>
      <c r="U313" s="389"/>
      <c r="V313" s="342"/>
      <c r="W313" s="343"/>
      <c r="X313" s="344"/>
      <c r="Y313" s="342" t="str">
        <f>IF($V313=0," ",IF(LEN($B313)=4,$B313*1,$B313))</f>
        <v xml:space="preserve"> </v>
      </c>
      <c r="Z313" s="345">
        <f>IF($Y313=" ",0,"ORG "&amp;$D313&amp;" - "&amp;$G313)</f>
        <v>0</v>
      </c>
      <c r="AA313" s="346" t="str">
        <f>$B313&amp;LEFT($C313,4)&amp;$D313&amp;$E313&amp;$F313</f>
        <v>Celk</v>
      </c>
      <c r="AB313" s="329"/>
      <c r="AC313" s="347"/>
      <c r="AD313" s="329"/>
      <c r="AE313" s="329"/>
      <c r="AF313" s="329"/>
    </row>
    <row r="314" spans="1:32" outlineLevel="2" x14ac:dyDescent="0.2">
      <c r="A314" s="330">
        <f t="shared" si="50"/>
        <v>312</v>
      </c>
      <c r="B314" s="331" t="s">
        <v>701</v>
      </c>
      <c r="C314" s="332" t="s">
        <v>439</v>
      </c>
      <c r="D314" s="333">
        <v>2739</v>
      </c>
      <c r="E314" s="332">
        <v>6221</v>
      </c>
      <c r="F314" s="334"/>
      <c r="G314" s="390" t="s">
        <v>1027</v>
      </c>
      <c r="H314" s="333"/>
      <c r="I314" s="333"/>
      <c r="J314" s="335"/>
      <c r="K314" s="335"/>
      <c r="L314" s="336"/>
      <c r="M314" s="337"/>
      <c r="N314" s="337">
        <v>20</v>
      </c>
      <c r="O314" s="335"/>
      <c r="P314" s="338">
        <f t="shared" si="51"/>
        <v>0</v>
      </c>
      <c r="Q314" s="337">
        <v>180</v>
      </c>
      <c r="R314" s="337"/>
      <c r="S314" s="339"/>
      <c r="T314" s="340" t="s">
        <v>703</v>
      </c>
      <c r="U314" s="379"/>
      <c r="V314" s="342">
        <f t="shared" si="57"/>
        <v>-200</v>
      </c>
      <c r="W314" s="343" t="s">
        <v>1173</v>
      </c>
      <c r="X314" s="344">
        <f>IF(W314="Komentovat",X312+1,X312)</f>
        <v>33</v>
      </c>
      <c r="Y314" s="342">
        <f t="shared" si="58"/>
        <v>5600</v>
      </c>
      <c r="Z314" s="345" t="str">
        <f t="shared" si="59"/>
        <v xml:space="preserve">ORG 2739 - Projektová příprava - infrastruktura na Ústředním hřbitově </v>
      </c>
      <c r="AA314" s="346" t="str">
        <f t="shared" si="60"/>
        <v>5600363227396221</v>
      </c>
      <c r="AB314" s="329"/>
      <c r="AC314" s="347"/>
      <c r="AD314" s="329"/>
      <c r="AE314" s="329"/>
      <c r="AF314" s="329"/>
    </row>
    <row r="315" spans="1:32" outlineLevel="2" x14ac:dyDescent="0.2">
      <c r="A315" s="330">
        <f t="shared" si="50"/>
        <v>313</v>
      </c>
      <c r="B315" s="331" t="s">
        <v>701</v>
      </c>
      <c r="C315" s="332" t="s">
        <v>439</v>
      </c>
      <c r="D315" s="333">
        <v>2767</v>
      </c>
      <c r="E315" s="332">
        <v>6121</v>
      </c>
      <c r="F315" s="334"/>
      <c r="G315" s="367" t="s">
        <v>1028</v>
      </c>
      <c r="H315" s="333">
        <v>2015</v>
      </c>
      <c r="I315" s="333">
        <v>2016</v>
      </c>
      <c r="J315" s="335">
        <v>14000</v>
      </c>
      <c r="K315" s="335"/>
      <c r="L315" s="336"/>
      <c r="M315" s="337">
        <v>14000</v>
      </c>
      <c r="N315" s="337">
        <v>5</v>
      </c>
      <c r="O315" s="335"/>
      <c r="P315" s="338">
        <f t="shared" si="51"/>
        <v>0</v>
      </c>
      <c r="Q315" s="337">
        <v>13995</v>
      </c>
      <c r="R315" s="337"/>
      <c r="S315" s="339"/>
      <c r="T315" s="340" t="s">
        <v>703</v>
      </c>
      <c r="U315" s="379"/>
      <c r="V315" s="342">
        <f t="shared" si="57"/>
        <v>0</v>
      </c>
      <c r="W315" s="343" t="s">
        <v>1173</v>
      </c>
      <c r="X315" s="344">
        <f t="shared" si="61"/>
        <v>33</v>
      </c>
      <c r="Y315" s="342" t="str">
        <f t="shared" si="58"/>
        <v xml:space="preserve"> </v>
      </c>
      <c r="Z315" s="345">
        <f t="shared" si="59"/>
        <v>0</v>
      </c>
      <c r="AA315" s="346" t="str">
        <f t="shared" si="60"/>
        <v>5600363227676121</v>
      </c>
      <c r="AB315" s="329"/>
      <c r="AC315" s="347"/>
      <c r="AD315" s="329"/>
      <c r="AE315" s="329"/>
      <c r="AF315" s="329"/>
    </row>
    <row r="316" spans="1:32" outlineLevel="2" x14ac:dyDescent="0.2">
      <c r="A316" s="330">
        <f t="shared" si="50"/>
        <v>314</v>
      </c>
      <c r="B316" s="358" t="s">
        <v>701</v>
      </c>
      <c r="C316" s="332" t="s">
        <v>439</v>
      </c>
      <c r="D316" s="332">
        <v>2805</v>
      </c>
      <c r="E316" s="332">
        <v>6351</v>
      </c>
      <c r="F316" s="340"/>
      <c r="G316" s="333" t="s">
        <v>1029</v>
      </c>
      <c r="H316" s="355" t="s">
        <v>1030</v>
      </c>
      <c r="I316" s="355" t="s">
        <v>1031</v>
      </c>
      <c r="J316" s="356">
        <v>10400</v>
      </c>
      <c r="K316" s="356"/>
      <c r="L316" s="356">
        <v>250</v>
      </c>
      <c r="M316" s="357">
        <v>10150</v>
      </c>
      <c r="N316" s="357">
        <v>10150</v>
      </c>
      <c r="O316" s="356">
        <v>8746</v>
      </c>
      <c r="P316" s="338">
        <f t="shared" si="51"/>
        <v>0.86167487684729061</v>
      </c>
      <c r="Q316" s="357"/>
      <c r="R316" s="357"/>
      <c r="S316" s="339"/>
      <c r="T316" s="340" t="s">
        <v>1032</v>
      </c>
      <c r="U316" s="379"/>
      <c r="V316" s="342">
        <f t="shared" si="57"/>
        <v>0</v>
      </c>
      <c r="W316" s="343" t="s">
        <v>1173</v>
      </c>
      <c r="X316" s="344">
        <f t="shared" si="61"/>
        <v>33</v>
      </c>
      <c r="Y316" s="342" t="str">
        <f t="shared" si="58"/>
        <v xml:space="preserve"> </v>
      </c>
      <c r="Z316" s="345">
        <f t="shared" si="59"/>
        <v>0</v>
      </c>
      <c r="AA316" s="346" t="str">
        <f t="shared" si="60"/>
        <v>5600363228056351</v>
      </c>
      <c r="AB316" s="329"/>
      <c r="AC316" s="347"/>
      <c r="AD316" s="329"/>
      <c r="AE316" s="329"/>
      <c r="AF316" s="329"/>
    </row>
    <row r="317" spans="1:32" outlineLevel="2" x14ac:dyDescent="0.2">
      <c r="A317" s="330">
        <f t="shared" si="50"/>
        <v>315</v>
      </c>
      <c r="B317" s="358" t="s">
        <v>701</v>
      </c>
      <c r="C317" s="332" t="s">
        <v>439</v>
      </c>
      <c r="D317" s="332">
        <v>2823</v>
      </c>
      <c r="E317" s="332">
        <v>6121</v>
      </c>
      <c r="F317" s="340"/>
      <c r="G317" s="333" t="s">
        <v>1033</v>
      </c>
      <c r="H317" s="355" t="s">
        <v>1030</v>
      </c>
      <c r="I317" s="355" t="s">
        <v>1034</v>
      </c>
      <c r="J317" s="356">
        <v>4020</v>
      </c>
      <c r="K317" s="356"/>
      <c r="L317" s="356"/>
      <c r="M317" s="357">
        <v>300</v>
      </c>
      <c r="N317" s="357">
        <v>5</v>
      </c>
      <c r="O317" s="356"/>
      <c r="P317" s="338">
        <f t="shared" si="51"/>
        <v>0</v>
      </c>
      <c r="Q317" s="357"/>
      <c r="R317" s="357"/>
      <c r="S317" s="339"/>
      <c r="T317" s="340" t="s">
        <v>703</v>
      </c>
      <c r="U317" s="379"/>
      <c r="V317" s="342">
        <f t="shared" si="57"/>
        <v>4015</v>
      </c>
      <c r="W317" s="343" t="s">
        <v>1173</v>
      </c>
      <c r="X317" s="344">
        <f t="shared" si="61"/>
        <v>33</v>
      </c>
      <c r="Y317" s="342">
        <f t="shared" si="58"/>
        <v>5600</v>
      </c>
      <c r="Z317" s="345" t="str">
        <f t="shared" si="59"/>
        <v>ORG 2823 - Rozšíření hřbitova Slatina</v>
      </c>
      <c r="AA317" s="346" t="str">
        <f t="shared" si="60"/>
        <v>5600363228236121</v>
      </c>
      <c r="AB317" s="329"/>
      <c r="AC317" s="347"/>
      <c r="AD317" s="329"/>
      <c r="AE317" s="329"/>
      <c r="AF317" s="329"/>
    </row>
    <row r="318" spans="1:32" outlineLevel="2" x14ac:dyDescent="0.2">
      <c r="A318" s="330">
        <f t="shared" si="50"/>
        <v>316</v>
      </c>
      <c r="B318" s="358" t="s">
        <v>701</v>
      </c>
      <c r="C318" s="332" t="s">
        <v>439</v>
      </c>
      <c r="D318" s="332">
        <v>4870</v>
      </c>
      <c r="E318" s="332">
        <v>6121</v>
      </c>
      <c r="F318" s="340"/>
      <c r="G318" s="333" t="s">
        <v>1035</v>
      </c>
      <c r="H318" s="359">
        <v>2001</v>
      </c>
      <c r="I318" s="332">
        <v>2016</v>
      </c>
      <c r="J318" s="356">
        <v>30350</v>
      </c>
      <c r="K318" s="356"/>
      <c r="L318" s="356">
        <v>14100</v>
      </c>
      <c r="M318" s="357">
        <v>16000</v>
      </c>
      <c r="N318" s="357">
        <v>3750</v>
      </c>
      <c r="O318" s="356">
        <v>628</v>
      </c>
      <c r="P318" s="338">
        <f t="shared" si="51"/>
        <v>0.16746666666666668</v>
      </c>
      <c r="Q318" s="357">
        <v>12500</v>
      </c>
      <c r="R318" s="357"/>
      <c r="S318" s="339"/>
      <c r="T318" s="340" t="s">
        <v>703</v>
      </c>
      <c r="U318" s="379"/>
      <c r="V318" s="342">
        <f t="shared" si="57"/>
        <v>0</v>
      </c>
      <c r="W318" s="343" t="s">
        <v>1174</v>
      </c>
      <c r="X318" s="344">
        <f t="shared" si="61"/>
        <v>34</v>
      </c>
      <c r="Y318" s="342" t="str">
        <f t="shared" si="58"/>
        <v xml:space="preserve"> </v>
      </c>
      <c r="Z318" s="345">
        <f t="shared" si="59"/>
        <v>0</v>
      </c>
      <c r="AA318" s="346" t="str">
        <f t="shared" si="60"/>
        <v>5600363248706121</v>
      </c>
      <c r="AB318" s="329"/>
      <c r="AC318" s="347"/>
      <c r="AD318" s="329"/>
      <c r="AE318" s="329"/>
      <c r="AF318" s="329"/>
    </row>
    <row r="319" spans="1:32" outlineLevel="2" x14ac:dyDescent="0.2">
      <c r="A319" s="330">
        <f t="shared" si="50"/>
        <v>317</v>
      </c>
      <c r="B319" s="358" t="s">
        <v>1036</v>
      </c>
      <c r="C319" s="332" t="s">
        <v>439</v>
      </c>
      <c r="D319" s="332">
        <v>30019106</v>
      </c>
      <c r="E319" s="332">
        <v>6351</v>
      </c>
      <c r="F319" s="340"/>
      <c r="G319" s="333" t="s">
        <v>1037</v>
      </c>
      <c r="H319" s="355"/>
      <c r="I319" s="355"/>
      <c r="J319" s="356"/>
      <c r="K319" s="356"/>
      <c r="L319" s="356">
        <v>7510</v>
      </c>
      <c r="M319" s="357">
        <v>930</v>
      </c>
      <c r="N319" s="357">
        <v>2330</v>
      </c>
      <c r="O319" s="356">
        <v>2234</v>
      </c>
      <c r="P319" s="338">
        <f t="shared" si="51"/>
        <v>0.95879828326180261</v>
      </c>
      <c r="Q319" s="357">
        <v>950</v>
      </c>
      <c r="R319" s="357"/>
      <c r="S319" s="339"/>
      <c r="T319" s="340" t="s">
        <v>1032</v>
      </c>
      <c r="U319" s="379"/>
      <c r="V319" s="342">
        <f t="shared" si="57"/>
        <v>0</v>
      </c>
      <c r="W319" s="343" t="s">
        <v>1173</v>
      </c>
      <c r="X319" s="344">
        <f t="shared" si="61"/>
        <v>34</v>
      </c>
      <c r="Y319" s="342" t="str">
        <f t="shared" si="58"/>
        <v xml:space="preserve"> </v>
      </c>
      <c r="Z319" s="345">
        <f t="shared" si="59"/>
        <v>0</v>
      </c>
      <c r="AA319" s="346" t="str">
        <f t="shared" si="60"/>
        <v>42003632300191066351</v>
      </c>
      <c r="AB319" s="329"/>
      <c r="AC319" s="347"/>
      <c r="AD319" s="329"/>
      <c r="AE319" s="329"/>
      <c r="AF319" s="329"/>
    </row>
    <row r="320" spans="1:32" outlineLevel="1" x14ac:dyDescent="0.2">
      <c r="A320" s="330">
        <f t="shared" si="50"/>
        <v>318</v>
      </c>
      <c r="B320" s="358"/>
      <c r="C320" s="364" t="s">
        <v>1038</v>
      </c>
      <c r="D320" s="332"/>
      <c r="E320" s="332"/>
      <c r="F320" s="340"/>
      <c r="G320" s="333"/>
      <c r="H320" s="355"/>
      <c r="I320" s="355"/>
      <c r="J320" s="356">
        <f t="shared" ref="J320:O320" si="67">SUBTOTAL(9,J314:J319)</f>
        <v>58770</v>
      </c>
      <c r="K320" s="356">
        <f t="shared" si="67"/>
        <v>0</v>
      </c>
      <c r="L320" s="356">
        <f t="shared" si="67"/>
        <v>21860</v>
      </c>
      <c r="M320" s="357">
        <f t="shared" si="67"/>
        <v>41380</v>
      </c>
      <c r="N320" s="357">
        <f t="shared" si="67"/>
        <v>16260</v>
      </c>
      <c r="O320" s="356">
        <f t="shared" si="67"/>
        <v>11608</v>
      </c>
      <c r="P320" s="338">
        <f t="shared" si="51"/>
        <v>0.7138991389913899</v>
      </c>
      <c r="Q320" s="357">
        <f>SUBTOTAL(9,Q314:Q319)</f>
        <v>27625</v>
      </c>
      <c r="R320" s="357">
        <f>SUBTOTAL(9,R314:R319)</f>
        <v>0</v>
      </c>
      <c r="S320" s="339">
        <f>SUBTOTAL(9,S314:S319)</f>
        <v>0</v>
      </c>
      <c r="T320" s="340"/>
      <c r="U320" s="379"/>
      <c r="V320" s="342"/>
      <c r="W320" s="343"/>
      <c r="X320" s="344"/>
      <c r="Y320" s="342" t="str">
        <f>IF($V320=0," ",IF(LEN($B320)=4,$B320*1,$B320))</f>
        <v xml:space="preserve"> </v>
      </c>
      <c r="Z320" s="345">
        <f>IF($Y320=" ",0,"ORG "&amp;$D320&amp;" - "&amp;$G320)</f>
        <v>0</v>
      </c>
      <c r="AA320" s="346" t="str">
        <f>$B320&amp;LEFT($C320,4)&amp;$D320&amp;$E320&amp;$F320</f>
        <v>Celk</v>
      </c>
      <c r="AB320" s="329"/>
      <c r="AC320" s="347"/>
      <c r="AD320" s="329"/>
      <c r="AE320" s="329"/>
      <c r="AF320" s="329"/>
    </row>
    <row r="321" spans="1:32" outlineLevel="2" x14ac:dyDescent="0.2">
      <c r="A321" s="330">
        <f t="shared" si="50"/>
        <v>319</v>
      </c>
      <c r="B321" s="331" t="s">
        <v>701</v>
      </c>
      <c r="C321" s="332" t="s">
        <v>509</v>
      </c>
      <c r="D321" s="333">
        <v>2765</v>
      </c>
      <c r="E321" s="332">
        <v>6313</v>
      </c>
      <c r="F321" s="334"/>
      <c r="G321" s="391" t="s">
        <v>1039</v>
      </c>
      <c r="H321" s="333">
        <v>2015</v>
      </c>
      <c r="I321" s="333">
        <v>2015</v>
      </c>
      <c r="J321" s="335">
        <v>40000</v>
      </c>
      <c r="K321" s="335"/>
      <c r="L321" s="336"/>
      <c r="M321" s="337">
        <v>40000</v>
      </c>
      <c r="N321" s="337">
        <v>40000</v>
      </c>
      <c r="O321" s="335">
        <v>40000</v>
      </c>
      <c r="P321" s="338">
        <f t="shared" si="51"/>
        <v>1</v>
      </c>
      <c r="Q321" s="337"/>
      <c r="R321" s="337"/>
      <c r="S321" s="339"/>
      <c r="T321" s="340" t="s">
        <v>703</v>
      </c>
      <c r="U321" s="379"/>
      <c r="V321" s="342">
        <f t="shared" si="57"/>
        <v>0</v>
      </c>
      <c r="W321" s="343" t="s">
        <v>1173</v>
      </c>
      <c r="X321" s="344">
        <f>IF(W321="Komentovat",X319+1,X319)</f>
        <v>34</v>
      </c>
      <c r="Y321" s="342" t="str">
        <f t="shared" si="58"/>
        <v xml:space="preserve"> </v>
      </c>
      <c r="Z321" s="345">
        <f t="shared" si="59"/>
        <v>0</v>
      </c>
      <c r="AA321" s="346" t="str">
        <f t="shared" si="60"/>
        <v>5600363327656313</v>
      </c>
      <c r="AB321" s="329"/>
      <c r="AC321" s="347"/>
      <c r="AD321" s="329"/>
      <c r="AE321" s="329"/>
      <c r="AF321" s="329"/>
    </row>
    <row r="322" spans="1:32" outlineLevel="2" x14ac:dyDescent="0.2">
      <c r="A322" s="330">
        <f t="shared" si="50"/>
        <v>320</v>
      </c>
      <c r="B322" s="331" t="s">
        <v>701</v>
      </c>
      <c r="C322" s="332" t="s">
        <v>509</v>
      </c>
      <c r="D322" s="333">
        <v>2766</v>
      </c>
      <c r="E322" s="332">
        <v>6121</v>
      </c>
      <c r="F322" s="334"/>
      <c r="G322" s="376" t="s">
        <v>1040</v>
      </c>
      <c r="H322" s="333">
        <v>2015</v>
      </c>
      <c r="I322" s="333">
        <v>2018</v>
      </c>
      <c r="J322" s="335">
        <v>199100</v>
      </c>
      <c r="K322" s="335"/>
      <c r="L322" s="336"/>
      <c r="M322" s="337">
        <v>5000</v>
      </c>
      <c r="N322" s="337">
        <v>3000</v>
      </c>
      <c r="O322" s="335">
        <v>2212</v>
      </c>
      <c r="P322" s="338">
        <f t="shared" si="51"/>
        <v>0.73733333333333329</v>
      </c>
      <c r="Q322" s="337">
        <v>10000</v>
      </c>
      <c r="R322" s="337"/>
      <c r="S322" s="339"/>
      <c r="T322" s="340" t="s">
        <v>703</v>
      </c>
      <c r="U322" s="379"/>
      <c r="V322" s="342">
        <f t="shared" si="57"/>
        <v>186100</v>
      </c>
      <c r="W322" s="343" t="s">
        <v>1174</v>
      </c>
      <c r="X322" s="344">
        <f t="shared" si="61"/>
        <v>35</v>
      </c>
      <c r="Y322" s="342">
        <f t="shared" si="58"/>
        <v>5600</v>
      </c>
      <c r="Z322" s="345" t="str">
        <f t="shared" si="59"/>
        <v>ORG 2766 - 12.stavba sekundárního kolektoru Česká-Středova</v>
      </c>
      <c r="AA322" s="346" t="str">
        <f t="shared" si="60"/>
        <v>5600363327666121</v>
      </c>
      <c r="AB322" s="329"/>
      <c r="AC322" s="347"/>
      <c r="AD322" s="329"/>
      <c r="AE322" s="329"/>
      <c r="AF322" s="329"/>
    </row>
    <row r="323" spans="1:32" outlineLevel="1" x14ac:dyDescent="0.2">
      <c r="A323" s="330">
        <f t="shared" si="50"/>
        <v>321</v>
      </c>
      <c r="B323" s="331"/>
      <c r="C323" s="364" t="s">
        <v>1041</v>
      </c>
      <c r="D323" s="333"/>
      <c r="E323" s="332"/>
      <c r="F323" s="334"/>
      <c r="G323" s="376"/>
      <c r="H323" s="333"/>
      <c r="I323" s="333"/>
      <c r="J323" s="335">
        <f t="shared" ref="J323:O323" si="68">SUBTOTAL(9,J321:J322)</f>
        <v>239100</v>
      </c>
      <c r="K323" s="335">
        <f t="shared" si="68"/>
        <v>0</v>
      </c>
      <c r="L323" s="336">
        <f t="shared" si="68"/>
        <v>0</v>
      </c>
      <c r="M323" s="337">
        <f t="shared" si="68"/>
        <v>45000</v>
      </c>
      <c r="N323" s="337">
        <f t="shared" si="68"/>
        <v>43000</v>
      </c>
      <c r="O323" s="335">
        <f t="shared" si="68"/>
        <v>42212</v>
      </c>
      <c r="P323" s="338">
        <f t="shared" si="51"/>
        <v>0.98167441860465121</v>
      </c>
      <c r="Q323" s="337">
        <f>SUBTOTAL(9,Q321:Q322)</f>
        <v>10000</v>
      </c>
      <c r="R323" s="337">
        <f>SUBTOTAL(9,R321:R322)</f>
        <v>0</v>
      </c>
      <c r="S323" s="339">
        <f>SUBTOTAL(9,S321:S322)</f>
        <v>0</v>
      </c>
      <c r="T323" s="340"/>
      <c r="U323" s="379"/>
      <c r="V323" s="342"/>
      <c r="W323" s="343"/>
      <c r="X323" s="344"/>
      <c r="Y323" s="342" t="str">
        <f>IF($V323=0," ",IF(LEN($B323)=4,$B323*1,$B323))</f>
        <v xml:space="preserve"> </v>
      </c>
      <c r="Z323" s="345">
        <f>IF($Y323=" ",0,"ORG "&amp;$D323&amp;" - "&amp;$G323)</f>
        <v>0</v>
      </c>
      <c r="AA323" s="346" t="str">
        <f>$B323&amp;LEFT($C323,4)&amp;$D323&amp;$E323&amp;$F323</f>
        <v>Celk</v>
      </c>
      <c r="AB323" s="329"/>
      <c r="AC323" s="347"/>
      <c r="AD323" s="329"/>
      <c r="AE323" s="329"/>
      <c r="AF323" s="329"/>
    </row>
    <row r="324" spans="1:32" outlineLevel="2" x14ac:dyDescent="0.2">
      <c r="A324" s="330">
        <f t="shared" ref="A324:A387" si="69">ROW()-2</f>
        <v>322</v>
      </c>
      <c r="B324" s="358" t="s">
        <v>728</v>
      </c>
      <c r="C324" s="332" t="s">
        <v>317</v>
      </c>
      <c r="D324" s="332">
        <v>2850</v>
      </c>
      <c r="E324" s="332">
        <v>6119</v>
      </c>
      <c r="F324" s="340"/>
      <c r="G324" s="333" t="s">
        <v>1042</v>
      </c>
      <c r="H324" s="332">
        <v>2013</v>
      </c>
      <c r="I324" s="332">
        <v>2016</v>
      </c>
      <c r="J324" s="375">
        <v>600</v>
      </c>
      <c r="K324" s="356"/>
      <c r="L324" s="356">
        <v>581</v>
      </c>
      <c r="M324" s="357">
        <v>1403</v>
      </c>
      <c r="N324" s="357">
        <v>624</v>
      </c>
      <c r="O324" s="356">
        <v>242</v>
      </c>
      <c r="P324" s="338">
        <f t="shared" ref="P324:P387" si="70">IF(N324&lt;=0," ",O324/N324)</f>
        <v>0.38782051282051283</v>
      </c>
      <c r="Q324" s="357">
        <v>779</v>
      </c>
      <c r="R324" s="357"/>
      <c r="S324" s="339"/>
      <c r="T324" s="340" t="s">
        <v>730</v>
      </c>
      <c r="U324" s="379"/>
      <c r="V324" s="342">
        <f t="shared" si="57"/>
        <v>-1384</v>
      </c>
      <c r="W324" s="343" t="s">
        <v>1173</v>
      </c>
      <c r="X324" s="344">
        <f>IF(W324="Komentovat",X322+1,X322)</f>
        <v>35</v>
      </c>
      <c r="Y324" s="342">
        <f t="shared" si="58"/>
        <v>5400</v>
      </c>
      <c r="Z324" s="345" t="str">
        <f t="shared" si="59"/>
        <v>ORG 2850 - Plán udržitelné městské mobility</v>
      </c>
      <c r="AA324" s="346" t="str">
        <f t="shared" si="60"/>
        <v>5400363628506119</v>
      </c>
      <c r="AB324" s="329"/>
      <c r="AC324" s="347"/>
      <c r="AD324" s="329"/>
      <c r="AE324" s="329"/>
      <c r="AF324" s="329"/>
    </row>
    <row r="325" spans="1:32" outlineLevel="1" x14ac:dyDescent="0.2">
      <c r="A325" s="330">
        <f t="shared" si="69"/>
        <v>323</v>
      </c>
      <c r="B325" s="358"/>
      <c r="C325" s="364" t="s">
        <v>1043</v>
      </c>
      <c r="D325" s="332"/>
      <c r="E325" s="332"/>
      <c r="F325" s="340"/>
      <c r="G325" s="333"/>
      <c r="H325" s="332"/>
      <c r="I325" s="332"/>
      <c r="J325" s="375">
        <f t="shared" ref="J325:O325" si="71">SUBTOTAL(9,J324:J324)</f>
        <v>600</v>
      </c>
      <c r="K325" s="356">
        <f t="shared" si="71"/>
        <v>0</v>
      </c>
      <c r="L325" s="356">
        <f t="shared" si="71"/>
        <v>581</v>
      </c>
      <c r="M325" s="357">
        <f t="shared" si="71"/>
        <v>1403</v>
      </c>
      <c r="N325" s="357">
        <f t="shared" si="71"/>
        <v>624</v>
      </c>
      <c r="O325" s="356">
        <f t="shared" si="71"/>
        <v>242</v>
      </c>
      <c r="P325" s="338">
        <f t="shared" si="70"/>
        <v>0.38782051282051283</v>
      </c>
      <c r="Q325" s="357">
        <f>SUBTOTAL(9,Q324:Q324)</f>
        <v>779</v>
      </c>
      <c r="R325" s="357">
        <f>SUBTOTAL(9,R324:R324)</f>
        <v>0</v>
      </c>
      <c r="S325" s="339">
        <f>SUBTOTAL(9,S324:S324)</f>
        <v>0</v>
      </c>
      <c r="T325" s="340"/>
      <c r="U325" s="379"/>
      <c r="V325" s="342"/>
      <c r="W325" s="343"/>
      <c r="X325" s="344"/>
      <c r="Y325" s="342" t="str">
        <f>IF($V325=0," ",IF(LEN($B325)=4,$B325*1,$B325))</f>
        <v xml:space="preserve"> </v>
      </c>
      <c r="Z325" s="345">
        <f>IF($Y325=" ",0,"ORG "&amp;$D325&amp;" - "&amp;$G325)</f>
        <v>0</v>
      </c>
      <c r="AA325" s="346" t="str">
        <f>$B325&amp;LEFT($C325,4)&amp;$D325&amp;$E325&amp;$F325</f>
        <v>Celk</v>
      </c>
      <c r="AB325" s="329"/>
      <c r="AC325" s="347"/>
      <c r="AD325" s="329"/>
      <c r="AE325" s="329"/>
      <c r="AF325" s="329"/>
    </row>
    <row r="326" spans="1:32" outlineLevel="2" x14ac:dyDescent="0.2">
      <c r="A326" s="330">
        <f t="shared" si="69"/>
        <v>324</v>
      </c>
      <c r="B326" s="358" t="s">
        <v>701</v>
      </c>
      <c r="C326" s="332" t="s">
        <v>1044</v>
      </c>
      <c r="D326" s="332">
        <v>3130</v>
      </c>
      <c r="E326" s="332">
        <v>6121</v>
      </c>
      <c r="F326" s="340"/>
      <c r="G326" s="333" t="s">
        <v>1045</v>
      </c>
      <c r="H326" s="332"/>
      <c r="I326" s="332"/>
      <c r="J326" s="356"/>
      <c r="K326" s="356"/>
      <c r="L326" s="356">
        <v>10548</v>
      </c>
      <c r="M326" s="357">
        <v>5000</v>
      </c>
      <c r="N326" s="357">
        <v>0</v>
      </c>
      <c r="O326" s="356"/>
      <c r="P326" s="338" t="str">
        <f t="shared" si="70"/>
        <v xml:space="preserve"> </v>
      </c>
      <c r="Q326" s="357">
        <v>20355</v>
      </c>
      <c r="R326" s="357"/>
      <c r="S326" s="339"/>
      <c r="T326" s="340" t="s">
        <v>703</v>
      </c>
      <c r="U326" s="379"/>
      <c r="V326" s="342">
        <f t="shared" si="57"/>
        <v>-30903</v>
      </c>
      <c r="W326" s="343" t="s">
        <v>1173</v>
      </c>
      <c r="X326" s="344">
        <f>IF(W326="Komentovat",X324+1,X324)</f>
        <v>35</v>
      </c>
      <c r="Y326" s="342">
        <f t="shared" si="58"/>
        <v>5600</v>
      </c>
      <c r="Z326" s="345" t="str">
        <f t="shared" si="59"/>
        <v xml:space="preserve">ORG 3130 - Majetkoprávní vypořádání a příprava staveb </v>
      </c>
      <c r="AA326" s="346" t="str">
        <f t="shared" si="60"/>
        <v>5600363931306121</v>
      </c>
      <c r="AB326" s="329"/>
      <c r="AC326" s="347"/>
      <c r="AD326" s="329"/>
      <c r="AE326" s="329"/>
      <c r="AF326" s="329"/>
    </row>
    <row r="327" spans="1:32" outlineLevel="2" x14ac:dyDescent="0.2">
      <c r="A327" s="330">
        <f t="shared" si="69"/>
        <v>325</v>
      </c>
      <c r="B327" s="358" t="s">
        <v>189</v>
      </c>
      <c r="C327" s="332" t="s">
        <v>1044</v>
      </c>
      <c r="D327" s="332">
        <v>3283</v>
      </c>
      <c r="E327" s="332">
        <v>6121</v>
      </c>
      <c r="F327" s="340"/>
      <c r="G327" s="333" t="s">
        <v>1046</v>
      </c>
      <c r="H327" s="359">
        <v>2005</v>
      </c>
      <c r="I327" s="332">
        <v>2016</v>
      </c>
      <c r="J327" s="356">
        <v>36957</v>
      </c>
      <c r="K327" s="356"/>
      <c r="L327" s="356">
        <v>32712</v>
      </c>
      <c r="M327" s="357">
        <v>3000</v>
      </c>
      <c r="N327" s="357">
        <v>3000</v>
      </c>
      <c r="O327" s="356">
        <v>2864</v>
      </c>
      <c r="P327" s="338">
        <f t="shared" si="70"/>
        <v>0.95466666666666666</v>
      </c>
      <c r="Q327" s="357">
        <v>9500</v>
      </c>
      <c r="R327" s="357"/>
      <c r="S327" s="339"/>
      <c r="T327" s="340" t="s">
        <v>1014</v>
      </c>
      <c r="U327" s="379"/>
      <c r="V327" s="342">
        <f t="shared" si="57"/>
        <v>-8255</v>
      </c>
      <c r="W327" s="343" t="s">
        <v>1173</v>
      </c>
      <c r="X327" s="344">
        <f t="shared" si="61"/>
        <v>35</v>
      </c>
      <c r="Y327" s="342">
        <f t="shared" si="58"/>
        <v>6600</v>
      </c>
      <c r="Z327" s="345" t="str">
        <f t="shared" si="59"/>
        <v>ORG 3283 - Technické zhodnocení objektů města</v>
      </c>
      <c r="AA327" s="346" t="str">
        <f t="shared" si="60"/>
        <v>6600363932836121</v>
      </c>
      <c r="AB327" s="329"/>
      <c r="AC327" s="347"/>
      <c r="AD327" s="329"/>
      <c r="AE327" s="329"/>
      <c r="AF327" s="329"/>
    </row>
    <row r="328" spans="1:32" outlineLevel="2" x14ac:dyDescent="0.2">
      <c r="A328" s="330">
        <f t="shared" si="69"/>
        <v>326</v>
      </c>
      <c r="B328" s="331" t="s">
        <v>1047</v>
      </c>
      <c r="C328" s="332" t="s">
        <v>1044</v>
      </c>
      <c r="D328" s="333">
        <v>3437</v>
      </c>
      <c r="E328" s="332">
        <v>6121</v>
      </c>
      <c r="F328" s="334"/>
      <c r="G328" s="333" t="s">
        <v>1048</v>
      </c>
      <c r="H328" s="333"/>
      <c r="I328" s="333"/>
      <c r="J328" s="335"/>
      <c r="K328" s="335"/>
      <c r="L328" s="336"/>
      <c r="M328" s="337"/>
      <c r="N328" s="337">
        <v>340</v>
      </c>
      <c r="O328" s="335">
        <v>340</v>
      </c>
      <c r="P328" s="338">
        <f t="shared" si="70"/>
        <v>1</v>
      </c>
      <c r="Q328" s="337"/>
      <c r="R328" s="337"/>
      <c r="S328" s="339"/>
      <c r="T328" s="340" t="s">
        <v>1049</v>
      </c>
      <c r="U328" s="379"/>
      <c r="V328" s="342">
        <f t="shared" si="57"/>
        <v>-340</v>
      </c>
      <c r="W328" s="343" t="s">
        <v>1173</v>
      </c>
      <c r="X328" s="344">
        <f t="shared" si="61"/>
        <v>35</v>
      </c>
      <c r="Y328" s="342">
        <f t="shared" si="58"/>
        <v>6300</v>
      </c>
      <c r="Z328" s="345" t="str">
        <f t="shared" si="59"/>
        <v>ORG 3437 - MO - výkupy pozemků a objektů</v>
      </c>
      <c r="AA328" s="346" t="str">
        <f t="shared" si="60"/>
        <v>6300363934376121</v>
      </c>
      <c r="AB328" s="329"/>
      <c r="AC328" s="347"/>
      <c r="AD328" s="329"/>
      <c r="AE328" s="329"/>
      <c r="AF328" s="329"/>
    </row>
    <row r="329" spans="1:32" outlineLevel="2" x14ac:dyDescent="0.2">
      <c r="A329" s="330">
        <f t="shared" si="69"/>
        <v>327</v>
      </c>
      <c r="B329" s="358" t="s">
        <v>1047</v>
      </c>
      <c r="C329" s="332" t="s">
        <v>1044</v>
      </c>
      <c r="D329" s="332">
        <v>3437</v>
      </c>
      <c r="E329" s="332">
        <v>6130</v>
      </c>
      <c r="F329" s="340"/>
      <c r="G329" s="333" t="s">
        <v>1048</v>
      </c>
      <c r="H329" s="332"/>
      <c r="I329" s="332"/>
      <c r="J329" s="356"/>
      <c r="K329" s="356"/>
      <c r="L329" s="356">
        <v>256405</v>
      </c>
      <c r="M329" s="357">
        <v>41278</v>
      </c>
      <c r="N329" s="357">
        <v>21938</v>
      </c>
      <c r="O329" s="356">
        <v>19746</v>
      </c>
      <c r="P329" s="338">
        <f t="shared" si="70"/>
        <v>0.90008204941197922</v>
      </c>
      <c r="Q329" s="357">
        <v>70000</v>
      </c>
      <c r="R329" s="357"/>
      <c r="S329" s="339"/>
      <c r="T329" s="340" t="s">
        <v>1049</v>
      </c>
      <c r="U329" s="379"/>
      <c r="V329" s="342">
        <f t="shared" si="57"/>
        <v>-348343</v>
      </c>
      <c r="W329" s="343" t="s">
        <v>1173</v>
      </c>
      <c r="X329" s="344">
        <f t="shared" si="61"/>
        <v>35</v>
      </c>
      <c r="Y329" s="342">
        <f t="shared" si="58"/>
        <v>6300</v>
      </c>
      <c r="Z329" s="345" t="str">
        <f t="shared" si="59"/>
        <v>ORG 3437 - MO - výkupy pozemků a objektů</v>
      </c>
      <c r="AA329" s="346" t="str">
        <f t="shared" si="60"/>
        <v>6300363934376130</v>
      </c>
      <c r="AB329" s="329"/>
      <c r="AC329" s="347"/>
      <c r="AD329" s="329"/>
      <c r="AE329" s="329"/>
      <c r="AF329" s="329"/>
    </row>
    <row r="330" spans="1:32" outlineLevel="2" x14ac:dyDescent="0.2">
      <c r="A330" s="330">
        <f t="shared" si="69"/>
        <v>328</v>
      </c>
      <c r="B330" s="358" t="s">
        <v>738</v>
      </c>
      <c r="C330" s="332" t="s">
        <v>1044</v>
      </c>
      <c r="D330" s="332">
        <v>4914</v>
      </c>
      <c r="E330" s="332">
        <v>6119</v>
      </c>
      <c r="F330" s="340"/>
      <c r="G330" s="333" t="s">
        <v>1050</v>
      </c>
      <c r="H330" s="332"/>
      <c r="I330" s="332"/>
      <c r="J330" s="356"/>
      <c r="K330" s="356"/>
      <c r="L330" s="356">
        <v>91359</v>
      </c>
      <c r="M330" s="357">
        <v>6441</v>
      </c>
      <c r="N330" s="357">
        <v>3041</v>
      </c>
      <c r="O330" s="356">
        <v>2118</v>
      </c>
      <c r="P330" s="338">
        <f t="shared" si="70"/>
        <v>0.6964814205853338</v>
      </c>
      <c r="Q330" s="357">
        <v>6400</v>
      </c>
      <c r="R330" s="357"/>
      <c r="S330" s="339"/>
      <c r="T330" s="340" t="s">
        <v>740</v>
      </c>
      <c r="U330" s="379"/>
      <c r="V330" s="342">
        <f t="shared" si="57"/>
        <v>-100800</v>
      </c>
      <c r="W330" s="343" t="s">
        <v>1174</v>
      </c>
      <c r="X330" s="344">
        <f t="shared" si="61"/>
        <v>36</v>
      </c>
      <c r="Y330" s="342">
        <f t="shared" si="58"/>
        <v>4100</v>
      </c>
      <c r="Z330" s="345" t="str">
        <f t="shared" si="59"/>
        <v>ORG 4914 - Projektové práce pro OÚPR</v>
      </c>
      <c r="AA330" s="346" t="str">
        <f t="shared" si="60"/>
        <v>4100363949146119</v>
      </c>
      <c r="AB330" s="329"/>
      <c r="AC330" s="347"/>
      <c r="AD330" s="329"/>
      <c r="AE330" s="329"/>
      <c r="AF330" s="329"/>
    </row>
    <row r="331" spans="1:32" outlineLevel="2" x14ac:dyDescent="0.2">
      <c r="A331" s="330">
        <f t="shared" si="69"/>
        <v>329</v>
      </c>
      <c r="B331" s="358" t="s">
        <v>164</v>
      </c>
      <c r="C331" s="332" t="s">
        <v>1044</v>
      </c>
      <c r="D331" s="332">
        <v>4925</v>
      </c>
      <c r="E331" s="332">
        <v>6901</v>
      </c>
      <c r="F331" s="340">
        <v>41</v>
      </c>
      <c r="G331" s="333" t="s">
        <v>1051</v>
      </c>
      <c r="H331" s="332"/>
      <c r="I331" s="332"/>
      <c r="J331" s="356"/>
      <c r="K331" s="356"/>
      <c r="L331" s="356"/>
      <c r="M331" s="357">
        <v>250000</v>
      </c>
      <c r="N331" s="357">
        <v>86161</v>
      </c>
      <c r="O331" s="356"/>
      <c r="P331" s="338">
        <f t="shared" si="70"/>
        <v>0</v>
      </c>
      <c r="Q331" s="357"/>
      <c r="R331" s="357"/>
      <c r="S331" s="339"/>
      <c r="T331" s="340" t="s">
        <v>1011</v>
      </c>
      <c r="U331" s="379"/>
      <c r="V331" s="342">
        <f t="shared" si="57"/>
        <v>-86161</v>
      </c>
      <c r="W331" s="343" t="s">
        <v>1174</v>
      </c>
      <c r="X331" s="344">
        <f t="shared" si="61"/>
        <v>37</v>
      </c>
      <c r="Y331" s="342">
        <f t="shared" si="58"/>
        <v>6200</v>
      </c>
      <c r="Z331" s="345" t="str">
        <f t="shared" si="59"/>
        <v>ORG 4925 - Kapitálové výdaje z Fondu bytové výstavby</v>
      </c>
      <c r="AA331" s="346" t="str">
        <f t="shared" si="60"/>
        <v>620036394925690141</v>
      </c>
      <c r="AB331" s="329"/>
      <c r="AC331" s="347"/>
      <c r="AD331" s="329"/>
      <c r="AE331" s="329"/>
      <c r="AF331" s="329"/>
    </row>
    <row r="332" spans="1:32" outlineLevel="2" x14ac:dyDescent="0.2">
      <c r="A332" s="330">
        <f t="shared" si="69"/>
        <v>330</v>
      </c>
      <c r="B332" s="358" t="s">
        <v>1052</v>
      </c>
      <c r="C332" s="332" t="s">
        <v>1044</v>
      </c>
      <c r="D332" s="332">
        <v>4988</v>
      </c>
      <c r="E332" s="332">
        <v>6130</v>
      </c>
      <c r="F332" s="340"/>
      <c r="G332" s="333" t="s">
        <v>1053</v>
      </c>
      <c r="H332" s="332"/>
      <c r="I332" s="332"/>
      <c r="J332" s="356"/>
      <c r="K332" s="356"/>
      <c r="L332" s="356">
        <v>60</v>
      </c>
      <c r="M332" s="357">
        <v>1500</v>
      </c>
      <c r="N332" s="357">
        <v>0</v>
      </c>
      <c r="O332" s="356"/>
      <c r="P332" s="338" t="str">
        <f t="shared" si="70"/>
        <v xml:space="preserve"> </v>
      </c>
      <c r="Q332" s="357">
        <v>1500</v>
      </c>
      <c r="R332" s="357"/>
      <c r="S332" s="339"/>
      <c r="T332" s="340" t="s">
        <v>1054</v>
      </c>
      <c r="U332" s="379"/>
      <c r="V332" s="342">
        <f t="shared" si="57"/>
        <v>-1560</v>
      </c>
      <c r="W332" s="343" t="s">
        <v>1173</v>
      </c>
      <c r="X332" s="344">
        <f t="shared" si="61"/>
        <v>37</v>
      </c>
      <c r="Y332" s="342">
        <f t="shared" si="58"/>
        <v>4300</v>
      </c>
      <c r="Z332" s="345" t="str">
        <f t="shared" si="59"/>
        <v>ORG 4988 - Výkupy pozemků pro OVLHZ</v>
      </c>
      <c r="AA332" s="346" t="str">
        <f t="shared" si="60"/>
        <v>4300363949886130</v>
      </c>
      <c r="AB332" s="329"/>
      <c r="AC332" s="347"/>
      <c r="AD332" s="329"/>
      <c r="AE332" s="329"/>
      <c r="AF332" s="329"/>
    </row>
    <row r="333" spans="1:32" outlineLevel="2" x14ac:dyDescent="0.2">
      <c r="A333" s="330">
        <f t="shared" si="69"/>
        <v>331</v>
      </c>
      <c r="B333" s="358" t="s">
        <v>945</v>
      </c>
      <c r="C333" s="332" t="s">
        <v>1044</v>
      </c>
      <c r="D333" s="332">
        <v>5099</v>
      </c>
      <c r="E333" s="332">
        <v>6121</v>
      </c>
      <c r="F333" s="366" t="s">
        <v>753</v>
      </c>
      <c r="G333" s="333" t="s">
        <v>1055</v>
      </c>
      <c r="H333" s="332"/>
      <c r="I333" s="332"/>
      <c r="J333" s="356"/>
      <c r="K333" s="356"/>
      <c r="L333" s="356"/>
      <c r="M333" s="357"/>
      <c r="N333" s="357"/>
      <c r="O333" s="356"/>
      <c r="P333" s="338" t="str">
        <f t="shared" si="70"/>
        <v xml:space="preserve"> </v>
      </c>
      <c r="Q333" s="357">
        <v>149150</v>
      </c>
      <c r="R333" s="357"/>
      <c r="S333" s="339"/>
      <c r="T333" s="340" t="s">
        <v>957</v>
      </c>
      <c r="U333" s="379"/>
      <c r="V333" s="342">
        <f t="shared" si="57"/>
        <v>-149150</v>
      </c>
      <c r="W333" s="343" t="s">
        <v>1173</v>
      </c>
      <c r="X333" s="344">
        <f t="shared" si="61"/>
        <v>37</v>
      </c>
      <c r="Y333" s="342">
        <f t="shared" si="58"/>
        <v>5900</v>
      </c>
      <c r="Z333" s="345" t="str">
        <f t="shared" si="59"/>
        <v>ORG 5099 - Příprava strategických projektů pro nové programovací období</v>
      </c>
      <c r="AA333" s="346" t="str">
        <f t="shared" si="60"/>
        <v>5900363950996121EU</v>
      </c>
      <c r="AB333" s="329"/>
      <c r="AC333" s="347"/>
      <c r="AD333" s="329"/>
      <c r="AE333" s="329"/>
      <c r="AF333" s="329"/>
    </row>
    <row r="334" spans="1:32" outlineLevel="2" x14ac:dyDescent="0.2">
      <c r="A334" s="330">
        <f t="shared" si="69"/>
        <v>332</v>
      </c>
      <c r="B334" s="331" t="s">
        <v>189</v>
      </c>
      <c r="C334" s="332" t="s">
        <v>1044</v>
      </c>
      <c r="D334" s="333">
        <v>5205</v>
      </c>
      <c r="E334" s="332">
        <v>6121</v>
      </c>
      <c r="F334" s="366" t="s">
        <v>753</v>
      </c>
      <c r="G334" s="376" t="s">
        <v>1056</v>
      </c>
      <c r="H334" s="332">
        <v>2015</v>
      </c>
      <c r="I334" s="332">
        <v>2015</v>
      </c>
      <c r="J334" s="392">
        <v>2400</v>
      </c>
      <c r="K334" s="393">
        <v>2036</v>
      </c>
      <c r="L334" s="393"/>
      <c r="M334" s="337">
        <v>2400</v>
      </c>
      <c r="N334" s="337">
        <v>2420</v>
      </c>
      <c r="O334" s="335">
        <v>2414</v>
      </c>
      <c r="P334" s="338">
        <f t="shared" si="70"/>
        <v>0.99752066115702476</v>
      </c>
      <c r="Q334" s="337"/>
      <c r="R334" s="337"/>
      <c r="S334" s="339"/>
      <c r="T334" s="340" t="s">
        <v>1014</v>
      </c>
      <c r="U334" s="379"/>
      <c r="V334" s="342">
        <f t="shared" si="57"/>
        <v>-20</v>
      </c>
      <c r="W334" s="343" t="s">
        <v>1173</v>
      </c>
      <c r="X334" s="344">
        <f t="shared" si="61"/>
        <v>37</v>
      </c>
      <c r="Y334" s="342">
        <f t="shared" si="58"/>
        <v>6600</v>
      </c>
      <c r="Z334" s="345" t="str">
        <f t="shared" si="59"/>
        <v>ORG 5205 - Sanace skalního řícení v ulici Práčata, MČ Brno-Bosonohy</v>
      </c>
      <c r="AA334" s="346" t="str">
        <f t="shared" si="60"/>
        <v>6600363952056121EU</v>
      </c>
      <c r="AB334" s="329"/>
      <c r="AC334" s="347"/>
      <c r="AD334" s="329"/>
      <c r="AE334" s="329"/>
      <c r="AF334" s="329"/>
    </row>
    <row r="335" spans="1:32" outlineLevel="2" x14ac:dyDescent="0.2">
      <c r="A335" s="330">
        <f t="shared" si="69"/>
        <v>333</v>
      </c>
      <c r="B335" s="331" t="s">
        <v>189</v>
      </c>
      <c r="C335" s="332" t="s">
        <v>1044</v>
      </c>
      <c r="D335" s="333">
        <v>5206</v>
      </c>
      <c r="E335" s="332">
        <v>6121</v>
      </c>
      <c r="F335" s="366" t="s">
        <v>753</v>
      </c>
      <c r="G335" s="376" t="s">
        <v>1057</v>
      </c>
      <c r="H335" s="332">
        <v>2015</v>
      </c>
      <c r="I335" s="332">
        <v>2015</v>
      </c>
      <c r="J335" s="392">
        <v>600</v>
      </c>
      <c r="K335" s="393">
        <v>0</v>
      </c>
      <c r="L335" s="393"/>
      <c r="M335" s="337">
        <v>600</v>
      </c>
      <c r="N335" s="337">
        <v>600</v>
      </c>
      <c r="O335" s="335">
        <v>597</v>
      </c>
      <c r="P335" s="338">
        <f t="shared" si="70"/>
        <v>0.995</v>
      </c>
      <c r="Q335" s="337"/>
      <c r="R335" s="337"/>
      <c r="S335" s="339"/>
      <c r="T335" s="340" t="s">
        <v>1014</v>
      </c>
      <c r="U335" s="379"/>
      <c r="V335" s="342">
        <f t="shared" si="57"/>
        <v>0</v>
      </c>
      <c r="W335" s="343" t="s">
        <v>1173</v>
      </c>
      <c r="X335" s="344">
        <f t="shared" si="61"/>
        <v>37</v>
      </c>
      <c r="Y335" s="342" t="str">
        <f t="shared" si="58"/>
        <v xml:space="preserve"> </v>
      </c>
      <c r="Z335" s="345">
        <f t="shared" si="59"/>
        <v>0</v>
      </c>
      <c r="AA335" s="346" t="str">
        <f t="shared" si="60"/>
        <v>6600363952066121EU</v>
      </c>
      <c r="AB335" s="329"/>
      <c r="AC335" s="347"/>
      <c r="AD335" s="329"/>
      <c r="AE335" s="329"/>
      <c r="AF335" s="329"/>
    </row>
    <row r="336" spans="1:32" outlineLevel="1" x14ac:dyDescent="0.2">
      <c r="A336" s="330">
        <f t="shared" si="69"/>
        <v>334</v>
      </c>
      <c r="B336" s="331"/>
      <c r="C336" s="364" t="s">
        <v>1058</v>
      </c>
      <c r="D336" s="333"/>
      <c r="E336" s="332"/>
      <c r="F336" s="366"/>
      <c r="G336" s="376"/>
      <c r="H336" s="332"/>
      <c r="I336" s="332"/>
      <c r="J336" s="392">
        <f t="shared" ref="J336:O336" si="72">SUBTOTAL(9,J326:J335)</f>
        <v>39957</v>
      </c>
      <c r="K336" s="393">
        <f t="shared" si="72"/>
        <v>2036</v>
      </c>
      <c r="L336" s="393">
        <f t="shared" si="72"/>
        <v>391084</v>
      </c>
      <c r="M336" s="337">
        <f t="shared" si="72"/>
        <v>310219</v>
      </c>
      <c r="N336" s="337">
        <f t="shared" si="72"/>
        <v>117500</v>
      </c>
      <c r="O336" s="335">
        <f t="shared" si="72"/>
        <v>28079</v>
      </c>
      <c r="P336" s="338">
        <f t="shared" si="70"/>
        <v>0.23897021276595745</v>
      </c>
      <c r="Q336" s="337">
        <f>SUBTOTAL(9,Q326:Q335)</f>
        <v>256905</v>
      </c>
      <c r="R336" s="337">
        <f>SUBTOTAL(9,R326:R335)</f>
        <v>0</v>
      </c>
      <c r="S336" s="339">
        <f>SUBTOTAL(9,S326:S335)</f>
        <v>0</v>
      </c>
      <c r="T336" s="340"/>
      <c r="U336" s="379"/>
      <c r="V336" s="342"/>
      <c r="W336" s="343"/>
      <c r="X336" s="344"/>
      <c r="Y336" s="342" t="str">
        <f>IF($V336=0," ",IF(LEN($B336)=4,$B336*1,$B336))</f>
        <v xml:space="preserve"> </v>
      </c>
      <c r="Z336" s="345">
        <f>IF($Y336=" ",0,"ORG "&amp;$D336&amp;" - "&amp;$G336)</f>
        <v>0</v>
      </c>
      <c r="AA336" s="346" t="str">
        <f>$B336&amp;LEFT($C336,4)&amp;$D336&amp;$E336&amp;$F336</f>
        <v>Celk</v>
      </c>
      <c r="AB336" s="329"/>
      <c r="AC336" s="347"/>
      <c r="AD336" s="329"/>
      <c r="AE336" s="329"/>
      <c r="AF336" s="329"/>
    </row>
    <row r="337" spans="1:32" outlineLevel="2" x14ac:dyDescent="0.2">
      <c r="A337" s="330">
        <f t="shared" si="69"/>
        <v>335</v>
      </c>
      <c r="B337" s="358" t="s">
        <v>701</v>
      </c>
      <c r="C337" s="332" t="s">
        <v>446</v>
      </c>
      <c r="D337" s="332">
        <v>2899</v>
      </c>
      <c r="E337" s="332">
        <v>6121</v>
      </c>
      <c r="F337" s="340"/>
      <c r="G337" s="333" t="s">
        <v>1059</v>
      </c>
      <c r="H337" s="332">
        <v>2013</v>
      </c>
      <c r="I337" s="332">
        <v>2016</v>
      </c>
      <c r="J337" s="356">
        <v>1500</v>
      </c>
      <c r="K337" s="356"/>
      <c r="L337" s="356">
        <v>237</v>
      </c>
      <c r="M337" s="357">
        <v>1263</v>
      </c>
      <c r="N337" s="357">
        <v>43</v>
      </c>
      <c r="O337" s="356">
        <v>42</v>
      </c>
      <c r="P337" s="338">
        <f t="shared" si="70"/>
        <v>0.97674418604651159</v>
      </c>
      <c r="Q337" s="357">
        <v>1220</v>
      </c>
      <c r="R337" s="357"/>
      <c r="S337" s="339"/>
      <c r="T337" s="340" t="s">
        <v>703</v>
      </c>
      <c r="U337" s="379"/>
      <c r="V337" s="342">
        <f t="shared" si="57"/>
        <v>0</v>
      </c>
      <c r="W337" s="343" t="s">
        <v>1173</v>
      </c>
      <c r="X337" s="344">
        <f>IF(W337="Komentovat",X335+1,X335)</f>
        <v>37</v>
      </c>
      <c r="Y337" s="342" t="str">
        <f t="shared" si="58"/>
        <v xml:space="preserve"> </v>
      </c>
      <c r="Z337" s="345">
        <f t="shared" si="59"/>
        <v>0</v>
      </c>
      <c r="AA337" s="346" t="str">
        <f t="shared" si="60"/>
        <v>5600372528996121</v>
      </c>
      <c r="AB337" s="329"/>
      <c r="AC337" s="347"/>
      <c r="AD337" s="329"/>
      <c r="AE337" s="329"/>
      <c r="AF337" s="329"/>
    </row>
    <row r="338" spans="1:32" outlineLevel="2" x14ac:dyDescent="0.2">
      <c r="A338" s="330">
        <f t="shared" si="69"/>
        <v>336</v>
      </c>
      <c r="B338" s="355" t="s">
        <v>1036</v>
      </c>
      <c r="C338" s="332" t="s">
        <v>446</v>
      </c>
      <c r="D338" s="332">
        <v>2901</v>
      </c>
      <c r="E338" s="332">
        <v>6121</v>
      </c>
      <c r="F338" s="366"/>
      <c r="G338" s="333" t="s">
        <v>1060</v>
      </c>
      <c r="H338" s="332">
        <v>2012</v>
      </c>
      <c r="I338" s="332">
        <v>2016</v>
      </c>
      <c r="J338" s="356">
        <v>15089</v>
      </c>
      <c r="K338" s="356"/>
      <c r="L338" s="356">
        <v>8540</v>
      </c>
      <c r="M338" s="357">
        <v>3333</v>
      </c>
      <c r="N338" s="357">
        <v>3333</v>
      </c>
      <c r="O338" s="356">
        <v>3333</v>
      </c>
      <c r="P338" s="338">
        <f t="shared" si="70"/>
        <v>1</v>
      </c>
      <c r="Q338" s="357">
        <v>3216</v>
      </c>
      <c r="R338" s="357"/>
      <c r="S338" s="339"/>
      <c r="T338" s="340" t="s">
        <v>1061</v>
      </c>
      <c r="U338" s="379"/>
      <c r="V338" s="342">
        <f t="shared" si="57"/>
        <v>0</v>
      </c>
      <c r="W338" s="343" t="s">
        <v>1173</v>
      </c>
      <c r="X338" s="344">
        <f t="shared" si="61"/>
        <v>37</v>
      </c>
      <c r="Y338" s="342" t="str">
        <f t="shared" si="58"/>
        <v xml:space="preserve"> </v>
      </c>
      <c r="Z338" s="345">
        <f t="shared" si="59"/>
        <v>0</v>
      </c>
      <c r="AA338" s="346" t="str">
        <f t="shared" si="60"/>
        <v>4200372529016121</v>
      </c>
      <c r="AB338" s="329"/>
      <c r="AC338" s="347"/>
      <c r="AD338" s="329"/>
      <c r="AE338" s="329"/>
      <c r="AF338" s="329"/>
    </row>
    <row r="339" spans="1:32" outlineLevel="2" x14ac:dyDescent="0.2">
      <c r="A339" s="330">
        <f t="shared" si="69"/>
        <v>337</v>
      </c>
      <c r="B339" s="355" t="s">
        <v>1036</v>
      </c>
      <c r="C339" s="332" t="s">
        <v>446</v>
      </c>
      <c r="D339" s="332">
        <v>2920</v>
      </c>
      <c r="E339" s="332">
        <v>6121</v>
      </c>
      <c r="F339" s="366"/>
      <c r="G339" s="333" t="s">
        <v>1062</v>
      </c>
      <c r="H339" s="332"/>
      <c r="I339" s="332"/>
      <c r="J339" s="356"/>
      <c r="K339" s="356"/>
      <c r="L339" s="356">
        <v>1334</v>
      </c>
      <c r="M339" s="357">
        <v>667</v>
      </c>
      <c r="N339" s="357">
        <v>667</v>
      </c>
      <c r="O339" s="356">
        <v>667</v>
      </c>
      <c r="P339" s="338">
        <f t="shared" si="70"/>
        <v>1</v>
      </c>
      <c r="Q339" s="357">
        <v>642</v>
      </c>
      <c r="R339" s="357"/>
      <c r="S339" s="339"/>
      <c r="T339" s="340" t="s">
        <v>1061</v>
      </c>
      <c r="U339" s="379"/>
      <c r="V339" s="342">
        <f t="shared" si="57"/>
        <v>-2643</v>
      </c>
      <c r="W339" s="343" t="s">
        <v>1173</v>
      </c>
      <c r="X339" s="344">
        <f t="shared" si="61"/>
        <v>37</v>
      </c>
      <c r="Y339" s="342">
        <f t="shared" si="58"/>
        <v>4200</v>
      </c>
      <c r="Z339" s="345" t="str">
        <f t="shared" si="59"/>
        <v>ORG 2920 - Nezdrojová DPH - OŽP</v>
      </c>
      <c r="AA339" s="346" t="str">
        <f t="shared" si="60"/>
        <v>4200372529206121</v>
      </c>
      <c r="AB339" s="329"/>
      <c r="AC339" s="347"/>
      <c r="AD339" s="329"/>
      <c r="AE339" s="329"/>
      <c r="AF339" s="329"/>
    </row>
    <row r="340" spans="1:32" outlineLevel="1" x14ac:dyDescent="0.2">
      <c r="A340" s="330">
        <f t="shared" si="69"/>
        <v>338</v>
      </c>
      <c r="B340" s="355"/>
      <c r="C340" s="364" t="s">
        <v>1063</v>
      </c>
      <c r="D340" s="332"/>
      <c r="E340" s="332"/>
      <c r="F340" s="366"/>
      <c r="G340" s="333"/>
      <c r="H340" s="332"/>
      <c r="I340" s="332"/>
      <c r="J340" s="356">
        <f t="shared" ref="J340:O340" si="73">SUBTOTAL(9,J337:J339)</f>
        <v>16589</v>
      </c>
      <c r="K340" s="356">
        <f t="shared" si="73"/>
        <v>0</v>
      </c>
      <c r="L340" s="356">
        <f t="shared" si="73"/>
        <v>10111</v>
      </c>
      <c r="M340" s="357">
        <f t="shared" si="73"/>
        <v>5263</v>
      </c>
      <c r="N340" s="357">
        <f t="shared" si="73"/>
        <v>4043</v>
      </c>
      <c r="O340" s="356">
        <f t="shared" si="73"/>
        <v>4042</v>
      </c>
      <c r="P340" s="338">
        <f t="shared" si="70"/>
        <v>0.99975265891664611</v>
      </c>
      <c r="Q340" s="357">
        <f>SUBTOTAL(9,Q337:Q339)</f>
        <v>5078</v>
      </c>
      <c r="R340" s="357">
        <f>SUBTOTAL(9,R337:R339)</f>
        <v>0</v>
      </c>
      <c r="S340" s="339">
        <f>SUBTOTAL(9,S337:S339)</f>
        <v>0</v>
      </c>
      <c r="T340" s="340"/>
      <c r="U340" s="379"/>
      <c r="V340" s="342"/>
      <c r="W340" s="343"/>
      <c r="X340" s="344"/>
      <c r="Y340" s="342" t="str">
        <f>IF($V340=0," ",IF(LEN($B340)=4,$B340*1,$B340))</f>
        <v xml:space="preserve"> </v>
      </c>
      <c r="Z340" s="345">
        <f>IF($Y340=" ",0,"ORG "&amp;$D340&amp;" - "&amp;$G340)</f>
        <v>0</v>
      </c>
      <c r="AA340" s="346" t="str">
        <f>$B340&amp;LEFT($C340,4)&amp;$D340&amp;$E340&amp;$F340</f>
        <v>Celk</v>
      </c>
      <c r="AB340" s="329"/>
      <c r="AC340" s="347"/>
      <c r="AD340" s="329"/>
      <c r="AE340" s="329"/>
      <c r="AF340" s="329"/>
    </row>
    <row r="341" spans="1:32" outlineLevel="2" x14ac:dyDescent="0.2">
      <c r="A341" s="330">
        <f t="shared" si="69"/>
        <v>339</v>
      </c>
      <c r="B341" s="331" t="s">
        <v>701</v>
      </c>
      <c r="C341" s="332" t="s">
        <v>454</v>
      </c>
      <c r="D341" s="333">
        <v>2764</v>
      </c>
      <c r="E341" s="332">
        <v>6121</v>
      </c>
      <c r="F341" s="334"/>
      <c r="G341" s="367" t="s">
        <v>1064</v>
      </c>
      <c r="H341" s="333">
        <v>2015</v>
      </c>
      <c r="I341" s="333">
        <v>2016</v>
      </c>
      <c r="J341" s="335">
        <v>20000</v>
      </c>
      <c r="K341" s="335"/>
      <c r="L341" s="336"/>
      <c r="M341" s="337">
        <v>5000</v>
      </c>
      <c r="N341" s="337">
        <v>20</v>
      </c>
      <c r="O341" s="335"/>
      <c r="P341" s="338">
        <f t="shared" si="70"/>
        <v>0</v>
      </c>
      <c r="Q341" s="337">
        <v>19980</v>
      </c>
      <c r="R341" s="337"/>
      <c r="S341" s="339"/>
      <c r="T341" s="340" t="s">
        <v>703</v>
      </c>
      <c r="U341" s="379"/>
      <c r="V341" s="342">
        <f t="shared" si="57"/>
        <v>0</v>
      </c>
      <c r="W341" s="343" t="s">
        <v>1173</v>
      </c>
      <c r="X341" s="344">
        <f>IF(W341="Komentovat",X339+1,X339)</f>
        <v>37</v>
      </c>
      <c r="Y341" s="342" t="str">
        <f t="shared" si="58"/>
        <v xml:space="preserve"> </v>
      </c>
      <c r="Z341" s="345">
        <f t="shared" si="59"/>
        <v>0</v>
      </c>
      <c r="AA341" s="346" t="str">
        <f t="shared" si="60"/>
        <v>5600374127646121</v>
      </c>
      <c r="AB341" s="329"/>
      <c r="AC341" s="347"/>
      <c r="AD341" s="329"/>
      <c r="AE341" s="329"/>
      <c r="AF341" s="329"/>
    </row>
    <row r="342" spans="1:32" outlineLevel="2" x14ac:dyDescent="0.2">
      <c r="A342" s="330">
        <f t="shared" si="69"/>
        <v>340</v>
      </c>
      <c r="B342" s="358" t="s">
        <v>701</v>
      </c>
      <c r="C342" s="332" t="s">
        <v>454</v>
      </c>
      <c r="D342" s="332">
        <v>3256</v>
      </c>
      <c r="E342" s="332">
        <v>6351</v>
      </c>
      <c r="F342" s="340"/>
      <c r="G342" s="333" t="s">
        <v>1065</v>
      </c>
      <c r="H342" s="359">
        <v>2006</v>
      </c>
      <c r="I342" s="332">
        <v>2016</v>
      </c>
      <c r="J342" s="356">
        <v>52000</v>
      </c>
      <c r="K342" s="356"/>
      <c r="L342" s="356">
        <v>31859</v>
      </c>
      <c r="M342" s="357"/>
      <c r="N342" s="357">
        <v>7500</v>
      </c>
      <c r="O342" s="356">
        <v>7500</v>
      </c>
      <c r="P342" s="338">
        <f t="shared" si="70"/>
        <v>1</v>
      </c>
      <c r="Q342" s="357"/>
      <c r="R342" s="357"/>
      <c r="S342" s="339"/>
      <c r="T342" s="340" t="s">
        <v>1066</v>
      </c>
      <c r="U342" s="379"/>
      <c r="V342" s="342">
        <f t="shared" si="57"/>
        <v>12641</v>
      </c>
      <c r="W342" s="343" t="s">
        <v>1173</v>
      </c>
      <c r="X342" s="344">
        <f t="shared" si="61"/>
        <v>37</v>
      </c>
      <c r="Y342" s="342">
        <f t="shared" si="58"/>
        <v>5600</v>
      </c>
      <c r="Z342" s="345" t="str">
        <f t="shared" si="59"/>
        <v>ORG 3256 - Strategie rozvoje ZOO</v>
      </c>
      <c r="AA342" s="346" t="str">
        <f t="shared" si="60"/>
        <v>5600374132566351</v>
      </c>
      <c r="AB342" s="329"/>
      <c r="AC342" s="347"/>
      <c r="AD342" s="329"/>
      <c r="AE342" s="329"/>
      <c r="AF342" s="329"/>
    </row>
    <row r="343" spans="1:32" outlineLevel="2" x14ac:dyDescent="0.2">
      <c r="A343" s="330">
        <f t="shared" si="69"/>
        <v>341</v>
      </c>
      <c r="B343" s="355">
        <v>5600</v>
      </c>
      <c r="C343" s="332" t="s">
        <v>454</v>
      </c>
      <c r="D343" s="332">
        <v>5139</v>
      </c>
      <c r="E343" s="332">
        <v>6121</v>
      </c>
      <c r="F343" s="366" t="s">
        <v>753</v>
      </c>
      <c r="G343" s="333" t="s">
        <v>1067</v>
      </c>
      <c r="H343" s="332">
        <v>2011</v>
      </c>
      <c r="I343" s="332">
        <v>2015</v>
      </c>
      <c r="J343" s="356">
        <v>7439</v>
      </c>
      <c r="K343" s="356">
        <v>6000</v>
      </c>
      <c r="L343" s="356">
        <v>5844</v>
      </c>
      <c r="M343" s="357"/>
      <c r="N343" s="357">
        <v>10</v>
      </c>
      <c r="O343" s="356"/>
      <c r="P343" s="338">
        <f t="shared" si="70"/>
        <v>0</v>
      </c>
      <c r="Q343" s="357"/>
      <c r="R343" s="357"/>
      <c r="S343" s="339"/>
      <c r="T343" s="340" t="s">
        <v>703</v>
      </c>
      <c r="U343" s="379"/>
      <c r="V343" s="342">
        <f t="shared" si="57"/>
        <v>1585</v>
      </c>
      <c r="W343" s="343" t="s">
        <v>1173</v>
      </c>
      <c r="X343" s="344">
        <f t="shared" si="61"/>
        <v>37</v>
      </c>
      <c r="Y343" s="342">
        <f t="shared" si="58"/>
        <v>5600</v>
      </c>
      <c r="Z343" s="345" t="str">
        <f t="shared" si="59"/>
        <v>ORG 5139 - ZOO Brno - Expozice klokanů</v>
      </c>
      <c r="AA343" s="346" t="str">
        <f t="shared" si="60"/>
        <v>5600374151396121EU</v>
      </c>
      <c r="AB343" s="329"/>
      <c r="AC343" s="347"/>
      <c r="AD343" s="329"/>
      <c r="AE343" s="329"/>
      <c r="AF343" s="329"/>
    </row>
    <row r="344" spans="1:32" outlineLevel="2" x14ac:dyDescent="0.2">
      <c r="A344" s="330">
        <f t="shared" si="69"/>
        <v>342</v>
      </c>
      <c r="B344" s="355">
        <v>5600</v>
      </c>
      <c r="C344" s="332" t="s">
        <v>454</v>
      </c>
      <c r="D344" s="332">
        <v>5140</v>
      </c>
      <c r="E344" s="332">
        <v>6121</v>
      </c>
      <c r="F344" s="366" t="s">
        <v>753</v>
      </c>
      <c r="G344" s="333" t="s">
        <v>1068</v>
      </c>
      <c r="H344" s="332">
        <v>2011</v>
      </c>
      <c r="I344" s="332">
        <v>2015</v>
      </c>
      <c r="J344" s="356">
        <v>25446</v>
      </c>
      <c r="K344" s="356">
        <v>20703</v>
      </c>
      <c r="L344" s="356">
        <v>24625</v>
      </c>
      <c r="M344" s="357"/>
      <c r="N344" s="357">
        <v>25</v>
      </c>
      <c r="O344" s="356"/>
      <c r="P344" s="338">
        <f t="shared" si="70"/>
        <v>0</v>
      </c>
      <c r="Q344" s="357"/>
      <c r="R344" s="357"/>
      <c r="S344" s="339"/>
      <c r="T344" s="340" t="s">
        <v>703</v>
      </c>
      <c r="U344" s="379"/>
      <c r="V344" s="342">
        <f t="shared" si="57"/>
        <v>796</v>
      </c>
      <c r="W344" s="343" t="s">
        <v>1173</v>
      </c>
      <c r="X344" s="344">
        <f t="shared" si="61"/>
        <v>37</v>
      </c>
      <c r="Y344" s="342">
        <f t="shared" si="58"/>
        <v>5600</v>
      </c>
      <c r="Z344" s="345" t="str">
        <f t="shared" si="59"/>
        <v>ORG 5140 - Kalahari - africká vesnice</v>
      </c>
      <c r="AA344" s="346" t="str">
        <f t="shared" si="60"/>
        <v>5600374151406121EU</v>
      </c>
      <c r="AB344" s="329"/>
      <c r="AC344" s="347"/>
      <c r="AD344" s="329"/>
      <c r="AE344" s="329"/>
      <c r="AF344" s="329"/>
    </row>
    <row r="345" spans="1:32" outlineLevel="2" x14ac:dyDescent="0.2">
      <c r="A345" s="330">
        <f t="shared" si="69"/>
        <v>343</v>
      </c>
      <c r="B345" s="355">
        <v>5600</v>
      </c>
      <c r="C345" s="332" t="s">
        <v>454</v>
      </c>
      <c r="D345" s="332">
        <v>5141</v>
      </c>
      <c r="E345" s="332">
        <v>6121</v>
      </c>
      <c r="F345" s="366" t="s">
        <v>753</v>
      </c>
      <c r="G345" s="333" t="s">
        <v>1069</v>
      </c>
      <c r="H345" s="332">
        <v>2011</v>
      </c>
      <c r="I345" s="332">
        <v>2015</v>
      </c>
      <c r="J345" s="356">
        <v>32900</v>
      </c>
      <c r="K345" s="356">
        <v>23027</v>
      </c>
      <c r="L345" s="356">
        <v>24669</v>
      </c>
      <c r="M345" s="357"/>
      <c r="N345" s="357">
        <v>25</v>
      </c>
      <c r="O345" s="356"/>
      <c r="P345" s="338">
        <f t="shared" si="70"/>
        <v>0</v>
      </c>
      <c r="Q345" s="357"/>
      <c r="R345" s="357"/>
      <c r="S345" s="339"/>
      <c r="T345" s="340" t="s">
        <v>703</v>
      </c>
      <c r="U345" s="379"/>
      <c r="V345" s="342">
        <f t="shared" si="57"/>
        <v>8206</v>
      </c>
      <c r="W345" s="343" t="s">
        <v>1173</v>
      </c>
      <c r="X345" s="344">
        <f t="shared" si="61"/>
        <v>37</v>
      </c>
      <c r="Y345" s="342">
        <f t="shared" si="58"/>
        <v>5600</v>
      </c>
      <c r="Z345" s="345" t="str">
        <f t="shared" si="59"/>
        <v>ORG 5141 - Expozice orlů</v>
      </c>
      <c r="AA345" s="346" t="str">
        <f t="shared" si="60"/>
        <v>5600374151416121EU</v>
      </c>
      <c r="AB345" s="329"/>
      <c r="AC345" s="347"/>
      <c r="AD345" s="329"/>
      <c r="AE345" s="329"/>
      <c r="AF345" s="329"/>
    </row>
    <row r="346" spans="1:32" outlineLevel="2" x14ac:dyDescent="0.2">
      <c r="A346" s="330">
        <f t="shared" si="69"/>
        <v>344</v>
      </c>
      <c r="B346" s="355" t="s">
        <v>1036</v>
      </c>
      <c r="C346" s="332" t="s">
        <v>454</v>
      </c>
      <c r="D346" s="394">
        <v>30019102</v>
      </c>
      <c r="E346" s="332">
        <v>6351</v>
      </c>
      <c r="F346" s="366"/>
      <c r="G346" s="333" t="s">
        <v>1070</v>
      </c>
      <c r="H346" s="332"/>
      <c r="I346" s="332"/>
      <c r="J346" s="356"/>
      <c r="K346" s="356"/>
      <c r="L346" s="356">
        <v>3100</v>
      </c>
      <c r="M346" s="357">
        <v>3500</v>
      </c>
      <c r="N346" s="357">
        <v>4200</v>
      </c>
      <c r="O346" s="356">
        <v>4200</v>
      </c>
      <c r="P346" s="338">
        <f t="shared" si="70"/>
        <v>1</v>
      </c>
      <c r="Q346" s="357">
        <v>500</v>
      </c>
      <c r="R346" s="357"/>
      <c r="S346" s="339"/>
      <c r="T346" s="340" t="s">
        <v>1066</v>
      </c>
      <c r="U346" s="379"/>
      <c r="V346" s="342">
        <f t="shared" si="57"/>
        <v>0</v>
      </c>
      <c r="W346" s="343" t="s">
        <v>1173</v>
      </c>
      <c r="X346" s="344">
        <f t="shared" si="61"/>
        <v>37</v>
      </c>
      <c r="Y346" s="342" t="str">
        <f t="shared" si="58"/>
        <v xml:space="preserve"> </v>
      </c>
      <c r="Z346" s="345">
        <f t="shared" si="59"/>
        <v>0</v>
      </c>
      <c r="AA346" s="346" t="str">
        <f t="shared" si="60"/>
        <v>42003741300191026351</v>
      </c>
      <c r="AB346" s="329"/>
      <c r="AC346" s="347"/>
      <c r="AD346" s="329"/>
      <c r="AE346" s="329"/>
      <c r="AF346" s="329"/>
    </row>
    <row r="347" spans="1:32" outlineLevel="1" x14ac:dyDescent="0.2">
      <c r="A347" s="330">
        <f t="shared" si="69"/>
        <v>345</v>
      </c>
      <c r="B347" s="355"/>
      <c r="C347" s="364" t="s">
        <v>1071</v>
      </c>
      <c r="D347" s="394"/>
      <c r="E347" s="332"/>
      <c r="F347" s="366"/>
      <c r="G347" s="333"/>
      <c r="H347" s="332"/>
      <c r="I347" s="332"/>
      <c r="J347" s="356">
        <f t="shared" ref="J347:O347" si="74">SUBTOTAL(9,J341:J346)</f>
        <v>137785</v>
      </c>
      <c r="K347" s="356">
        <f t="shared" si="74"/>
        <v>49730</v>
      </c>
      <c r="L347" s="356">
        <f t="shared" si="74"/>
        <v>90097</v>
      </c>
      <c r="M347" s="357">
        <f t="shared" si="74"/>
        <v>8500</v>
      </c>
      <c r="N347" s="357">
        <f t="shared" si="74"/>
        <v>11780</v>
      </c>
      <c r="O347" s="356">
        <f t="shared" si="74"/>
        <v>11700</v>
      </c>
      <c r="P347" s="338">
        <f t="shared" si="70"/>
        <v>0.99320882852292025</v>
      </c>
      <c r="Q347" s="357">
        <f>SUBTOTAL(9,Q341:Q346)</f>
        <v>20480</v>
      </c>
      <c r="R347" s="357">
        <f>SUBTOTAL(9,R341:R346)</f>
        <v>0</v>
      </c>
      <c r="S347" s="339">
        <f>SUBTOTAL(9,S341:S346)</f>
        <v>0</v>
      </c>
      <c r="T347" s="340"/>
      <c r="U347" s="379"/>
      <c r="V347" s="342"/>
      <c r="W347" s="343"/>
      <c r="X347" s="344"/>
      <c r="Y347" s="342" t="str">
        <f>IF($V347=0," ",IF(LEN($B347)=4,$B347*1,$B347))</f>
        <v xml:space="preserve"> </v>
      </c>
      <c r="Z347" s="345">
        <f>IF($Y347=" ",0,"ORG "&amp;$D347&amp;" - "&amp;$G347)</f>
        <v>0</v>
      </c>
      <c r="AA347" s="346" t="str">
        <f>$B347&amp;LEFT($C347,4)&amp;$D347&amp;$E347&amp;$F347</f>
        <v>Celk</v>
      </c>
      <c r="AB347" s="329"/>
      <c r="AC347" s="347"/>
      <c r="AD347" s="329"/>
      <c r="AE347" s="329"/>
      <c r="AF347" s="329"/>
    </row>
    <row r="348" spans="1:32" outlineLevel="2" x14ac:dyDescent="0.2">
      <c r="A348" s="330">
        <f t="shared" si="69"/>
        <v>346</v>
      </c>
      <c r="B348" s="331" t="s">
        <v>1036</v>
      </c>
      <c r="C348" s="332" t="s">
        <v>1072</v>
      </c>
      <c r="D348" s="333">
        <v>2738</v>
      </c>
      <c r="E348" s="332">
        <v>6351</v>
      </c>
      <c r="F348" s="334"/>
      <c r="G348" s="388" t="s">
        <v>1073</v>
      </c>
      <c r="H348" s="333">
        <v>2015</v>
      </c>
      <c r="I348" s="333">
        <v>2016</v>
      </c>
      <c r="J348" s="335">
        <v>16000</v>
      </c>
      <c r="K348" s="335"/>
      <c r="L348" s="336"/>
      <c r="M348" s="337"/>
      <c r="N348" s="337">
        <v>591</v>
      </c>
      <c r="O348" s="335">
        <v>230</v>
      </c>
      <c r="P348" s="338">
        <f t="shared" si="70"/>
        <v>0.38917089678510997</v>
      </c>
      <c r="Q348" s="337">
        <v>359</v>
      </c>
      <c r="R348" s="337"/>
      <c r="S348" s="339"/>
      <c r="T348" s="340" t="s">
        <v>1074</v>
      </c>
      <c r="U348" s="379"/>
      <c r="V348" s="342">
        <f t="shared" si="57"/>
        <v>15050</v>
      </c>
      <c r="W348" s="343" t="s">
        <v>1173</v>
      </c>
      <c r="X348" s="344">
        <f>IF(W348="Komentovat",X346+1,X346)</f>
        <v>37</v>
      </c>
      <c r="Y348" s="342">
        <f t="shared" si="58"/>
        <v>4200</v>
      </c>
      <c r="Z348" s="345" t="str">
        <f t="shared" si="59"/>
        <v>ORG 2738 - Revitalizace Staré Ponávky - lokalita nad sídlištěm Komárov</v>
      </c>
      <c r="AA348" s="346" t="str">
        <f t="shared" si="60"/>
        <v>4200374527386351</v>
      </c>
      <c r="AB348" s="329"/>
      <c r="AC348" s="347"/>
      <c r="AD348" s="329"/>
      <c r="AE348" s="329"/>
      <c r="AF348" s="329"/>
    </row>
    <row r="349" spans="1:32" outlineLevel="2" x14ac:dyDescent="0.2">
      <c r="A349" s="330">
        <f t="shared" si="69"/>
        <v>347</v>
      </c>
      <c r="B349" s="358" t="s">
        <v>701</v>
      </c>
      <c r="C349" s="332" t="s">
        <v>1072</v>
      </c>
      <c r="D349" s="332">
        <v>2841</v>
      </c>
      <c r="E349" s="332">
        <v>6121</v>
      </c>
      <c r="F349" s="340"/>
      <c r="G349" s="333" t="s">
        <v>1075</v>
      </c>
      <c r="H349" s="359">
        <v>2014</v>
      </c>
      <c r="I349" s="359">
        <v>2015</v>
      </c>
      <c r="J349" s="356">
        <v>61800</v>
      </c>
      <c r="K349" s="356"/>
      <c r="L349" s="395">
        <v>55971</v>
      </c>
      <c r="M349" s="357"/>
      <c r="N349" s="357">
        <v>800</v>
      </c>
      <c r="O349" s="356">
        <v>34</v>
      </c>
      <c r="P349" s="338">
        <f t="shared" si="70"/>
        <v>4.2500000000000003E-2</v>
      </c>
      <c r="Q349" s="357"/>
      <c r="R349" s="357"/>
      <c r="S349" s="339"/>
      <c r="T349" s="340" t="s">
        <v>703</v>
      </c>
      <c r="U349" s="379"/>
      <c r="V349" s="342">
        <f t="shared" si="57"/>
        <v>5029</v>
      </c>
      <c r="W349" s="343" t="s">
        <v>1173</v>
      </c>
      <c r="X349" s="344">
        <f t="shared" si="61"/>
        <v>37</v>
      </c>
      <c r="Y349" s="342">
        <f t="shared" si="58"/>
        <v>5600</v>
      </c>
      <c r="Z349" s="345" t="str">
        <f t="shared" si="59"/>
        <v>ORG 2841 - Úprava veřejného prostoru před JD</v>
      </c>
      <c r="AA349" s="346" t="str">
        <f t="shared" si="60"/>
        <v>5600374528416121</v>
      </c>
      <c r="AB349" s="329"/>
      <c r="AC349" s="347"/>
      <c r="AD349" s="329"/>
      <c r="AE349" s="329"/>
      <c r="AF349" s="329"/>
    </row>
    <row r="350" spans="1:32" outlineLevel="2" x14ac:dyDescent="0.2">
      <c r="A350" s="330">
        <f t="shared" si="69"/>
        <v>348</v>
      </c>
      <c r="B350" s="331" t="s">
        <v>701</v>
      </c>
      <c r="C350" s="332" t="s">
        <v>1072</v>
      </c>
      <c r="D350" s="333">
        <v>2945</v>
      </c>
      <c r="E350" s="332">
        <v>6121</v>
      </c>
      <c r="F350" s="334"/>
      <c r="G350" s="390" t="s">
        <v>1076</v>
      </c>
      <c r="H350" s="333">
        <v>2011</v>
      </c>
      <c r="I350" s="333">
        <v>2015</v>
      </c>
      <c r="J350" s="335">
        <v>2400</v>
      </c>
      <c r="K350" s="335"/>
      <c r="L350" s="396"/>
      <c r="M350" s="337"/>
      <c r="N350" s="337">
        <v>12</v>
      </c>
      <c r="O350" s="335"/>
      <c r="P350" s="338">
        <f t="shared" si="70"/>
        <v>0</v>
      </c>
      <c r="Q350" s="337"/>
      <c r="R350" s="337"/>
      <c r="S350" s="339"/>
      <c r="T350" s="340" t="s">
        <v>703</v>
      </c>
      <c r="U350" s="379"/>
      <c r="V350" s="342">
        <f t="shared" si="57"/>
        <v>2388</v>
      </c>
      <c r="W350" s="343" t="s">
        <v>1173</v>
      </c>
      <c r="X350" s="344">
        <f t="shared" si="61"/>
        <v>37</v>
      </c>
      <c r="Y350" s="342">
        <f t="shared" si="58"/>
        <v>5600</v>
      </c>
      <c r="Z350" s="345" t="str">
        <f t="shared" si="59"/>
        <v>ORG 2945 - Přístupová cesta do Wilsonova lesa z ulice Rezkovy</v>
      </c>
      <c r="AA350" s="346" t="str">
        <f t="shared" si="60"/>
        <v>5600374529456121</v>
      </c>
      <c r="AB350" s="329"/>
      <c r="AC350" s="347"/>
      <c r="AD350" s="329"/>
      <c r="AE350" s="329"/>
      <c r="AF350" s="329"/>
    </row>
    <row r="351" spans="1:32" outlineLevel="2" x14ac:dyDescent="0.2">
      <c r="A351" s="330">
        <f t="shared" si="69"/>
        <v>349</v>
      </c>
      <c r="B351" s="358" t="s">
        <v>701</v>
      </c>
      <c r="C351" s="332" t="s">
        <v>1072</v>
      </c>
      <c r="D351" s="332">
        <v>4889</v>
      </c>
      <c r="E351" s="332">
        <v>6351</v>
      </c>
      <c r="F351" s="340"/>
      <c r="G351" s="333" t="s">
        <v>1077</v>
      </c>
      <c r="H351" s="359">
        <v>2002</v>
      </c>
      <c r="I351" s="332">
        <v>2016</v>
      </c>
      <c r="J351" s="356">
        <v>132950</v>
      </c>
      <c r="K351" s="356"/>
      <c r="L351" s="356">
        <v>88000</v>
      </c>
      <c r="M351" s="357"/>
      <c r="N351" s="357">
        <v>4968</v>
      </c>
      <c r="O351" s="356">
        <v>4968</v>
      </c>
      <c r="P351" s="338">
        <f t="shared" si="70"/>
        <v>1</v>
      </c>
      <c r="Q351" s="357">
        <v>540</v>
      </c>
      <c r="R351" s="357"/>
      <c r="S351" s="339"/>
      <c r="T351" s="340" t="s">
        <v>1074</v>
      </c>
      <c r="U351" s="389"/>
      <c r="V351" s="342">
        <f t="shared" si="57"/>
        <v>39442</v>
      </c>
      <c r="W351" s="343" t="s">
        <v>1173</v>
      </c>
      <c r="X351" s="344">
        <f t="shared" ref="X351:X414" si="75">IF(W351="Komentovat",X350+1,X350)</f>
        <v>37</v>
      </c>
      <c r="Y351" s="342">
        <f t="shared" si="58"/>
        <v>5600</v>
      </c>
      <c r="Z351" s="345" t="str">
        <f t="shared" si="59"/>
        <v>ORG 4889 - NKP Špilberk - rekonstrukce parku III. Etapa</v>
      </c>
      <c r="AA351" s="346" t="str">
        <f t="shared" si="60"/>
        <v>5600374548896351</v>
      </c>
      <c r="AB351" s="329"/>
      <c r="AC351" s="347"/>
      <c r="AD351" s="329"/>
      <c r="AE351" s="329"/>
      <c r="AF351" s="329"/>
    </row>
    <row r="352" spans="1:32" outlineLevel="2" x14ac:dyDescent="0.2">
      <c r="A352" s="330">
        <f t="shared" si="69"/>
        <v>350</v>
      </c>
      <c r="B352" s="358" t="s">
        <v>701</v>
      </c>
      <c r="C352" s="332" t="s">
        <v>1072</v>
      </c>
      <c r="D352" s="332">
        <v>5098</v>
      </c>
      <c r="E352" s="332">
        <v>6121</v>
      </c>
      <c r="F352" s="366" t="s">
        <v>753</v>
      </c>
      <c r="G352" s="333" t="s">
        <v>1078</v>
      </c>
      <c r="H352" s="359">
        <v>2010</v>
      </c>
      <c r="I352" s="359">
        <v>2015</v>
      </c>
      <c r="J352" s="356">
        <v>31240</v>
      </c>
      <c r="K352" s="356">
        <v>24064</v>
      </c>
      <c r="L352" s="356">
        <v>29159</v>
      </c>
      <c r="M352" s="357">
        <v>1000</v>
      </c>
      <c r="N352" s="357">
        <v>1000</v>
      </c>
      <c r="O352" s="356">
        <v>537</v>
      </c>
      <c r="P352" s="338">
        <f t="shared" si="70"/>
        <v>0.53700000000000003</v>
      </c>
      <c r="Q352" s="357"/>
      <c r="R352" s="357"/>
      <c r="S352" s="339"/>
      <c r="T352" s="340" t="s">
        <v>703</v>
      </c>
      <c r="U352" s="389"/>
      <c r="V352" s="342">
        <f t="shared" si="57"/>
        <v>1081</v>
      </c>
      <c r="W352" s="343" t="s">
        <v>1174</v>
      </c>
      <c r="X352" s="344">
        <f t="shared" si="75"/>
        <v>38</v>
      </c>
      <c r="Y352" s="342">
        <f t="shared" si="58"/>
        <v>5600</v>
      </c>
      <c r="Z352" s="345" t="str">
        <f t="shared" si="59"/>
        <v>ORG 5098 - Park Hvězdička</v>
      </c>
      <c r="AA352" s="346" t="str">
        <f t="shared" si="60"/>
        <v>5600374550986121EU</v>
      </c>
      <c r="AB352" s="329"/>
      <c r="AC352" s="347"/>
      <c r="AD352" s="329"/>
      <c r="AE352" s="329"/>
      <c r="AF352" s="329"/>
    </row>
    <row r="353" spans="1:32" outlineLevel="2" x14ac:dyDescent="0.2">
      <c r="A353" s="330">
        <f t="shared" si="69"/>
        <v>351</v>
      </c>
      <c r="B353" s="358" t="s">
        <v>701</v>
      </c>
      <c r="C353" s="332" t="s">
        <v>1072</v>
      </c>
      <c r="D353" s="332">
        <v>5148</v>
      </c>
      <c r="E353" s="332">
        <v>6121</v>
      </c>
      <c r="F353" s="366" t="s">
        <v>753</v>
      </c>
      <c r="G353" s="333" t="s">
        <v>1079</v>
      </c>
      <c r="H353" s="332">
        <v>2012</v>
      </c>
      <c r="I353" s="332">
        <v>2016</v>
      </c>
      <c r="J353" s="356">
        <v>18300</v>
      </c>
      <c r="K353" s="356">
        <v>15587</v>
      </c>
      <c r="L353" s="356">
        <v>15950</v>
      </c>
      <c r="M353" s="357">
        <v>800</v>
      </c>
      <c r="N353" s="357">
        <v>694</v>
      </c>
      <c r="O353" s="356">
        <v>362</v>
      </c>
      <c r="P353" s="338">
        <f t="shared" si="70"/>
        <v>0.52161383285302598</v>
      </c>
      <c r="Q353" s="357">
        <v>50</v>
      </c>
      <c r="R353" s="357"/>
      <c r="S353" s="339"/>
      <c r="T353" s="340" t="s">
        <v>703</v>
      </c>
      <c r="U353" s="379"/>
      <c r="V353" s="342">
        <f t="shared" si="57"/>
        <v>1606</v>
      </c>
      <c r="W353" s="343" t="s">
        <v>1173</v>
      </c>
      <c r="X353" s="344">
        <f t="shared" si="75"/>
        <v>38</v>
      </c>
      <c r="Y353" s="342">
        <f t="shared" si="58"/>
        <v>5600</v>
      </c>
      <c r="Z353" s="345" t="str">
        <f t="shared" si="59"/>
        <v>ORG 5148 - Nízkoprahové centrum v parku Hvězdička</v>
      </c>
      <c r="AA353" s="346" t="str">
        <f t="shared" si="60"/>
        <v>5600374551486121EU</v>
      </c>
      <c r="AB353" s="329"/>
      <c r="AC353" s="347"/>
      <c r="AD353" s="329"/>
      <c r="AE353" s="329"/>
      <c r="AF353" s="329"/>
    </row>
    <row r="354" spans="1:32" outlineLevel="2" x14ac:dyDescent="0.2">
      <c r="A354" s="330">
        <f t="shared" si="69"/>
        <v>352</v>
      </c>
      <c r="B354" s="331" t="s">
        <v>701</v>
      </c>
      <c r="C354" s="332" t="s">
        <v>1072</v>
      </c>
      <c r="D354" s="333">
        <v>5148</v>
      </c>
      <c r="E354" s="332">
        <v>6122</v>
      </c>
      <c r="F354" s="366" t="s">
        <v>753</v>
      </c>
      <c r="G354" s="333" t="s">
        <v>1079</v>
      </c>
      <c r="H354" s="333">
        <v>2012</v>
      </c>
      <c r="I354" s="333">
        <v>2016</v>
      </c>
      <c r="J354" s="335"/>
      <c r="K354" s="335"/>
      <c r="L354" s="336"/>
      <c r="M354" s="337"/>
      <c r="N354" s="337">
        <v>106</v>
      </c>
      <c r="O354" s="335">
        <v>105</v>
      </c>
      <c r="P354" s="338">
        <f t="shared" si="70"/>
        <v>0.99056603773584906</v>
      </c>
      <c r="Q354" s="337"/>
      <c r="R354" s="337"/>
      <c r="S354" s="339"/>
      <c r="T354" s="340" t="s">
        <v>703</v>
      </c>
      <c r="U354" s="379"/>
      <c r="V354" s="342">
        <f t="shared" si="57"/>
        <v>-106</v>
      </c>
      <c r="W354" s="343" t="s">
        <v>1173</v>
      </c>
      <c r="X354" s="344">
        <f t="shared" si="75"/>
        <v>38</v>
      </c>
      <c r="Y354" s="342">
        <f t="shared" si="58"/>
        <v>5600</v>
      </c>
      <c r="Z354" s="345" t="str">
        <f t="shared" si="59"/>
        <v>ORG 5148 - Nízkoprahové centrum v parku Hvězdička</v>
      </c>
      <c r="AA354" s="346" t="str">
        <f t="shared" si="60"/>
        <v>5600374551486122EU</v>
      </c>
      <c r="AB354" s="329"/>
      <c r="AC354" s="347"/>
      <c r="AD354" s="329"/>
      <c r="AE354" s="329"/>
      <c r="AF354" s="329"/>
    </row>
    <row r="355" spans="1:32" outlineLevel="2" x14ac:dyDescent="0.2">
      <c r="A355" s="330">
        <f t="shared" si="69"/>
        <v>353</v>
      </c>
      <c r="B355" s="358" t="s">
        <v>701</v>
      </c>
      <c r="C355" s="332" t="s">
        <v>1072</v>
      </c>
      <c r="D355" s="332">
        <v>5165</v>
      </c>
      <c r="E355" s="332">
        <v>6121</v>
      </c>
      <c r="F355" s="366" t="s">
        <v>753</v>
      </c>
      <c r="G355" s="333" t="s">
        <v>1080</v>
      </c>
      <c r="H355" s="332">
        <v>2013</v>
      </c>
      <c r="I355" s="332">
        <v>2015</v>
      </c>
      <c r="J355" s="356">
        <v>3774</v>
      </c>
      <c r="K355" s="356">
        <v>1091</v>
      </c>
      <c r="L355" s="356">
        <v>3591</v>
      </c>
      <c r="M355" s="357">
        <v>75</v>
      </c>
      <c r="N355" s="357">
        <v>75</v>
      </c>
      <c r="O355" s="356">
        <v>11</v>
      </c>
      <c r="P355" s="338">
        <f t="shared" si="70"/>
        <v>0.14666666666666667</v>
      </c>
      <c r="Q355" s="357"/>
      <c r="R355" s="357"/>
      <c r="S355" s="339"/>
      <c r="T355" s="340" t="s">
        <v>703</v>
      </c>
      <c r="U355" s="379"/>
      <c r="V355" s="342">
        <f t="shared" si="57"/>
        <v>108</v>
      </c>
      <c r="W355" s="343" t="s">
        <v>1173</v>
      </c>
      <c r="X355" s="344">
        <f t="shared" si="75"/>
        <v>38</v>
      </c>
      <c r="Y355" s="342">
        <f t="shared" si="58"/>
        <v>5600</v>
      </c>
      <c r="Z355" s="345" t="str">
        <f t="shared" si="59"/>
        <v>ORG 5165 - Úprava ploch VZ v okolí bytových domů Sibiřská</v>
      </c>
      <c r="AA355" s="346" t="str">
        <f t="shared" si="60"/>
        <v>5600374551656121EU</v>
      </c>
      <c r="AB355" s="329"/>
      <c r="AC355" s="347"/>
      <c r="AD355" s="329"/>
      <c r="AE355" s="329"/>
      <c r="AF355" s="329"/>
    </row>
    <row r="356" spans="1:32" outlineLevel="2" x14ac:dyDescent="0.2">
      <c r="A356" s="330">
        <f t="shared" si="69"/>
        <v>354</v>
      </c>
      <c r="B356" s="331" t="s">
        <v>1036</v>
      </c>
      <c r="C356" s="332" t="s">
        <v>1072</v>
      </c>
      <c r="D356" s="332">
        <v>5194</v>
      </c>
      <c r="E356" s="332">
        <v>6121</v>
      </c>
      <c r="F356" s="366" t="s">
        <v>753</v>
      </c>
      <c r="G356" s="333" t="s">
        <v>1081</v>
      </c>
      <c r="H356" s="333"/>
      <c r="I356" s="333"/>
      <c r="J356" s="335"/>
      <c r="K356" s="335"/>
      <c r="L356" s="356">
        <v>449</v>
      </c>
      <c r="M356" s="337"/>
      <c r="N356" s="337"/>
      <c r="O356" s="335"/>
      <c r="P356" s="338" t="str">
        <f t="shared" si="70"/>
        <v xml:space="preserve"> </v>
      </c>
      <c r="Q356" s="337"/>
      <c r="R356" s="337"/>
      <c r="S356" s="339"/>
      <c r="T356" s="340" t="s">
        <v>1061</v>
      </c>
      <c r="U356" s="379"/>
      <c r="V356" s="342">
        <f t="shared" si="57"/>
        <v>-449</v>
      </c>
      <c r="W356" s="343" t="s">
        <v>1173</v>
      </c>
      <c r="X356" s="344">
        <f t="shared" si="75"/>
        <v>38</v>
      </c>
      <c r="Y356" s="342">
        <f t="shared" si="58"/>
        <v>4200</v>
      </c>
      <c r="Z356" s="345" t="str">
        <f t="shared" si="59"/>
        <v>ORG 5194 - Revitalizace městských parků, III. etapa</v>
      </c>
      <c r="AA356" s="346" t="str">
        <f t="shared" si="60"/>
        <v>4200374551946121EU</v>
      </c>
      <c r="AB356" s="329"/>
      <c r="AC356" s="347"/>
      <c r="AD356" s="329"/>
      <c r="AE356" s="329"/>
      <c r="AF356" s="329"/>
    </row>
    <row r="357" spans="1:32" outlineLevel="2" x14ac:dyDescent="0.2">
      <c r="A357" s="330">
        <f t="shared" si="69"/>
        <v>355</v>
      </c>
      <c r="B357" s="331" t="s">
        <v>701</v>
      </c>
      <c r="C357" s="332" t="s">
        <v>1072</v>
      </c>
      <c r="D357" s="332">
        <v>5194</v>
      </c>
      <c r="E357" s="332">
        <v>6121</v>
      </c>
      <c r="F357" s="366" t="s">
        <v>753</v>
      </c>
      <c r="G357" s="333" t="s">
        <v>1081</v>
      </c>
      <c r="H357" s="333">
        <v>2014</v>
      </c>
      <c r="I357" s="333">
        <v>2016</v>
      </c>
      <c r="J357" s="335"/>
      <c r="K357" s="335"/>
      <c r="L357" s="336">
        <v>1000</v>
      </c>
      <c r="M357" s="337">
        <v>16124</v>
      </c>
      <c r="N357" s="337"/>
      <c r="O357" s="335"/>
      <c r="P357" s="338" t="str">
        <f t="shared" si="70"/>
        <v xml:space="preserve"> </v>
      </c>
      <c r="Q357" s="337"/>
      <c r="R357" s="337"/>
      <c r="S357" s="339"/>
      <c r="T357" s="340" t="s">
        <v>957</v>
      </c>
      <c r="U357" s="379"/>
      <c r="V357" s="342">
        <f t="shared" si="57"/>
        <v>-1000</v>
      </c>
      <c r="W357" s="343" t="s">
        <v>1173</v>
      </c>
      <c r="X357" s="344">
        <f t="shared" si="75"/>
        <v>38</v>
      </c>
      <c r="Y357" s="342">
        <f t="shared" si="58"/>
        <v>5600</v>
      </c>
      <c r="Z357" s="345" t="str">
        <f t="shared" si="59"/>
        <v>ORG 5194 - Revitalizace městských parků, III. etapa</v>
      </c>
      <c r="AA357" s="346" t="str">
        <f t="shared" si="60"/>
        <v>5600374551946121EU</v>
      </c>
      <c r="AB357" s="329"/>
      <c r="AC357" s="347"/>
      <c r="AD357" s="329"/>
      <c r="AE357" s="329"/>
      <c r="AF357" s="329"/>
    </row>
    <row r="358" spans="1:32" outlineLevel="2" x14ac:dyDescent="0.2">
      <c r="A358" s="330">
        <f t="shared" si="69"/>
        <v>356</v>
      </c>
      <c r="B358" s="331" t="s">
        <v>945</v>
      </c>
      <c r="C358" s="332" t="s">
        <v>1072</v>
      </c>
      <c r="D358" s="332">
        <v>5194</v>
      </c>
      <c r="E358" s="332">
        <v>6351</v>
      </c>
      <c r="F358" s="366" t="s">
        <v>753</v>
      </c>
      <c r="G358" s="333" t="s">
        <v>1081</v>
      </c>
      <c r="H358" s="333">
        <v>2014</v>
      </c>
      <c r="I358" s="333">
        <v>2016</v>
      </c>
      <c r="J358" s="356">
        <v>46687</v>
      </c>
      <c r="K358" s="356">
        <v>39197</v>
      </c>
      <c r="L358" s="356">
        <v>449</v>
      </c>
      <c r="M358" s="337"/>
      <c r="N358" s="337">
        <v>6491</v>
      </c>
      <c r="O358" s="335">
        <v>6490</v>
      </c>
      <c r="P358" s="338">
        <f t="shared" si="70"/>
        <v>0.99984594053304576</v>
      </c>
      <c r="Q358" s="337"/>
      <c r="R358" s="337"/>
      <c r="S358" s="339"/>
      <c r="T358" s="340" t="s">
        <v>1074</v>
      </c>
      <c r="U358" s="379"/>
      <c r="V358" s="342">
        <f t="shared" si="57"/>
        <v>39747</v>
      </c>
      <c r="W358" s="343" t="s">
        <v>1173</v>
      </c>
      <c r="X358" s="344">
        <f t="shared" si="75"/>
        <v>38</v>
      </c>
      <c r="Y358" s="342">
        <f t="shared" si="58"/>
        <v>5900</v>
      </c>
      <c r="Z358" s="345" t="str">
        <f t="shared" si="59"/>
        <v>ORG 5194 - Revitalizace městských parků, III. etapa</v>
      </c>
      <c r="AA358" s="346" t="str">
        <f t="shared" si="60"/>
        <v>5900374551946351EU</v>
      </c>
      <c r="AB358" s="329"/>
      <c r="AC358" s="347"/>
      <c r="AD358" s="329"/>
      <c r="AE358" s="329"/>
      <c r="AF358" s="329"/>
    </row>
    <row r="359" spans="1:32" outlineLevel="2" x14ac:dyDescent="0.2">
      <c r="A359" s="330">
        <f t="shared" si="69"/>
        <v>357</v>
      </c>
      <c r="B359" s="331" t="s">
        <v>945</v>
      </c>
      <c r="C359" s="332" t="s">
        <v>1072</v>
      </c>
      <c r="D359" s="333">
        <v>5194</v>
      </c>
      <c r="E359" s="332">
        <v>6451</v>
      </c>
      <c r="F359" s="366" t="s">
        <v>753</v>
      </c>
      <c r="G359" s="333" t="s">
        <v>1081</v>
      </c>
      <c r="H359" s="333"/>
      <c r="I359" s="333"/>
      <c r="J359" s="335"/>
      <c r="K359" s="335"/>
      <c r="L359" s="336"/>
      <c r="M359" s="337"/>
      <c r="N359" s="337">
        <v>39197</v>
      </c>
      <c r="O359" s="335">
        <v>39197</v>
      </c>
      <c r="P359" s="338">
        <f t="shared" si="70"/>
        <v>1</v>
      </c>
      <c r="Q359" s="337"/>
      <c r="R359" s="337"/>
      <c r="S359" s="339"/>
      <c r="T359" s="340" t="s">
        <v>1074</v>
      </c>
      <c r="U359" s="379"/>
      <c r="V359" s="342">
        <f t="shared" si="57"/>
        <v>-39197</v>
      </c>
      <c r="W359" s="343" t="s">
        <v>1173</v>
      </c>
      <c r="X359" s="344">
        <f t="shared" si="75"/>
        <v>38</v>
      </c>
      <c r="Y359" s="342">
        <f t="shared" si="58"/>
        <v>5900</v>
      </c>
      <c r="Z359" s="345" t="str">
        <f t="shared" si="59"/>
        <v>ORG 5194 - Revitalizace městských parků, III. etapa</v>
      </c>
      <c r="AA359" s="346" t="str">
        <f t="shared" si="60"/>
        <v>5900374551946451EU</v>
      </c>
      <c r="AB359" s="329"/>
      <c r="AC359" s="347"/>
      <c r="AD359" s="329"/>
      <c r="AE359" s="329"/>
      <c r="AF359" s="329"/>
    </row>
    <row r="360" spans="1:32" outlineLevel="2" x14ac:dyDescent="0.2">
      <c r="A360" s="330">
        <f t="shared" si="69"/>
        <v>358</v>
      </c>
      <c r="B360" s="331" t="s">
        <v>701</v>
      </c>
      <c r="C360" s="332" t="s">
        <v>1072</v>
      </c>
      <c r="D360" s="333">
        <v>5204</v>
      </c>
      <c r="E360" s="332">
        <v>6351</v>
      </c>
      <c r="F360" s="366" t="s">
        <v>753</v>
      </c>
      <c r="G360" s="333" t="s">
        <v>1082</v>
      </c>
      <c r="H360" s="333">
        <v>2015</v>
      </c>
      <c r="I360" s="333">
        <v>2015</v>
      </c>
      <c r="J360" s="335">
        <v>25301</v>
      </c>
      <c r="K360" s="335">
        <v>21181</v>
      </c>
      <c r="L360" s="336"/>
      <c r="M360" s="337">
        <v>4120</v>
      </c>
      <c r="N360" s="337"/>
      <c r="O360" s="335"/>
      <c r="P360" s="338" t="str">
        <f t="shared" si="70"/>
        <v xml:space="preserve"> </v>
      </c>
      <c r="Q360" s="337"/>
      <c r="R360" s="337"/>
      <c r="S360" s="339"/>
      <c r="T360" s="340" t="s">
        <v>1074</v>
      </c>
      <c r="U360" s="379"/>
      <c r="V360" s="342">
        <f t="shared" si="57"/>
        <v>25301</v>
      </c>
      <c r="W360" s="343" t="s">
        <v>1173</v>
      </c>
      <c r="X360" s="344">
        <f t="shared" si="75"/>
        <v>38</v>
      </c>
      <c r="Y360" s="342">
        <f t="shared" si="58"/>
        <v>5600</v>
      </c>
      <c r="Z360" s="345" t="str">
        <f t="shared" si="59"/>
        <v>ORG 5204 - Kapucínské terasy</v>
      </c>
      <c r="AA360" s="346" t="str">
        <f t="shared" si="60"/>
        <v>5600374552046351EU</v>
      </c>
      <c r="AB360" s="329"/>
      <c r="AC360" s="347"/>
      <c r="AD360" s="329"/>
      <c r="AE360" s="329"/>
      <c r="AF360" s="329"/>
    </row>
    <row r="361" spans="1:32" outlineLevel="2" x14ac:dyDescent="0.2">
      <c r="A361" s="330">
        <f t="shared" si="69"/>
        <v>359</v>
      </c>
      <c r="B361" s="358" t="s">
        <v>1036</v>
      </c>
      <c r="C361" s="332" t="s">
        <v>1083</v>
      </c>
      <c r="D361" s="394">
        <v>30019105</v>
      </c>
      <c r="E361" s="332">
        <v>6351</v>
      </c>
      <c r="F361" s="366"/>
      <c r="G361" s="333" t="s">
        <v>1084</v>
      </c>
      <c r="H361" s="332"/>
      <c r="I361" s="332"/>
      <c r="J361" s="356"/>
      <c r="K361" s="356"/>
      <c r="L361" s="356">
        <v>2538</v>
      </c>
      <c r="M361" s="357"/>
      <c r="N361" s="357">
        <v>5289</v>
      </c>
      <c r="O361" s="356">
        <v>4291</v>
      </c>
      <c r="P361" s="338">
        <f t="shared" si="70"/>
        <v>0.81130648515787485</v>
      </c>
      <c r="Q361" s="357">
        <v>2200</v>
      </c>
      <c r="R361" s="357"/>
      <c r="S361" s="339"/>
      <c r="T361" s="340" t="s">
        <v>1074</v>
      </c>
      <c r="U361" s="379"/>
      <c r="V361" s="342">
        <f t="shared" ref="V361:V422" si="76">IF(LEN($D361)=4,(J361-L361-N361-Q361-R361-S361),0)</f>
        <v>0</v>
      </c>
      <c r="W361" s="343" t="s">
        <v>1173</v>
      </c>
      <c r="X361" s="344">
        <f t="shared" si="75"/>
        <v>38</v>
      </c>
      <c r="Y361" s="342" t="str">
        <f t="shared" ref="Y361:Y422" si="77">IF($V361=0," ",IF(LEN($B361)=4,$B361*1,$B361))</f>
        <v xml:space="preserve"> </v>
      </c>
      <c r="Z361" s="345">
        <f t="shared" ref="Z361:Z422" si="78">IF($Y361=" ",0,"ORG "&amp;$D361&amp;" - "&amp;$G361)</f>
        <v>0</v>
      </c>
      <c r="AA361" s="346" t="str">
        <f t="shared" ref="AA361:AA422" si="79">$B361&amp;LEFT($C361,4)&amp;$D361&amp;$E361&amp;$F361</f>
        <v>42003745300191056351</v>
      </c>
      <c r="AB361" s="329"/>
      <c r="AC361" s="347"/>
      <c r="AD361" s="329"/>
      <c r="AE361" s="329"/>
      <c r="AF361" s="329"/>
    </row>
    <row r="362" spans="1:32" outlineLevel="1" x14ac:dyDescent="0.2">
      <c r="A362" s="330">
        <f t="shared" si="69"/>
        <v>360</v>
      </c>
      <c r="B362" s="358"/>
      <c r="C362" s="364" t="s">
        <v>1085</v>
      </c>
      <c r="D362" s="394"/>
      <c r="E362" s="332"/>
      <c r="F362" s="366"/>
      <c r="G362" s="333"/>
      <c r="H362" s="332"/>
      <c r="I362" s="332"/>
      <c r="J362" s="356">
        <f t="shared" ref="J362:O362" si="80">SUBTOTAL(9,J348:J361)</f>
        <v>338452</v>
      </c>
      <c r="K362" s="356">
        <f t="shared" si="80"/>
        <v>101120</v>
      </c>
      <c r="L362" s="356">
        <f t="shared" si="80"/>
        <v>197107</v>
      </c>
      <c r="M362" s="357">
        <f t="shared" si="80"/>
        <v>22119</v>
      </c>
      <c r="N362" s="357">
        <f t="shared" si="80"/>
        <v>59223</v>
      </c>
      <c r="O362" s="356">
        <f t="shared" si="80"/>
        <v>56225</v>
      </c>
      <c r="P362" s="338">
        <f t="shared" si="70"/>
        <v>0.94937777552640024</v>
      </c>
      <c r="Q362" s="357">
        <f>SUBTOTAL(9,Q348:Q361)</f>
        <v>3149</v>
      </c>
      <c r="R362" s="357">
        <f>SUBTOTAL(9,R348:R361)</f>
        <v>0</v>
      </c>
      <c r="S362" s="339">
        <f>SUBTOTAL(9,S348:S361)</f>
        <v>0</v>
      </c>
      <c r="T362" s="340"/>
      <c r="U362" s="379"/>
      <c r="V362" s="342"/>
      <c r="W362" s="343"/>
      <c r="X362" s="344"/>
      <c r="Y362" s="342" t="str">
        <f>IF($V362=0," ",IF(LEN($B362)=4,$B362*1,$B362))</f>
        <v xml:space="preserve"> </v>
      </c>
      <c r="Z362" s="345">
        <f>IF($Y362=" ",0,"ORG "&amp;$D362&amp;" - "&amp;$G362)</f>
        <v>0</v>
      </c>
      <c r="AA362" s="346" t="str">
        <f>$B362&amp;LEFT($C362,4)&amp;$D362&amp;$E362&amp;$F362</f>
        <v>Celk</v>
      </c>
      <c r="AB362" s="329"/>
      <c r="AC362" s="347"/>
      <c r="AD362" s="329"/>
      <c r="AE362" s="329"/>
      <c r="AF362" s="329"/>
    </row>
    <row r="363" spans="1:32" outlineLevel="2" x14ac:dyDescent="0.2">
      <c r="A363" s="330">
        <f t="shared" si="69"/>
        <v>361</v>
      </c>
      <c r="B363" s="358" t="s">
        <v>701</v>
      </c>
      <c r="C363" s="332" t="s">
        <v>462</v>
      </c>
      <c r="D363" s="332">
        <v>5096</v>
      </c>
      <c r="E363" s="332">
        <v>6121</v>
      </c>
      <c r="F363" s="366" t="s">
        <v>753</v>
      </c>
      <c r="G363" s="333" t="s">
        <v>1086</v>
      </c>
      <c r="H363" s="359">
        <v>2010</v>
      </c>
      <c r="I363" s="332">
        <v>2015</v>
      </c>
      <c r="J363" s="356">
        <v>35705</v>
      </c>
      <c r="K363" s="356">
        <v>25587</v>
      </c>
      <c r="L363" s="356">
        <v>22828</v>
      </c>
      <c r="M363" s="357"/>
      <c r="N363" s="357">
        <v>7655</v>
      </c>
      <c r="O363" s="356">
        <v>6322</v>
      </c>
      <c r="P363" s="338">
        <f t="shared" si="70"/>
        <v>0.82586544741998691</v>
      </c>
      <c r="Q363" s="357"/>
      <c r="R363" s="357"/>
      <c r="S363" s="339"/>
      <c r="T363" s="340" t="s">
        <v>703</v>
      </c>
      <c r="U363" s="379"/>
      <c r="V363" s="342">
        <f t="shared" si="76"/>
        <v>5222</v>
      </c>
      <c r="W363" s="343" t="s">
        <v>1173</v>
      </c>
      <c r="X363" s="344">
        <f>IF(W363="Komentovat",X361+1,X361)</f>
        <v>38</v>
      </c>
      <c r="Y363" s="342">
        <f t="shared" si="77"/>
        <v>5600</v>
      </c>
      <c r="Z363" s="345" t="str">
        <f t="shared" si="78"/>
        <v>ORG 5096 - Rekonstrukce objektu Hlídka 4</v>
      </c>
      <c r="AA363" s="346" t="str">
        <f t="shared" si="79"/>
        <v>5600379250966121EU</v>
      </c>
      <c r="AB363" s="329"/>
      <c r="AC363" s="347"/>
      <c r="AD363" s="329"/>
      <c r="AE363" s="329"/>
      <c r="AF363" s="329"/>
    </row>
    <row r="364" spans="1:32" outlineLevel="2" x14ac:dyDescent="0.2">
      <c r="A364" s="330">
        <f t="shared" si="69"/>
        <v>362</v>
      </c>
      <c r="B364" s="358" t="s">
        <v>1036</v>
      </c>
      <c r="C364" s="332" t="s">
        <v>462</v>
      </c>
      <c r="D364" s="332">
        <v>300199</v>
      </c>
      <c r="E364" s="332">
        <v>6329</v>
      </c>
      <c r="F364" s="366"/>
      <c r="G364" s="333" t="s">
        <v>1087</v>
      </c>
      <c r="H364" s="332"/>
      <c r="I364" s="332"/>
      <c r="J364" s="356"/>
      <c r="K364" s="356"/>
      <c r="L364" s="356">
        <v>52</v>
      </c>
      <c r="M364" s="357"/>
      <c r="N364" s="357">
        <v>1000</v>
      </c>
      <c r="O364" s="356">
        <v>1000</v>
      </c>
      <c r="P364" s="338">
        <f t="shared" si="70"/>
        <v>1</v>
      </c>
      <c r="Q364" s="357"/>
      <c r="R364" s="357"/>
      <c r="S364" s="339"/>
      <c r="T364" s="340" t="s">
        <v>1061</v>
      </c>
      <c r="U364" s="379"/>
      <c r="V364" s="342">
        <f t="shared" si="76"/>
        <v>0</v>
      </c>
      <c r="W364" s="343" t="s">
        <v>1173</v>
      </c>
      <c r="X364" s="344">
        <f t="shared" si="75"/>
        <v>38</v>
      </c>
      <c r="Y364" s="342" t="str">
        <f t="shared" si="77"/>
        <v xml:space="preserve"> </v>
      </c>
      <c r="Z364" s="345">
        <f t="shared" si="78"/>
        <v>0</v>
      </c>
      <c r="AA364" s="346" t="str">
        <f t="shared" si="79"/>
        <v>420037923001996329</v>
      </c>
      <c r="AB364" s="329"/>
      <c r="AC364" s="347"/>
      <c r="AD364" s="329"/>
      <c r="AE364" s="329"/>
      <c r="AF364" s="329"/>
    </row>
    <row r="365" spans="1:32" outlineLevel="1" x14ac:dyDescent="0.2">
      <c r="A365" s="330">
        <f t="shared" si="69"/>
        <v>363</v>
      </c>
      <c r="B365" s="358"/>
      <c r="C365" s="364" t="s">
        <v>1088</v>
      </c>
      <c r="D365" s="332"/>
      <c r="E365" s="332"/>
      <c r="F365" s="366"/>
      <c r="G365" s="333"/>
      <c r="H365" s="332"/>
      <c r="I365" s="332"/>
      <c r="J365" s="356">
        <f t="shared" ref="J365:O365" si="81">SUBTOTAL(9,J363:J364)</f>
        <v>35705</v>
      </c>
      <c r="K365" s="356">
        <f t="shared" si="81"/>
        <v>25587</v>
      </c>
      <c r="L365" s="356">
        <f t="shared" si="81"/>
        <v>22880</v>
      </c>
      <c r="M365" s="357">
        <f t="shared" si="81"/>
        <v>0</v>
      </c>
      <c r="N365" s="357">
        <f t="shared" si="81"/>
        <v>8655</v>
      </c>
      <c r="O365" s="356">
        <f t="shared" si="81"/>
        <v>7322</v>
      </c>
      <c r="P365" s="338">
        <f t="shared" si="70"/>
        <v>0.84598497978047371</v>
      </c>
      <c r="Q365" s="357">
        <f>SUBTOTAL(9,Q363:Q364)</f>
        <v>0</v>
      </c>
      <c r="R365" s="357">
        <f>SUBTOTAL(9,R363:R364)</f>
        <v>0</v>
      </c>
      <c r="S365" s="339">
        <f>SUBTOTAL(9,S363:S364)</f>
        <v>0</v>
      </c>
      <c r="T365" s="340"/>
      <c r="U365" s="379"/>
      <c r="V365" s="342"/>
      <c r="W365" s="343"/>
      <c r="X365" s="344"/>
      <c r="Y365" s="342" t="str">
        <f>IF($V365=0," ",IF(LEN($B365)=4,$B365*1,$B365))</f>
        <v xml:space="preserve"> </v>
      </c>
      <c r="Z365" s="345">
        <f>IF($Y365=" ",0,"ORG "&amp;$D365&amp;" - "&amp;$G365)</f>
        <v>0</v>
      </c>
      <c r="AA365" s="346" t="str">
        <f>$B365&amp;LEFT($C365,4)&amp;$D365&amp;$E365&amp;$F365</f>
        <v>Celk</v>
      </c>
      <c r="AB365" s="329"/>
      <c r="AC365" s="347"/>
      <c r="AD365" s="329"/>
      <c r="AE365" s="329"/>
      <c r="AF365" s="329"/>
    </row>
    <row r="366" spans="1:32" outlineLevel="2" x14ac:dyDescent="0.2">
      <c r="A366" s="330">
        <f t="shared" si="69"/>
        <v>364</v>
      </c>
      <c r="B366" s="331" t="s">
        <v>1089</v>
      </c>
      <c r="C366" s="384" t="s">
        <v>1090</v>
      </c>
      <c r="D366" s="333">
        <v>300500</v>
      </c>
      <c r="E366" s="332">
        <v>6123</v>
      </c>
      <c r="F366" s="334"/>
      <c r="G366" s="333" t="s">
        <v>1091</v>
      </c>
      <c r="H366" s="333"/>
      <c r="I366" s="333"/>
      <c r="J366" s="335"/>
      <c r="K366" s="335"/>
      <c r="L366" s="336"/>
      <c r="M366" s="337">
        <v>398</v>
      </c>
      <c r="N366" s="337">
        <v>398</v>
      </c>
      <c r="O366" s="335">
        <v>390</v>
      </c>
      <c r="P366" s="338">
        <f t="shared" si="70"/>
        <v>0.97989949748743721</v>
      </c>
      <c r="Q366" s="337"/>
      <c r="R366" s="337"/>
      <c r="S366" s="339"/>
      <c r="T366" s="340" t="s">
        <v>1092</v>
      </c>
      <c r="U366" s="379"/>
      <c r="V366" s="342">
        <f t="shared" si="76"/>
        <v>0</v>
      </c>
      <c r="W366" s="343" t="s">
        <v>1173</v>
      </c>
      <c r="X366" s="344">
        <f>IF(W366="Komentovat",X364+1,X364)</f>
        <v>38</v>
      </c>
      <c r="Y366" s="342" t="str">
        <f t="shared" si="77"/>
        <v xml:space="preserve"> </v>
      </c>
      <c r="Z366" s="345">
        <f t="shared" si="78"/>
        <v>0</v>
      </c>
      <c r="AA366" s="346" t="str">
        <f t="shared" si="79"/>
        <v>720043413005006123</v>
      </c>
      <c r="AB366" s="329"/>
      <c r="AC366" s="347"/>
      <c r="AD366" s="329"/>
      <c r="AE366" s="329"/>
      <c r="AF366" s="329"/>
    </row>
    <row r="367" spans="1:32" outlineLevel="1" x14ac:dyDescent="0.2">
      <c r="A367" s="330">
        <f t="shared" si="69"/>
        <v>365</v>
      </c>
      <c r="B367" s="331"/>
      <c r="C367" s="397" t="s">
        <v>1093</v>
      </c>
      <c r="D367" s="333"/>
      <c r="E367" s="332"/>
      <c r="F367" s="334"/>
      <c r="G367" s="333"/>
      <c r="H367" s="333"/>
      <c r="I367" s="333"/>
      <c r="J367" s="335">
        <f t="shared" ref="J367:O367" si="82">SUBTOTAL(9,J366:J366)</f>
        <v>0</v>
      </c>
      <c r="K367" s="335">
        <f t="shared" si="82"/>
        <v>0</v>
      </c>
      <c r="L367" s="336">
        <f t="shared" si="82"/>
        <v>0</v>
      </c>
      <c r="M367" s="337">
        <f t="shared" si="82"/>
        <v>398</v>
      </c>
      <c r="N367" s="337">
        <f t="shared" si="82"/>
        <v>398</v>
      </c>
      <c r="O367" s="335">
        <f t="shared" si="82"/>
        <v>390</v>
      </c>
      <c r="P367" s="338">
        <f t="shared" si="70"/>
        <v>0.97989949748743721</v>
      </c>
      <c r="Q367" s="337">
        <f>SUBTOTAL(9,Q366:Q366)</f>
        <v>0</v>
      </c>
      <c r="R367" s="337">
        <f>SUBTOTAL(9,R366:R366)</f>
        <v>0</v>
      </c>
      <c r="S367" s="339">
        <f>SUBTOTAL(9,S366:S366)</f>
        <v>0</v>
      </c>
      <c r="T367" s="340"/>
      <c r="U367" s="379"/>
      <c r="V367" s="342"/>
      <c r="W367" s="343"/>
      <c r="X367" s="344"/>
      <c r="Y367" s="342" t="str">
        <f>IF($V367=0," ",IF(LEN($B367)=4,$B367*1,$B367))</f>
        <v xml:space="preserve"> </v>
      </c>
      <c r="Z367" s="345">
        <f>IF($Y367=" ",0,"ORG "&amp;$D367&amp;" - "&amp;$G367)</f>
        <v>0</v>
      </c>
      <c r="AA367" s="346" t="str">
        <f>$B367&amp;LEFT($C367,4)&amp;$D367&amp;$E367&amp;$F367</f>
        <v>Celk</v>
      </c>
      <c r="AB367" s="329"/>
      <c r="AC367" s="347"/>
      <c r="AD367" s="329"/>
      <c r="AE367" s="329"/>
      <c r="AF367" s="329"/>
    </row>
    <row r="368" spans="1:32" outlineLevel="2" x14ac:dyDescent="0.2">
      <c r="A368" s="330">
        <f t="shared" si="69"/>
        <v>366</v>
      </c>
      <c r="B368" s="331" t="s">
        <v>701</v>
      </c>
      <c r="C368" s="332" t="s">
        <v>594</v>
      </c>
      <c r="D368" s="333">
        <v>5197</v>
      </c>
      <c r="E368" s="332">
        <v>6121</v>
      </c>
      <c r="F368" s="380" t="s">
        <v>753</v>
      </c>
      <c r="G368" s="333" t="s">
        <v>1094</v>
      </c>
      <c r="H368" s="333">
        <v>2014</v>
      </c>
      <c r="I368" s="333">
        <v>2015</v>
      </c>
      <c r="J368" s="335">
        <v>35026</v>
      </c>
      <c r="K368" s="335">
        <v>5197</v>
      </c>
      <c r="L368" s="336"/>
      <c r="M368" s="337">
        <v>5000</v>
      </c>
      <c r="N368" s="337">
        <v>23300</v>
      </c>
      <c r="O368" s="335">
        <v>20794</v>
      </c>
      <c r="P368" s="338">
        <f t="shared" si="70"/>
        <v>0.89244635193133048</v>
      </c>
      <c r="Q368" s="337"/>
      <c r="R368" s="337"/>
      <c r="S368" s="339"/>
      <c r="T368" s="340" t="s">
        <v>703</v>
      </c>
      <c r="U368" s="379"/>
      <c r="V368" s="342">
        <f t="shared" si="76"/>
        <v>11726</v>
      </c>
      <c r="W368" s="343" t="s">
        <v>1173</v>
      </c>
      <c r="X368" s="344">
        <f>IF(W368="Komentovat",X366+1,X366)</f>
        <v>38</v>
      </c>
      <c r="Y368" s="342">
        <f t="shared" si="77"/>
        <v>5600</v>
      </c>
      <c r="Z368" s="345" t="str">
        <f t="shared" si="78"/>
        <v>ORG 5197 - Stavební úpravy Domova pro seniory Foltýnova</v>
      </c>
      <c r="AA368" s="346" t="str">
        <f t="shared" si="79"/>
        <v>5600435051976121EU</v>
      </c>
      <c r="AB368" s="329"/>
      <c r="AC368" s="347"/>
      <c r="AD368" s="329"/>
      <c r="AE368" s="329"/>
      <c r="AF368" s="329"/>
    </row>
    <row r="369" spans="1:32" outlineLevel="2" x14ac:dyDescent="0.2">
      <c r="A369" s="330">
        <f t="shared" si="69"/>
        <v>367</v>
      </c>
      <c r="B369" s="331" t="s">
        <v>1089</v>
      </c>
      <c r="C369" s="332" t="s">
        <v>594</v>
      </c>
      <c r="D369" s="333">
        <v>30059131</v>
      </c>
      <c r="E369" s="332">
        <v>6351</v>
      </c>
      <c r="F369" s="334"/>
      <c r="G369" s="367" t="s">
        <v>1095</v>
      </c>
      <c r="H369" s="333"/>
      <c r="I369" s="333"/>
      <c r="J369" s="335"/>
      <c r="K369" s="335"/>
      <c r="L369" s="336"/>
      <c r="M369" s="337">
        <v>660</v>
      </c>
      <c r="N369" s="337">
        <v>1535</v>
      </c>
      <c r="O369" s="335">
        <v>1514</v>
      </c>
      <c r="P369" s="338">
        <f t="shared" si="70"/>
        <v>0.98631921824104229</v>
      </c>
      <c r="Q369" s="337">
        <v>1350</v>
      </c>
      <c r="R369" s="337"/>
      <c r="S369" s="339"/>
      <c r="T369" s="340" t="s">
        <v>1096</v>
      </c>
      <c r="U369" s="379"/>
      <c r="V369" s="342">
        <f t="shared" si="76"/>
        <v>0</v>
      </c>
      <c r="W369" s="343" t="s">
        <v>1173</v>
      </c>
      <c r="X369" s="344">
        <f t="shared" si="75"/>
        <v>38</v>
      </c>
      <c r="Y369" s="342" t="str">
        <f t="shared" si="77"/>
        <v xml:space="preserve"> </v>
      </c>
      <c r="Z369" s="345">
        <f t="shared" si="78"/>
        <v>0</v>
      </c>
      <c r="AA369" s="346" t="str">
        <f t="shared" si="79"/>
        <v>72004350300591316351</v>
      </c>
      <c r="AB369" s="329"/>
      <c r="AC369" s="347"/>
      <c r="AD369" s="329"/>
      <c r="AE369" s="329"/>
      <c r="AF369" s="329"/>
    </row>
    <row r="370" spans="1:32" outlineLevel="2" x14ac:dyDescent="0.2">
      <c r="A370" s="330">
        <f t="shared" si="69"/>
        <v>368</v>
      </c>
      <c r="B370" s="331" t="s">
        <v>1089</v>
      </c>
      <c r="C370" s="332" t="s">
        <v>594</v>
      </c>
      <c r="D370" s="333">
        <v>30059134</v>
      </c>
      <c r="E370" s="332">
        <v>6351</v>
      </c>
      <c r="F370" s="334"/>
      <c r="G370" s="367" t="s">
        <v>1097</v>
      </c>
      <c r="H370" s="333"/>
      <c r="I370" s="333"/>
      <c r="J370" s="335"/>
      <c r="K370" s="335"/>
      <c r="L370" s="336"/>
      <c r="M370" s="337">
        <v>1100</v>
      </c>
      <c r="N370" s="337">
        <v>3900</v>
      </c>
      <c r="O370" s="335">
        <v>3783</v>
      </c>
      <c r="P370" s="338">
        <f t="shared" si="70"/>
        <v>0.97</v>
      </c>
      <c r="Q370" s="337">
        <v>800</v>
      </c>
      <c r="R370" s="337"/>
      <c r="S370" s="339"/>
      <c r="T370" s="340" t="s">
        <v>1098</v>
      </c>
      <c r="U370" s="379"/>
      <c r="V370" s="342">
        <f t="shared" si="76"/>
        <v>0</v>
      </c>
      <c r="W370" s="343" t="s">
        <v>1173</v>
      </c>
      <c r="X370" s="344">
        <f t="shared" si="75"/>
        <v>38</v>
      </c>
      <c r="Y370" s="342" t="str">
        <f t="shared" si="77"/>
        <v xml:space="preserve"> </v>
      </c>
      <c r="Z370" s="345">
        <f t="shared" si="78"/>
        <v>0</v>
      </c>
      <c r="AA370" s="346" t="str">
        <f t="shared" si="79"/>
        <v>72004350300591346351</v>
      </c>
      <c r="AB370" s="329"/>
      <c r="AC370" s="347"/>
      <c r="AD370" s="329"/>
      <c r="AE370" s="329"/>
      <c r="AF370" s="329"/>
    </row>
    <row r="371" spans="1:32" outlineLevel="2" x14ac:dyDescent="0.2">
      <c r="A371" s="330">
        <f t="shared" si="69"/>
        <v>369</v>
      </c>
      <c r="B371" s="331" t="s">
        <v>1089</v>
      </c>
      <c r="C371" s="332" t="s">
        <v>594</v>
      </c>
      <c r="D371" s="333">
        <v>30059135</v>
      </c>
      <c r="E371" s="332">
        <v>6351</v>
      </c>
      <c r="F371" s="334"/>
      <c r="G371" s="333" t="s">
        <v>1099</v>
      </c>
      <c r="H371" s="333"/>
      <c r="I371" s="333"/>
      <c r="J371" s="335"/>
      <c r="K371" s="335"/>
      <c r="L371" s="336">
        <v>100</v>
      </c>
      <c r="M371" s="337"/>
      <c r="N371" s="337">
        <v>570</v>
      </c>
      <c r="O371" s="335">
        <v>570</v>
      </c>
      <c r="P371" s="338">
        <f t="shared" si="70"/>
        <v>1</v>
      </c>
      <c r="Q371" s="337"/>
      <c r="R371" s="337"/>
      <c r="S371" s="339"/>
      <c r="T371" s="340" t="s">
        <v>1100</v>
      </c>
      <c r="U371" s="379"/>
      <c r="V371" s="342">
        <f t="shared" si="76"/>
        <v>0</v>
      </c>
      <c r="W371" s="343" t="s">
        <v>1173</v>
      </c>
      <c r="X371" s="344">
        <f t="shared" si="75"/>
        <v>38</v>
      </c>
      <c r="Y371" s="342" t="str">
        <f t="shared" si="77"/>
        <v xml:space="preserve"> </v>
      </c>
      <c r="Z371" s="345">
        <f t="shared" si="78"/>
        <v>0</v>
      </c>
      <c r="AA371" s="346" t="str">
        <f t="shared" si="79"/>
        <v>72004350300591356351</v>
      </c>
      <c r="AB371" s="329"/>
      <c r="AC371" s="347"/>
      <c r="AD371" s="329"/>
      <c r="AE371" s="329"/>
      <c r="AF371" s="329"/>
    </row>
    <row r="372" spans="1:32" outlineLevel="2" x14ac:dyDescent="0.2">
      <c r="A372" s="330">
        <f t="shared" si="69"/>
        <v>370</v>
      </c>
      <c r="B372" s="331" t="s">
        <v>1089</v>
      </c>
      <c r="C372" s="332" t="s">
        <v>594</v>
      </c>
      <c r="D372" s="333">
        <v>30059136</v>
      </c>
      <c r="E372" s="332">
        <v>6351</v>
      </c>
      <c r="F372" s="334"/>
      <c r="G372" s="390" t="s">
        <v>1101</v>
      </c>
      <c r="H372" s="333"/>
      <c r="I372" s="333"/>
      <c r="J372" s="335"/>
      <c r="K372" s="335"/>
      <c r="L372" s="336"/>
      <c r="M372" s="337"/>
      <c r="N372" s="337">
        <v>450</v>
      </c>
      <c r="O372" s="335">
        <v>450</v>
      </c>
      <c r="P372" s="338">
        <f t="shared" si="70"/>
        <v>1</v>
      </c>
      <c r="Q372" s="337"/>
      <c r="R372" s="337"/>
      <c r="S372" s="339"/>
      <c r="T372" s="340" t="s">
        <v>1102</v>
      </c>
      <c r="U372" s="379"/>
      <c r="V372" s="342">
        <f t="shared" si="76"/>
        <v>0</v>
      </c>
      <c r="W372" s="343" t="s">
        <v>1173</v>
      </c>
      <c r="X372" s="344">
        <f t="shared" si="75"/>
        <v>38</v>
      </c>
      <c r="Y372" s="342" t="str">
        <f t="shared" si="77"/>
        <v xml:space="preserve"> </v>
      </c>
      <c r="Z372" s="345">
        <f t="shared" si="78"/>
        <v>0</v>
      </c>
      <c r="AA372" s="346" t="str">
        <f t="shared" si="79"/>
        <v>72004350300591366351</v>
      </c>
      <c r="AB372" s="329"/>
      <c r="AC372" s="347"/>
      <c r="AD372" s="329"/>
      <c r="AE372" s="329"/>
      <c r="AF372" s="329"/>
    </row>
    <row r="373" spans="1:32" outlineLevel="2" x14ac:dyDescent="0.2">
      <c r="A373" s="330">
        <f t="shared" si="69"/>
        <v>371</v>
      </c>
      <c r="B373" s="331" t="s">
        <v>1089</v>
      </c>
      <c r="C373" s="332" t="s">
        <v>594</v>
      </c>
      <c r="D373" s="333">
        <v>30059138</v>
      </c>
      <c r="E373" s="332">
        <v>6351</v>
      </c>
      <c r="F373" s="334"/>
      <c r="G373" s="367" t="s">
        <v>1103</v>
      </c>
      <c r="H373" s="333"/>
      <c r="I373" s="333"/>
      <c r="J373" s="335"/>
      <c r="K373" s="335"/>
      <c r="L373" s="336"/>
      <c r="M373" s="337">
        <v>200</v>
      </c>
      <c r="N373" s="337">
        <v>200</v>
      </c>
      <c r="O373" s="335">
        <v>200</v>
      </c>
      <c r="P373" s="338">
        <f t="shared" si="70"/>
        <v>1</v>
      </c>
      <c r="Q373" s="337"/>
      <c r="R373" s="337"/>
      <c r="S373" s="339"/>
      <c r="T373" s="340" t="s">
        <v>1104</v>
      </c>
      <c r="U373" s="379"/>
      <c r="V373" s="342">
        <f t="shared" si="76"/>
        <v>0</v>
      </c>
      <c r="W373" s="343" t="s">
        <v>1173</v>
      </c>
      <c r="X373" s="344">
        <f t="shared" si="75"/>
        <v>38</v>
      </c>
      <c r="Y373" s="342" t="str">
        <f t="shared" si="77"/>
        <v xml:space="preserve"> </v>
      </c>
      <c r="Z373" s="345">
        <f t="shared" si="78"/>
        <v>0</v>
      </c>
      <c r="AA373" s="346" t="str">
        <f t="shared" si="79"/>
        <v>72004350300591386351</v>
      </c>
      <c r="AB373" s="329"/>
      <c r="AC373" s="347"/>
      <c r="AD373" s="329"/>
      <c r="AE373" s="329"/>
      <c r="AF373" s="329"/>
    </row>
    <row r="374" spans="1:32" outlineLevel="2" x14ac:dyDescent="0.2">
      <c r="A374" s="330">
        <f t="shared" si="69"/>
        <v>372</v>
      </c>
      <c r="B374" s="331" t="s">
        <v>1089</v>
      </c>
      <c r="C374" s="332" t="s">
        <v>594</v>
      </c>
      <c r="D374" s="333">
        <v>30059139</v>
      </c>
      <c r="E374" s="332">
        <v>6351</v>
      </c>
      <c r="F374" s="334"/>
      <c r="G374" s="390" t="s">
        <v>1105</v>
      </c>
      <c r="H374" s="333"/>
      <c r="I374" s="333"/>
      <c r="J374" s="335"/>
      <c r="K374" s="335"/>
      <c r="L374" s="336"/>
      <c r="M374" s="337"/>
      <c r="N374" s="337">
        <v>565</v>
      </c>
      <c r="O374" s="335">
        <v>565</v>
      </c>
      <c r="P374" s="338">
        <f t="shared" si="70"/>
        <v>1</v>
      </c>
      <c r="Q374" s="337">
        <v>580</v>
      </c>
      <c r="R374" s="337"/>
      <c r="S374" s="339"/>
      <c r="T374" s="340" t="s">
        <v>1106</v>
      </c>
      <c r="U374" s="379"/>
      <c r="V374" s="342">
        <f t="shared" si="76"/>
        <v>0</v>
      </c>
      <c r="W374" s="343" t="s">
        <v>1173</v>
      </c>
      <c r="X374" s="344">
        <f t="shared" si="75"/>
        <v>38</v>
      </c>
      <c r="Y374" s="342" t="str">
        <f t="shared" si="77"/>
        <v xml:space="preserve"> </v>
      </c>
      <c r="Z374" s="345">
        <f t="shared" si="78"/>
        <v>0</v>
      </c>
      <c r="AA374" s="346" t="str">
        <f t="shared" si="79"/>
        <v>72004350300591396351</v>
      </c>
      <c r="AB374" s="329"/>
      <c r="AC374" s="347"/>
      <c r="AD374" s="329"/>
      <c r="AE374" s="329"/>
      <c r="AF374" s="329"/>
    </row>
    <row r="375" spans="1:32" outlineLevel="1" x14ac:dyDescent="0.2">
      <c r="A375" s="330">
        <f t="shared" si="69"/>
        <v>373</v>
      </c>
      <c r="B375" s="331"/>
      <c r="C375" s="364" t="s">
        <v>1107</v>
      </c>
      <c r="D375" s="333"/>
      <c r="E375" s="332"/>
      <c r="F375" s="334"/>
      <c r="G375" s="390"/>
      <c r="H375" s="333"/>
      <c r="I375" s="333"/>
      <c r="J375" s="335">
        <f t="shared" ref="J375:O375" si="83">SUBTOTAL(9,J368:J374)</f>
        <v>35026</v>
      </c>
      <c r="K375" s="335">
        <f t="shared" si="83"/>
        <v>5197</v>
      </c>
      <c r="L375" s="336">
        <f t="shared" si="83"/>
        <v>100</v>
      </c>
      <c r="M375" s="337">
        <f t="shared" si="83"/>
        <v>6960</v>
      </c>
      <c r="N375" s="337">
        <f t="shared" si="83"/>
        <v>30520</v>
      </c>
      <c r="O375" s="335">
        <f t="shared" si="83"/>
        <v>27876</v>
      </c>
      <c r="P375" s="338">
        <f t="shared" si="70"/>
        <v>0.91336828309305373</v>
      </c>
      <c r="Q375" s="337">
        <f>SUBTOTAL(9,Q368:Q374)</f>
        <v>2730</v>
      </c>
      <c r="R375" s="337">
        <f>SUBTOTAL(9,R368:R374)</f>
        <v>0</v>
      </c>
      <c r="S375" s="339">
        <f>SUBTOTAL(9,S368:S374)</f>
        <v>0</v>
      </c>
      <c r="T375" s="340"/>
      <c r="U375" s="379"/>
      <c r="V375" s="342"/>
      <c r="W375" s="343"/>
      <c r="X375" s="344"/>
      <c r="Y375" s="342" t="str">
        <f>IF($V375=0," ",IF(LEN($B375)=4,$B375*1,$B375))</f>
        <v xml:space="preserve"> </v>
      </c>
      <c r="Z375" s="345">
        <f>IF($Y375=" ",0,"ORG "&amp;$D375&amp;" - "&amp;$G375)</f>
        <v>0</v>
      </c>
      <c r="AA375" s="346" t="str">
        <f>$B375&amp;LEFT($C375,4)&amp;$D375&amp;$E375&amp;$F375</f>
        <v>Celk</v>
      </c>
      <c r="AB375" s="329"/>
      <c r="AC375" s="347"/>
      <c r="AD375" s="329"/>
      <c r="AE375" s="329"/>
      <c r="AF375" s="329"/>
    </row>
    <row r="376" spans="1:32" outlineLevel="2" x14ac:dyDescent="0.2">
      <c r="A376" s="330">
        <f t="shared" si="69"/>
        <v>374</v>
      </c>
      <c r="B376" s="331" t="s">
        <v>164</v>
      </c>
      <c r="C376" s="384" t="s">
        <v>1108</v>
      </c>
      <c r="D376" s="333">
        <v>2912</v>
      </c>
      <c r="E376" s="332">
        <v>6121</v>
      </c>
      <c r="F376" s="334">
        <v>41</v>
      </c>
      <c r="G376" s="367" t="s">
        <v>1109</v>
      </c>
      <c r="H376" s="333">
        <v>2014</v>
      </c>
      <c r="I376" s="333">
        <v>2018</v>
      </c>
      <c r="J376" s="335">
        <v>150000</v>
      </c>
      <c r="K376" s="335"/>
      <c r="L376" s="356">
        <v>68</v>
      </c>
      <c r="M376" s="337">
        <v>3000</v>
      </c>
      <c r="N376" s="337">
        <v>500</v>
      </c>
      <c r="O376" s="335"/>
      <c r="P376" s="338">
        <f t="shared" si="70"/>
        <v>0</v>
      </c>
      <c r="Q376" s="337">
        <v>19500</v>
      </c>
      <c r="R376" s="337">
        <v>100000</v>
      </c>
      <c r="S376" s="339">
        <v>29932</v>
      </c>
      <c r="T376" s="340" t="s">
        <v>1011</v>
      </c>
      <c r="U376" s="379"/>
      <c r="V376" s="342">
        <f t="shared" si="76"/>
        <v>0</v>
      </c>
      <c r="W376" s="343" t="s">
        <v>1173</v>
      </c>
      <c r="X376" s="344">
        <f>IF(W376="Komentovat",X374+1,X374)</f>
        <v>38</v>
      </c>
      <c r="Y376" s="342" t="str">
        <f t="shared" si="77"/>
        <v xml:space="preserve"> </v>
      </c>
      <c r="Z376" s="345">
        <f t="shared" si="78"/>
        <v>0</v>
      </c>
      <c r="AA376" s="346" t="str">
        <f t="shared" si="79"/>
        <v>620043512912612141</v>
      </c>
      <c r="AB376" s="329"/>
      <c r="AC376" s="347"/>
      <c r="AD376" s="329"/>
      <c r="AE376" s="329"/>
      <c r="AF376" s="329"/>
    </row>
    <row r="377" spans="1:32" outlineLevel="2" x14ac:dyDescent="0.2">
      <c r="A377" s="330">
        <f t="shared" si="69"/>
        <v>375</v>
      </c>
      <c r="B377" s="355">
        <v>6200</v>
      </c>
      <c r="C377" s="332" t="s">
        <v>1108</v>
      </c>
      <c r="D377" s="332">
        <v>2936</v>
      </c>
      <c r="E377" s="332">
        <v>6121</v>
      </c>
      <c r="F377" s="340">
        <v>41</v>
      </c>
      <c r="G377" s="333" t="s">
        <v>1110</v>
      </c>
      <c r="H377" s="332">
        <v>2011</v>
      </c>
      <c r="I377" s="332">
        <v>2017</v>
      </c>
      <c r="J377" s="356">
        <v>42000</v>
      </c>
      <c r="K377" s="356"/>
      <c r="L377" s="356">
        <v>1664</v>
      </c>
      <c r="M377" s="357">
        <v>29900</v>
      </c>
      <c r="N377" s="357">
        <v>900</v>
      </c>
      <c r="O377" s="356">
        <v>167</v>
      </c>
      <c r="P377" s="338">
        <f t="shared" si="70"/>
        <v>0.18555555555555556</v>
      </c>
      <c r="Q377" s="357">
        <v>35000</v>
      </c>
      <c r="R377" s="357">
        <v>4436</v>
      </c>
      <c r="S377" s="339"/>
      <c r="T377" s="382" t="s">
        <v>1011</v>
      </c>
      <c r="U377" s="379"/>
      <c r="V377" s="342">
        <f t="shared" si="76"/>
        <v>0</v>
      </c>
      <c r="W377" s="343" t="s">
        <v>1173</v>
      </c>
      <c r="X377" s="344">
        <f t="shared" si="75"/>
        <v>38</v>
      </c>
      <c r="Y377" s="342" t="str">
        <f t="shared" si="77"/>
        <v xml:space="preserve"> </v>
      </c>
      <c r="Z377" s="345">
        <f t="shared" si="78"/>
        <v>0</v>
      </c>
      <c r="AA377" s="346" t="str">
        <f t="shared" si="79"/>
        <v>620043512936612141</v>
      </c>
      <c r="AB377" s="329"/>
      <c r="AC377" s="347"/>
      <c r="AD377" s="329"/>
      <c r="AE377" s="329"/>
      <c r="AF377" s="329"/>
    </row>
    <row r="378" spans="1:32" outlineLevel="2" x14ac:dyDescent="0.2">
      <c r="A378" s="330">
        <f t="shared" si="69"/>
        <v>376</v>
      </c>
      <c r="B378" s="355">
        <v>6200</v>
      </c>
      <c r="C378" s="332" t="s">
        <v>1108</v>
      </c>
      <c r="D378" s="332">
        <v>2937</v>
      </c>
      <c r="E378" s="332">
        <v>6121</v>
      </c>
      <c r="F378" s="340">
        <v>41</v>
      </c>
      <c r="G378" s="333" t="s">
        <v>1111</v>
      </c>
      <c r="H378" s="332">
        <v>2011</v>
      </c>
      <c r="I378" s="332">
        <v>2015</v>
      </c>
      <c r="J378" s="356">
        <v>37000</v>
      </c>
      <c r="K378" s="356"/>
      <c r="L378" s="356">
        <v>14290</v>
      </c>
      <c r="M378" s="357">
        <v>20330</v>
      </c>
      <c r="N378" s="357">
        <v>22710</v>
      </c>
      <c r="O378" s="356">
        <v>22098</v>
      </c>
      <c r="P378" s="338">
        <f t="shared" si="70"/>
        <v>0.97305151915455745</v>
      </c>
      <c r="Q378" s="357"/>
      <c r="R378" s="357"/>
      <c r="S378" s="339"/>
      <c r="T378" s="382" t="s">
        <v>1011</v>
      </c>
      <c r="U378" s="379"/>
      <c r="V378" s="342">
        <f t="shared" si="76"/>
        <v>0</v>
      </c>
      <c r="W378" s="343" t="s">
        <v>1173</v>
      </c>
      <c r="X378" s="344">
        <f t="shared" si="75"/>
        <v>38</v>
      </c>
      <c r="Y378" s="342" t="str">
        <f t="shared" si="77"/>
        <v xml:space="preserve"> </v>
      </c>
      <c r="Z378" s="345">
        <f t="shared" si="78"/>
        <v>0</v>
      </c>
      <c r="AA378" s="346" t="str">
        <f t="shared" si="79"/>
        <v>620043512937612141</v>
      </c>
      <c r="AB378" s="329"/>
      <c r="AC378" s="347"/>
      <c r="AD378" s="329"/>
      <c r="AE378" s="329"/>
      <c r="AF378" s="329"/>
    </row>
    <row r="379" spans="1:32" outlineLevel="1" x14ac:dyDescent="0.2">
      <c r="A379" s="330">
        <f t="shared" si="69"/>
        <v>377</v>
      </c>
      <c r="B379" s="355"/>
      <c r="C379" s="364" t="s">
        <v>1112</v>
      </c>
      <c r="D379" s="332"/>
      <c r="E379" s="332"/>
      <c r="F379" s="340"/>
      <c r="G379" s="333"/>
      <c r="H379" s="332"/>
      <c r="I379" s="332"/>
      <c r="J379" s="356">
        <f t="shared" ref="J379:O379" si="84">SUBTOTAL(9,J376:J378)</f>
        <v>229000</v>
      </c>
      <c r="K379" s="356">
        <f t="shared" si="84"/>
        <v>0</v>
      </c>
      <c r="L379" s="356">
        <f t="shared" si="84"/>
        <v>16022</v>
      </c>
      <c r="M379" s="357">
        <f t="shared" si="84"/>
        <v>53230</v>
      </c>
      <c r="N379" s="357">
        <f t="shared" si="84"/>
        <v>24110</v>
      </c>
      <c r="O379" s="356">
        <f t="shared" si="84"/>
        <v>22265</v>
      </c>
      <c r="P379" s="338">
        <f t="shared" si="70"/>
        <v>0.92347573620904189</v>
      </c>
      <c r="Q379" s="357">
        <f>SUBTOTAL(9,Q376:Q378)</f>
        <v>54500</v>
      </c>
      <c r="R379" s="357">
        <f>SUBTOTAL(9,R376:R378)</f>
        <v>104436</v>
      </c>
      <c r="S379" s="339">
        <f>SUBTOTAL(9,S376:S378)</f>
        <v>29932</v>
      </c>
      <c r="T379" s="382"/>
      <c r="U379" s="379"/>
      <c r="V379" s="342"/>
      <c r="W379" s="343"/>
      <c r="X379" s="344"/>
      <c r="Y379" s="342" t="str">
        <f>IF($V379=0," ",IF(LEN($B379)=4,$B379*1,$B379))</f>
        <v xml:space="preserve"> </v>
      </c>
      <c r="Z379" s="345">
        <f>IF($Y379=" ",0,"ORG "&amp;$D379&amp;" - "&amp;$G379)</f>
        <v>0</v>
      </c>
      <c r="AA379" s="346" t="str">
        <f>$B379&amp;LEFT($C379,4)&amp;$D379&amp;$E379&amp;$F379</f>
        <v>Celk</v>
      </c>
      <c r="AB379" s="329"/>
      <c r="AC379" s="347"/>
      <c r="AD379" s="329"/>
      <c r="AE379" s="329"/>
      <c r="AF379" s="329"/>
    </row>
    <row r="380" spans="1:32" outlineLevel="2" x14ac:dyDescent="0.2">
      <c r="A380" s="330">
        <f t="shared" si="69"/>
        <v>378</v>
      </c>
      <c r="B380" s="358" t="s">
        <v>701</v>
      </c>
      <c r="C380" s="332" t="s">
        <v>1113</v>
      </c>
      <c r="D380" s="332">
        <v>5086</v>
      </c>
      <c r="E380" s="332">
        <v>6121</v>
      </c>
      <c r="F380" s="366" t="s">
        <v>753</v>
      </c>
      <c r="G380" s="333" t="s">
        <v>1114</v>
      </c>
      <c r="H380" s="359">
        <v>2010</v>
      </c>
      <c r="I380" s="332">
        <v>2015</v>
      </c>
      <c r="J380" s="356">
        <v>18740</v>
      </c>
      <c r="K380" s="356">
        <v>11126</v>
      </c>
      <c r="L380" s="356"/>
      <c r="M380" s="357">
        <v>9000</v>
      </c>
      <c r="N380" s="357">
        <v>1</v>
      </c>
      <c r="O380" s="356">
        <v>1</v>
      </c>
      <c r="P380" s="338">
        <f t="shared" si="70"/>
        <v>1</v>
      </c>
      <c r="Q380" s="357"/>
      <c r="R380" s="357"/>
      <c r="S380" s="339"/>
      <c r="T380" s="340" t="s">
        <v>703</v>
      </c>
      <c r="U380" s="379"/>
      <c r="V380" s="342">
        <f t="shared" si="76"/>
        <v>18739</v>
      </c>
      <c r="W380" s="343" t="s">
        <v>1173</v>
      </c>
      <c r="X380" s="344">
        <f>IF(W380="Komentovat",X378+1,X378)</f>
        <v>38</v>
      </c>
      <c r="Y380" s="342">
        <f t="shared" si="77"/>
        <v>5600</v>
      </c>
      <c r="Z380" s="345" t="str">
        <f t="shared" si="78"/>
        <v>ORG 5086 - Zavedení služby tísňové péče pro seniory</v>
      </c>
      <c r="AA380" s="346" t="str">
        <f t="shared" si="79"/>
        <v>5600435250866121EU</v>
      </c>
      <c r="AB380" s="329"/>
      <c r="AC380" s="347"/>
      <c r="AD380" s="329"/>
      <c r="AE380" s="329"/>
      <c r="AF380" s="329"/>
    </row>
    <row r="381" spans="1:32" outlineLevel="1" x14ac:dyDescent="0.2">
      <c r="A381" s="330">
        <f t="shared" si="69"/>
        <v>379</v>
      </c>
      <c r="B381" s="358"/>
      <c r="C381" s="364" t="s">
        <v>1115</v>
      </c>
      <c r="D381" s="332"/>
      <c r="E381" s="332"/>
      <c r="F381" s="366"/>
      <c r="G381" s="333"/>
      <c r="H381" s="359"/>
      <c r="I381" s="332"/>
      <c r="J381" s="356">
        <f t="shared" ref="J381:O381" si="85">SUBTOTAL(9,J380:J380)</f>
        <v>18740</v>
      </c>
      <c r="K381" s="356">
        <f t="shared" si="85"/>
        <v>11126</v>
      </c>
      <c r="L381" s="356">
        <f t="shared" si="85"/>
        <v>0</v>
      </c>
      <c r="M381" s="357">
        <f t="shared" si="85"/>
        <v>9000</v>
      </c>
      <c r="N381" s="357">
        <f t="shared" si="85"/>
        <v>1</v>
      </c>
      <c r="O381" s="356">
        <f t="shared" si="85"/>
        <v>1</v>
      </c>
      <c r="P381" s="338">
        <f t="shared" si="70"/>
        <v>1</v>
      </c>
      <c r="Q381" s="357">
        <f>SUBTOTAL(9,Q380:Q380)</f>
        <v>0</v>
      </c>
      <c r="R381" s="357">
        <f>SUBTOTAL(9,R380:R380)</f>
        <v>0</v>
      </c>
      <c r="S381" s="339">
        <f>SUBTOTAL(9,S380:S380)</f>
        <v>0</v>
      </c>
      <c r="T381" s="340"/>
      <c r="U381" s="379"/>
      <c r="V381" s="342"/>
      <c r="W381" s="343"/>
      <c r="X381" s="344"/>
      <c r="Y381" s="342" t="str">
        <f>IF($V381=0," ",IF(LEN($B381)=4,$B381*1,$B381))</f>
        <v xml:space="preserve"> </v>
      </c>
      <c r="Z381" s="345">
        <f>IF($Y381=" ",0,"ORG "&amp;$D381&amp;" - "&amp;$G381)</f>
        <v>0</v>
      </c>
      <c r="AA381" s="346" t="str">
        <f>$B381&amp;LEFT($C381,4)&amp;$D381&amp;$E381&amp;$F381</f>
        <v>Celk</v>
      </c>
      <c r="AB381" s="329"/>
      <c r="AC381" s="347"/>
      <c r="AD381" s="329"/>
      <c r="AE381" s="329"/>
      <c r="AF381" s="329"/>
    </row>
    <row r="382" spans="1:32" outlineLevel="2" x14ac:dyDescent="0.2">
      <c r="A382" s="330">
        <f t="shared" si="69"/>
        <v>380</v>
      </c>
      <c r="B382" s="358" t="s">
        <v>701</v>
      </c>
      <c r="C382" s="332" t="s">
        <v>1116</v>
      </c>
      <c r="D382" s="332">
        <v>5122</v>
      </c>
      <c r="E382" s="332">
        <v>6121</v>
      </c>
      <c r="F382" s="366" t="s">
        <v>753</v>
      </c>
      <c r="G382" s="387" t="s">
        <v>1117</v>
      </c>
      <c r="H382" s="359">
        <v>2010</v>
      </c>
      <c r="I382" s="359">
        <v>2015</v>
      </c>
      <c r="J382" s="356">
        <v>51000</v>
      </c>
      <c r="K382" s="356">
        <v>39049</v>
      </c>
      <c r="L382" s="356">
        <v>1797</v>
      </c>
      <c r="M382" s="357">
        <v>20000</v>
      </c>
      <c r="N382" s="357">
        <v>42350</v>
      </c>
      <c r="O382" s="356">
        <v>39701</v>
      </c>
      <c r="P382" s="338">
        <f t="shared" si="70"/>
        <v>0.9374498229043684</v>
      </c>
      <c r="Q382" s="357"/>
      <c r="R382" s="357"/>
      <c r="S382" s="339"/>
      <c r="T382" s="340" t="s">
        <v>703</v>
      </c>
      <c r="U382" s="379"/>
      <c r="V382" s="342">
        <f t="shared" si="76"/>
        <v>6853</v>
      </c>
      <c r="W382" s="343" t="s">
        <v>1173</v>
      </c>
      <c r="X382" s="344">
        <f>IF(W382="Komentovat",X380+1,X380)</f>
        <v>38</v>
      </c>
      <c r="Y382" s="342">
        <f t="shared" si="77"/>
        <v>5600</v>
      </c>
      <c r="Z382" s="345" t="str">
        <f t="shared" si="78"/>
        <v>ORG 5122 - DS Foltýnova 21 - odstranění bariér a zvýšení lůžkové kapacity</v>
      </c>
      <c r="AA382" s="346" t="str">
        <f t="shared" si="79"/>
        <v>5600435751226121EU</v>
      </c>
      <c r="AB382" s="329"/>
      <c r="AC382" s="347"/>
      <c r="AD382" s="329"/>
      <c r="AE382" s="329"/>
      <c r="AF382" s="329"/>
    </row>
    <row r="383" spans="1:32" outlineLevel="2" x14ac:dyDescent="0.2">
      <c r="A383" s="330">
        <f t="shared" si="69"/>
        <v>381</v>
      </c>
      <c r="B383" s="355" t="s">
        <v>701</v>
      </c>
      <c r="C383" s="332" t="s">
        <v>1116</v>
      </c>
      <c r="D383" s="332">
        <v>5122</v>
      </c>
      <c r="E383" s="332">
        <v>6122</v>
      </c>
      <c r="F383" s="366" t="s">
        <v>753</v>
      </c>
      <c r="G383" s="398" t="s">
        <v>1118</v>
      </c>
      <c r="H383" s="332">
        <v>2010</v>
      </c>
      <c r="I383" s="332">
        <v>2015</v>
      </c>
      <c r="J383" s="370"/>
      <c r="K383" s="370"/>
      <c r="L383" s="371"/>
      <c r="M383" s="372"/>
      <c r="N383" s="372">
        <v>2650</v>
      </c>
      <c r="O383" s="370">
        <v>2619</v>
      </c>
      <c r="P383" s="338">
        <f t="shared" si="70"/>
        <v>0.98830188679245279</v>
      </c>
      <c r="Q383" s="337"/>
      <c r="R383" s="337"/>
      <c r="S383" s="339"/>
      <c r="T383" s="340" t="s">
        <v>703</v>
      </c>
      <c r="U383" s="379"/>
      <c r="V383" s="342">
        <f t="shared" si="76"/>
        <v>-2650</v>
      </c>
      <c r="W383" s="343" t="s">
        <v>1173</v>
      </c>
      <c r="X383" s="344">
        <f t="shared" si="75"/>
        <v>38</v>
      </c>
      <c r="Y383" s="342">
        <f t="shared" si="77"/>
        <v>5600</v>
      </c>
      <c r="Z383" s="345" t="str">
        <f t="shared" si="78"/>
        <v>ORG 5122 - DS Foltýnova 21, - odstranění bariér a zvýšení lůžkové kapacity</v>
      </c>
      <c r="AA383" s="346" t="str">
        <f t="shared" si="79"/>
        <v>5600435751226122EU</v>
      </c>
      <c r="AB383" s="329"/>
      <c r="AC383" s="347"/>
      <c r="AD383" s="329"/>
      <c r="AE383" s="329"/>
      <c r="AF383" s="329"/>
    </row>
    <row r="384" spans="1:32" outlineLevel="2" x14ac:dyDescent="0.2">
      <c r="A384" s="330">
        <f t="shared" si="69"/>
        <v>382</v>
      </c>
      <c r="B384" s="331" t="s">
        <v>1089</v>
      </c>
      <c r="C384" s="332" t="s">
        <v>1116</v>
      </c>
      <c r="D384" s="333">
        <v>30059133</v>
      </c>
      <c r="E384" s="332">
        <v>6351</v>
      </c>
      <c r="F384" s="334"/>
      <c r="G384" s="333" t="s">
        <v>1119</v>
      </c>
      <c r="H384" s="333"/>
      <c r="I384" s="333"/>
      <c r="J384" s="335"/>
      <c r="K384" s="335"/>
      <c r="L384" s="356">
        <v>901</v>
      </c>
      <c r="M384" s="337">
        <v>1150</v>
      </c>
      <c r="N384" s="337">
        <v>3590</v>
      </c>
      <c r="O384" s="335">
        <v>3402</v>
      </c>
      <c r="P384" s="338">
        <f t="shared" si="70"/>
        <v>0.94763231197771591</v>
      </c>
      <c r="Q384" s="337">
        <v>1530</v>
      </c>
      <c r="R384" s="337"/>
      <c r="S384" s="339"/>
      <c r="T384" s="340" t="s">
        <v>1120</v>
      </c>
      <c r="U384" s="379"/>
      <c r="V384" s="342">
        <f t="shared" si="76"/>
        <v>0</v>
      </c>
      <c r="W384" s="343" t="s">
        <v>1173</v>
      </c>
      <c r="X384" s="344">
        <f t="shared" si="75"/>
        <v>38</v>
      </c>
      <c r="Y384" s="342" t="str">
        <f t="shared" si="77"/>
        <v xml:space="preserve"> </v>
      </c>
      <c r="Z384" s="345">
        <f t="shared" si="78"/>
        <v>0</v>
      </c>
      <c r="AA384" s="346" t="str">
        <f t="shared" si="79"/>
        <v>72004357300591336351</v>
      </c>
      <c r="AB384" s="329"/>
      <c r="AC384" s="347"/>
      <c r="AD384" s="329"/>
      <c r="AE384" s="329"/>
      <c r="AF384" s="329"/>
    </row>
    <row r="385" spans="1:32" outlineLevel="1" x14ac:dyDescent="0.2">
      <c r="A385" s="330">
        <f t="shared" si="69"/>
        <v>383</v>
      </c>
      <c r="B385" s="331"/>
      <c r="C385" s="364" t="s">
        <v>1121</v>
      </c>
      <c r="D385" s="333"/>
      <c r="E385" s="332"/>
      <c r="F385" s="334"/>
      <c r="G385" s="333"/>
      <c r="H385" s="333"/>
      <c r="I385" s="333"/>
      <c r="J385" s="335">
        <f t="shared" ref="J385:O385" si="86">SUBTOTAL(9,J382:J384)</f>
        <v>51000</v>
      </c>
      <c r="K385" s="335">
        <f t="shared" si="86"/>
        <v>39049</v>
      </c>
      <c r="L385" s="356">
        <f t="shared" si="86"/>
        <v>2698</v>
      </c>
      <c r="M385" s="337">
        <f t="shared" si="86"/>
        <v>21150</v>
      </c>
      <c r="N385" s="337">
        <f t="shared" si="86"/>
        <v>48590</v>
      </c>
      <c r="O385" s="335">
        <f t="shared" si="86"/>
        <v>45722</v>
      </c>
      <c r="P385" s="338">
        <f t="shared" si="70"/>
        <v>0.94097550936406671</v>
      </c>
      <c r="Q385" s="337">
        <f>SUBTOTAL(9,Q382:Q384)</f>
        <v>1530</v>
      </c>
      <c r="R385" s="337">
        <f>SUBTOTAL(9,R382:R384)</f>
        <v>0</v>
      </c>
      <c r="S385" s="339">
        <f>SUBTOTAL(9,S382:S384)</f>
        <v>0</v>
      </c>
      <c r="T385" s="340"/>
      <c r="U385" s="379"/>
      <c r="V385" s="342"/>
      <c r="W385" s="343"/>
      <c r="X385" s="344"/>
      <c r="Y385" s="342" t="str">
        <f>IF($V385=0," ",IF(LEN($B385)=4,$B385*1,$B385))</f>
        <v xml:space="preserve"> </v>
      </c>
      <c r="Z385" s="345">
        <f>IF($Y385=" ",0,"ORG "&amp;$D385&amp;" - "&amp;$G385)</f>
        <v>0</v>
      </c>
      <c r="AA385" s="346" t="str">
        <f>$B385&amp;LEFT($C385,4)&amp;$D385&amp;$E385&amp;$F385</f>
        <v>Celk</v>
      </c>
      <c r="AB385" s="329"/>
      <c r="AC385" s="347"/>
      <c r="AD385" s="329"/>
      <c r="AE385" s="329"/>
      <c r="AF385" s="329"/>
    </row>
    <row r="386" spans="1:32" outlineLevel="2" x14ac:dyDescent="0.2">
      <c r="A386" s="330">
        <f t="shared" si="69"/>
        <v>384</v>
      </c>
      <c r="B386" s="331" t="s">
        <v>1089</v>
      </c>
      <c r="C386" s="384" t="s">
        <v>1122</v>
      </c>
      <c r="D386" s="333">
        <v>30059130</v>
      </c>
      <c r="E386" s="332">
        <v>6351</v>
      </c>
      <c r="F386" s="334"/>
      <c r="G386" s="333" t="s">
        <v>1123</v>
      </c>
      <c r="H386" s="333"/>
      <c r="I386" s="333"/>
      <c r="J386" s="335"/>
      <c r="K386" s="335"/>
      <c r="L386" s="336"/>
      <c r="M386" s="337">
        <v>600</v>
      </c>
      <c r="N386" s="337">
        <v>2900</v>
      </c>
      <c r="O386" s="335">
        <v>2809</v>
      </c>
      <c r="P386" s="338">
        <f t="shared" si="70"/>
        <v>0.96862068965517245</v>
      </c>
      <c r="Q386" s="337">
        <v>520</v>
      </c>
      <c r="R386" s="337"/>
      <c r="S386" s="339"/>
      <c r="T386" s="340" t="s">
        <v>1124</v>
      </c>
      <c r="U386" s="379"/>
      <c r="V386" s="342">
        <f t="shared" si="76"/>
        <v>0</v>
      </c>
      <c r="W386" s="343" t="s">
        <v>1173</v>
      </c>
      <c r="X386" s="344">
        <f>IF(W386="Komentovat",X384+1,X384)</f>
        <v>38</v>
      </c>
      <c r="Y386" s="342" t="str">
        <f t="shared" si="77"/>
        <v xml:space="preserve"> </v>
      </c>
      <c r="Z386" s="345">
        <f t="shared" si="78"/>
        <v>0</v>
      </c>
      <c r="AA386" s="346" t="str">
        <f t="shared" si="79"/>
        <v>72004374300591306351</v>
      </c>
      <c r="AB386" s="329"/>
      <c r="AC386" s="347"/>
      <c r="AD386" s="329"/>
      <c r="AE386" s="329"/>
      <c r="AF386" s="329"/>
    </row>
    <row r="387" spans="1:32" outlineLevel="1" x14ac:dyDescent="0.2">
      <c r="A387" s="330">
        <f t="shared" si="69"/>
        <v>385</v>
      </c>
      <c r="B387" s="331"/>
      <c r="C387" s="397" t="s">
        <v>1125</v>
      </c>
      <c r="D387" s="333"/>
      <c r="E387" s="332"/>
      <c r="F387" s="334"/>
      <c r="G387" s="333"/>
      <c r="H387" s="333"/>
      <c r="I387" s="333"/>
      <c r="J387" s="335">
        <f t="shared" ref="J387:O387" si="87">SUBTOTAL(9,J386:J386)</f>
        <v>0</v>
      </c>
      <c r="K387" s="335">
        <f t="shared" si="87"/>
        <v>0</v>
      </c>
      <c r="L387" s="336">
        <f t="shared" si="87"/>
        <v>0</v>
      </c>
      <c r="M387" s="337">
        <f t="shared" si="87"/>
        <v>600</v>
      </c>
      <c r="N387" s="337">
        <f t="shared" si="87"/>
        <v>2900</v>
      </c>
      <c r="O387" s="335">
        <f t="shared" si="87"/>
        <v>2809</v>
      </c>
      <c r="P387" s="338">
        <f t="shared" si="70"/>
        <v>0.96862068965517245</v>
      </c>
      <c r="Q387" s="337">
        <f>SUBTOTAL(9,Q386:Q386)</f>
        <v>520</v>
      </c>
      <c r="R387" s="337">
        <f>SUBTOTAL(9,R386:R386)</f>
        <v>0</v>
      </c>
      <c r="S387" s="339">
        <f>SUBTOTAL(9,S386:S386)</f>
        <v>0</v>
      </c>
      <c r="T387" s="340"/>
      <c r="U387" s="379"/>
      <c r="V387" s="342"/>
      <c r="W387" s="343"/>
      <c r="X387" s="344"/>
      <c r="Y387" s="342" t="str">
        <f>IF($V387=0," ",IF(LEN($B387)=4,$B387*1,$B387))</f>
        <v xml:space="preserve"> </v>
      </c>
      <c r="Z387" s="345">
        <f>IF($Y387=" ",0,"ORG "&amp;$D387&amp;" - "&amp;$G387)</f>
        <v>0</v>
      </c>
      <c r="AA387" s="346" t="str">
        <f>$B387&amp;LEFT($C387,4)&amp;$D387&amp;$E387&amp;$F387</f>
        <v>Celk</v>
      </c>
      <c r="AB387" s="329"/>
      <c r="AC387" s="347"/>
      <c r="AD387" s="329"/>
      <c r="AE387" s="329"/>
      <c r="AF387" s="329"/>
    </row>
    <row r="388" spans="1:32" outlineLevel="2" x14ac:dyDescent="0.2">
      <c r="A388" s="330">
        <f t="shared" ref="A388:A424" si="88">ROW()-2</f>
        <v>386</v>
      </c>
      <c r="B388" s="331" t="s">
        <v>1126</v>
      </c>
      <c r="C388" s="332" t="s">
        <v>667</v>
      </c>
      <c r="D388" s="333">
        <v>2678</v>
      </c>
      <c r="E388" s="332">
        <v>6121</v>
      </c>
      <c r="F388" s="334"/>
      <c r="G388" s="333" t="s">
        <v>1127</v>
      </c>
      <c r="H388" s="333">
        <v>2015</v>
      </c>
      <c r="I388" s="333">
        <v>2016</v>
      </c>
      <c r="J388" s="335">
        <v>4242</v>
      </c>
      <c r="K388" s="335"/>
      <c r="L388" s="336"/>
      <c r="M388" s="337"/>
      <c r="N388" s="337">
        <v>200</v>
      </c>
      <c r="O388" s="335">
        <v>104</v>
      </c>
      <c r="P388" s="338">
        <f t="shared" ref="P388:P424" si="89">IF(N388&lt;=0," ",O388/N388)</f>
        <v>0.52</v>
      </c>
      <c r="Q388" s="337">
        <v>2486</v>
      </c>
      <c r="R388" s="337"/>
      <c r="S388" s="339"/>
      <c r="T388" s="340" t="s">
        <v>1128</v>
      </c>
      <c r="U388" s="379"/>
      <c r="V388" s="342">
        <f t="shared" si="76"/>
        <v>1556</v>
      </c>
      <c r="W388" s="343" t="s">
        <v>1173</v>
      </c>
      <c r="X388" s="344">
        <f>IF(W388="Komentovat",X386+1,X386)</f>
        <v>38</v>
      </c>
      <c r="Y388" s="342">
        <f t="shared" si="77"/>
        <v>8200</v>
      </c>
      <c r="Z388" s="345" t="str">
        <f t="shared" si="78"/>
        <v>ORG 2678 - MP Brno - školící objekt ŠRS Sykovec</v>
      </c>
      <c r="AA388" s="346" t="str">
        <f t="shared" si="79"/>
        <v>8200531126786121</v>
      </c>
      <c r="AB388" s="329"/>
      <c r="AC388" s="347"/>
      <c r="AD388" s="329"/>
      <c r="AE388" s="329"/>
      <c r="AF388" s="329"/>
    </row>
    <row r="389" spans="1:32" outlineLevel="2" x14ac:dyDescent="0.2">
      <c r="A389" s="330">
        <f t="shared" si="88"/>
        <v>387</v>
      </c>
      <c r="B389" s="331" t="s">
        <v>1126</v>
      </c>
      <c r="C389" s="332" t="s">
        <v>667</v>
      </c>
      <c r="D389" s="333">
        <v>2761</v>
      </c>
      <c r="E389" s="332">
        <v>6122</v>
      </c>
      <c r="F389" s="334"/>
      <c r="G389" s="333" t="s">
        <v>1129</v>
      </c>
      <c r="H389" s="333">
        <v>2015</v>
      </c>
      <c r="I389" s="333">
        <v>2015</v>
      </c>
      <c r="J389" s="335">
        <v>1500</v>
      </c>
      <c r="K389" s="335"/>
      <c r="L389" s="336"/>
      <c r="M389" s="337">
        <v>1500</v>
      </c>
      <c r="N389" s="337">
        <v>0</v>
      </c>
      <c r="O389" s="335"/>
      <c r="P389" s="338" t="str">
        <f t="shared" si="89"/>
        <v xml:space="preserve"> </v>
      </c>
      <c r="Q389" s="337"/>
      <c r="R389" s="337"/>
      <c r="S389" s="339"/>
      <c r="T389" s="340" t="s">
        <v>1128</v>
      </c>
      <c r="U389" s="379"/>
      <c r="V389" s="342">
        <f t="shared" si="76"/>
        <v>1500</v>
      </c>
      <c r="W389" s="343" t="s">
        <v>1173</v>
      </c>
      <c r="X389" s="344">
        <f t="shared" si="75"/>
        <v>38</v>
      </c>
      <c r="Y389" s="342">
        <f t="shared" si="77"/>
        <v>8200</v>
      </c>
      <c r="Z389" s="345" t="str">
        <f t="shared" si="78"/>
        <v>ORG 2761 - Dofinancování vybavení Areálu dopravní výchovy</v>
      </c>
      <c r="AA389" s="346" t="str">
        <f t="shared" si="79"/>
        <v>8200531127616122</v>
      </c>
      <c r="AB389" s="329"/>
      <c r="AC389" s="347"/>
      <c r="AD389" s="329"/>
      <c r="AE389" s="329"/>
      <c r="AF389" s="329"/>
    </row>
    <row r="390" spans="1:32" outlineLevel="2" x14ac:dyDescent="0.2">
      <c r="A390" s="330">
        <f t="shared" si="88"/>
        <v>388</v>
      </c>
      <c r="B390" s="358" t="s">
        <v>1126</v>
      </c>
      <c r="C390" s="332" t="s">
        <v>667</v>
      </c>
      <c r="D390" s="332">
        <v>2924</v>
      </c>
      <c r="E390" s="332">
        <v>6122</v>
      </c>
      <c r="F390" s="340"/>
      <c r="G390" s="333" t="s">
        <v>1130</v>
      </c>
      <c r="H390" s="332">
        <v>2012</v>
      </c>
      <c r="I390" s="332">
        <v>2015</v>
      </c>
      <c r="J390" s="356">
        <v>81964</v>
      </c>
      <c r="K390" s="356"/>
      <c r="L390" s="356">
        <v>73435</v>
      </c>
      <c r="M390" s="357">
        <v>8516</v>
      </c>
      <c r="N390" s="357">
        <v>8516</v>
      </c>
      <c r="O390" s="356">
        <v>8515</v>
      </c>
      <c r="P390" s="338">
        <f t="shared" si="89"/>
        <v>0.99988257397839364</v>
      </c>
      <c r="Q390" s="357"/>
      <c r="R390" s="357"/>
      <c r="S390" s="339"/>
      <c r="T390" s="340" t="s">
        <v>1128</v>
      </c>
      <c r="U390" s="379"/>
      <c r="V390" s="342">
        <f t="shared" si="76"/>
        <v>13</v>
      </c>
      <c r="W390" s="343" t="s">
        <v>1173</v>
      </c>
      <c r="X390" s="344">
        <f t="shared" si="75"/>
        <v>38</v>
      </c>
      <c r="Y390" s="342">
        <f t="shared" si="77"/>
        <v>8200</v>
      </c>
      <c r="Z390" s="345" t="str">
        <f t="shared" si="78"/>
        <v>ORG 2924 - Radiový systém TETRA</v>
      </c>
      <c r="AA390" s="346" t="str">
        <f t="shared" si="79"/>
        <v>8200531129246122</v>
      </c>
      <c r="AB390" s="329"/>
      <c r="AC390" s="347"/>
      <c r="AD390" s="329"/>
      <c r="AE390" s="329"/>
      <c r="AF390" s="329"/>
    </row>
    <row r="391" spans="1:32" outlineLevel="2" x14ac:dyDescent="0.2">
      <c r="A391" s="330">
        <f t="shared" si="88"/>
        <v>389</v>
      </c>
      <c r="B391" s="358" t="s">
        <v>701</v>
      </c>
      <c r="C391" s="332" t="s">
        <v>667</v>
      </c>
      <c r="D391" s="332">
        <v>3060</v>
      </c>
      <c r="E391" s="332">
        <v>6121</v>
      </c>
      <c r="F391" s="340"/>
      <c r="G391" s="333" t="s">
        <v>1131</v>
      </c>
      <c r="H391" s="359">
        <v>2009</v>
      </c>
      <c r="I391" s="359">
        <v>2016</v>
      </c>
      <c r="J391" s="356">
        <v>37314</v>
      </c>
      <c r="K391" s="356"/>
      <c r="L391" s="356">
        <v>18714</v>
      </c>
      <c r="M391" s="357">
        <v>10000</v>
      </c>
      <c r="N391" s="357">
        <v>500</v>
      </c>
      <c r="O391" s="356">
        <v>467</v>
      </c>
      <c r="P391" s="338">
        <f t="shared" si="89"/>
        <v>0.93400000000000005</v>
      </c>
      <c r="Q391" s="357">
        <v>18100</v>
      </c>
      <c r="R391" s="357"/>
      <c r="S391" s="339"/>
      <c r="T391" s="340" t="s">
        <v>703</v>
      </c>
      <c r="U391" s="379"/>
      <c r="V391" s="342">
        <f t="shared" si="76"/>
        <v>0</v>
      </c>
      <c r="W391" s="343" t="s">
        <v>1173</v>
      </c>
      <c r="X391" s="344">
        <f t="shared" si="75"/>
        <v>38</v>
      </c>
      <c r="Y391" s="342" t="str">
        <f t="shared" si="77"/>
        <v xml:space="preserve"> </v>
      </c>
      <c r="Z391" s="345">
        <f t="shared" si="78"/>
        <v>0</v>
      </c>
      <c r="AA391" s="346" t="str">
        <f t="shared" si="79"/>
        <v>5600531130606121</v>
      </c>
      <c r="AB391" s="329"/>
      <c r="AC391" s="347"/>
      <c r="AD391" s="329"/>
      <c r="AE391" s="329"/>
      <c r="AF391" s="329"/>
    </row>
    <row r="392" spans="1:32" outlineLevel="2" x14ac:dyDescent="0.2">
      <c r="A392" s="330">
        <f t="shared" si="88"/>
        <v>390</v>
      </c>
      <c r="B392" s="331" t="s">
        <v>1126</v>
      </c>
      <c r="C392" s="332" t="s">
        <v>667</v>
      </c>
      <c r="D392" s="333">
        <v>300800</v>
      </c>
      <c r="E392" s="332">
        <v>6111</v>
      </c>
      <c r="F392" s="334"/>
      <c r="G392" s="333" t="s">
        <v>1132</v>
      </c>
      <c r="H392" s="333"/>
      <c r="I392" s="333"/>
      <c r="J392" s="335"/>
      <c r="K392" s="335"/>
      <c r="L392" s="336"/>
      <c r="M392" s="337"/>
      <c r="N392" s="337">
        <v>497</v>
      </c>
      <c r="O392" s="335">
        <v>497</v>
      </c>
      <c r="P392" s="338">
        <f t="shared" si="89"/>
        <v>1</v>
      </c>
      <c r="Q392" s="337">
        <v>600</v>
      </c>
      <c r="R392" s="337"/>
      <c r="S392" s="339"/>
      <c r="T392" s="340" t="s">
        <v>1128</v>
      </c>
      <c r="U392" s="379"/>
      <c r="V392" s="342">
        <f t="shared" si="76"/>
        <v>0</v>
      </c>
      <c r="W392" s="343" t="s">
        <v>1173</v>
      </c>
      <c r="X392" s="344">
        <f t="shared" si="75"/>
        <v>38</v>
      </c>
      <c r="Y392" s="342" t="str">
        <f t="shared" si="77"/>
        <v xml:space="preserve"> </v>
      </c>
      <c r="Z392" s="345">
        <f t="shared" si="78"/>
        <v>0</v>
      </c>
      <c r="AA392" s="346" t="str">
        <f t="shared" si="79"/>
        <v>820053113008006111</v>
      </c>
      <c r="AB392" s="329"/>
      <c r="AC392" s="347"/>
      <c r="AD392" s="329"/>
      <c r="AE392" s="329"/>
      <c r="AF392" s="329"/>
    </row>
    <row r="393" spans="1:32" outlineLevel="2" x14ac:dyDescent="0.2">
      <c r="A393" s="330">
        <f t="shared" si="88"/>
        <v>391</v>
      </c>
      <c r="B393" s="358" t="s">
        <v>1126</v>
      </c>
      <c r="C393" s="332" t="s">
        <v>667</v>
      </c>
      <c r="D393" s="332">
        <v>300800</v>
      </c>
      <c r="E393" s="332">
        <v>6122</v>
      </c>
      <c r="F393" s="340"/>
      <c r="G393" s="333" t="s">
        <v>1132</v>
      </c>
      <c r="H393" s="332"/>
      <c r="I393" s="332"/>
      <c r="J393" s="356"/>
      <c r="K393" s="356"/>
      <c r="L393" s="356">
        <v>43835</v>
      </c>
      <c r="M393" s="357">
        <v>780</v>
      </c>
      <c r="N393" s="357">
        <v>680</v>
      </c>
      <c r="O393" s="356">
        <v>680</v>
      </c>
      <c r="P393" s="338">
        <f t="shared" si="89"/>
        <v>1</v>
      </c>
      <c r="Q393" s="357">
        <v>650</v>
      </c>
      <c r="R393" s="357"/>
      <c r="S393" s="339"/>
      <c r="T393" s="340" t="s">
        <v>1128</v>
      </c>
      <c r="U393" s="341"/>
      <c r="V393" s="342">
        <f t="shared" si="76"/>
        <v>0</v>
      </c>
      <c r="W393" s="343" t="s">
        <v>1173</v>
      </c>
      <c r="X393" s="344">
        <f t="shared" si="75"/>
        <v>38</v>
      </c>
      <c r="Y393" s="342" t="str">
        <f t="shared" si="77"/>
        <v xml:space="preserve"> </v>
      </c>
      <c r="Z393" s="345">
        <f t="shared" si="78"/>
        <v>0</v>
      </c>
      <c r="AA393" s="346" t="str">
        <f t="shared" si="79"/>
        <v>820053113008006122</v>
      </c>
      <c r="AB393" s="329"/>
      <c r="AC393" s="347"/>
      <c r="AD393" s="329"/>
      <c r="AE393" s="329"/>
      <c r="AF393" s="329"/>
    </row>
    <row r="394" spans="1:32" outlineLevel="2" x14ac:dyDescent="0.2">
      <c r="A394" s="330">
        <f t="shared" si="88"/>
        <v>392</v>
      </c>
      <c r="B394" s="331" t="s">
        <v>1126</v>
      </c>
      <c r="C394" s="332" t="s">
        <v>667</v>
      </c>
      <c r="D394" s="333">
        <v>300800</v>
      </c>
      <c r="E394" s="332">
        <v>6123</v>
      </c>
      <c r="F394" s="334"/>
      <c r="G394" s="333" t="s">
        <v>1132</v>
      </c>
      <c r="H394" s="333"/>
      <c r="I394" s="333"/>
      <c r="J394" s="335"/>
      <c r="K394" s="335"/>
      <c r="L394" s="336"/>
      <c r="M394" s="337">
        <v>5000</v>
      </c>
      <c r="N394" s="337">
        <v>8664</v>
      </c>
      <c r="O394" s="335">
        <v>8664</v>
      </c>
      <c r="P394" s="338">
        <f t="shared" si="89"/>
        <v>1</v>
      </c>
      <c r="Q394" s="337">
        <v>3500</v>
      </c>
      <c r="R394" s="337"/>
      <c r="S394" s="339"/>
      <c r="T394" s="340" t="s">
        <v>1128</v>
      </c>
      <c r="U394" s="379"/>
      <c r="V394" s="342">
        <f t="shared" si="76"/>
        <v>0</v>
      </c>
      <c r="W394" s="343" t="s">
        <v>1173</v>
      </c>
      <c r="X394" s="344">
        <f t="shared" si="75"/>
        <v>38</v>
      </c>
      <c r="Y394" s="342" t="str">
        <f t="shared" si="77"/>
        <v xml:space="preserve"> </v>
      </c>
      <c r="Z394" s="345">
        <f t="shared" si="78"/>
        <v>0</v>
      </c>
      <c r="AA394" s="346" t="str">
        <f t="shared" si="79"/>
        <v>820053113008006123</v>
      </c>
      <c r="AB394" s="329"/>
      <c r="AC394" s="347"/>
      <c r="AD394" s="329"/>
      <c r="AE394" s="329"/>
      <c r="AF394" s="329"/>
    </row>
    <row r="395" spans="1:32" outlineLevel="1" x14ac:dyDescent="0.2">
      <c r="A395" s="330">
        <f t="shared" si="88"/>
        <v>393</v>
      </c>
      <c r="B395" s="331"/>
      <c r="C395" s="364" t="s">
        <v>1133</v>
      </c>
      <c r="D395" s="333"/>
      <c r="E395" s="332"/>
      <c r="F395" s="334"/>
      <c r="G395" s="333"/>
      <c r="H395" s="333"/>
      <c r="I395" s="333"/>
      <c r="J395" s="335">
        <f t="shared" ref="J395:O395" si="90">SUBTOTAL(9,J388:J394)</f>
        <v>125020</v>
      </c>
      <c r="K395" s="335">
        <f t="shared" si="90"/>
        <v>0</v>
      </c>
      <c r="L395" s="336">
        <f t="shared" si="90"/>
        <v>135984</v>
      </c>
      <c r="M395" s="337">
        <f t="shared" si="90"/>
        <v>25796</v>
      </c>
      <c r="N395" s="337">
        <f t="shared" si="90"/>
        <v>19057</v>
      </c>
      <c r="O395" s="335">
        <f t="shared" si="90"/>
        <v>18927</v>
      </c>
      <c r="P395" s="338">
        <f t="shared" si="89"/>
        <v>0.99317835965786849</v>
      </c>
      <c r="Q395" s="337">
        <f>SUBTOTAL(9,Q388:Q394)</f>
        <v>25336</v>
      </c>
      <c r="R395" s="337">
        <f>SUBTOTAL(9,R388:R394)</f>
        <v>0</v>
      </c>
      <c r="S395" s="339">
        <f>SUBTOTAL(9,S388:S394)</f>
        <v>0</v>
      </c>
      <c r="T395" s="340"/>
      <c r="U395" s="379"/>
      <c r="V395" s="342"/>
      <c r="W395" s="343"/>
      <c r="X395" s="344"/>
      <c r="Y395" s="342" t="str">
        <f>IF($V395=0," ",IF(LEN($B395)=4,$B395*1,$B395))</f>
        <v xml:space="preserve"> </v>
      </c>
      <c r="Z395" s="345">
        <f>IF($Y395=" ",0,"ORG "&amp;$D395&amp;" - "&amp;$G395)</f>
        <v>0</v>
      </c>
      <c r="AA395" s="346" t="str">
        <f>$B395&amp;LEFT($C395,4)&amp;$D395&amp;$E395&amp;$F395</f>
        <v>Celk</v>
      </c>
      <c r="AB395" s="329"/>
      <c r="AC395" s="347"/>
      <c r="AD395" s="329"/>
      <c r="AE395" s="329"/>
      <c r="AF395" s="329"/>
    </row>
    <row r="396" spans="1:32" outlineLevel="2" x14ac:dyDescent="0.2">
      <c r="A396" s="330">
        <f t="shared" si="88"/>
        <v>394</v>
      </c>
      <c r="B396" s="358" t="s">
        <v>1089</v>
      </c>
      <c r="C396" s="332" t="s">
        <v>382</v>
      </c>
      <c r="D396" s="332">
        <v>300599</v>
      </c>
      <c r="E396" s="332">
        <v>6322</v>
      </c>
      <c r="F396" s="340"/>
      <c r="G396" s="333" t="s">
        <v>1134</v>
      </c>
      <c r="H396" s="332"/>
      <c r="I396" s="332"/>
      <c r="J396" s="356"/>
      <c r="K396" s="356"/>
      <c r="L396" s="356">
        <v>212</v>
      </c>
      <c r="M396" s="357"/>
      <c r="N396" s="357">
        <v>120</v>
      </c>
      <c r="O396" s="356">
        <v>120</v>
      </c>
      <c r="P396" s="338">
        <f t="shared" si="89"/>
        <v>1</v>
      </c>
      <c r="Q396" s="357"/>
      <c r="R396" s="357"/>
      <c r="S396" s="339"/>
      <c r="T396" s="340" t="s">
        <v>1092</v>
      </c>
      <c r="U396" s="379"/>
      <c r="V396" s="342">
        <f t="shared" si="76"/>
        <v>0</v>
      </c>
      <c r="W396" s="343" t="s">
        <v>1173</v>
      </c>
      <c r="X396" s="344">
        <f>IF(W396="Komentovat",X394+1,X394)</f>
        <v>38</v>
      </c>
      <c r="Y396" s="342" t="str">
        <f t="shared" si="77"/>
        <v xml:space="preserve"> </v>
      </c>
      <c r="Z396" s="345">
        <f t="shared" si="78"/>
        <v>0</v>
      </c>
      <c r="AA396" s="346" t="str">
        <f t="shared" si="79"/>
        <v>720053193005996322</v>
      </c>
      <c r="AB396" s="329"/>
      <c r="AC396" s="347"/>
      <c r="AD396" s="329"/>
      <c r="AE396" s="329"/>
      <c r="AF396" s="329"/>
    </row>
    <row r="397" spans="1:32" outlineLevel="1" x14ac:dyDescent="0.2">
      <c r="A397" s="330">
        <f t="shared" si="88"/>
        <v>395</v>
      </c>
      <c r="B397" s="358"/>
      <c r="C397" s="364" t="s">
        <v>1135</v>
      </c>
      <c r="D397" s="332"/>
      <c r="E397" s="332"/>
      <c r="F397" s="340"/>
      <c r="G397" s="333"/>
      <c r="H397" s="332"/>
      <c r="I397" s="332"/>
      <c r="J397" s="356">
        <f t="shared" ref="J397:O397" si="91">SUBTOTAL(9,J396:J396)</f>
        <v>0</v>
      </c>
      <c r="K397" s="356">
        <f t="shared" si="91"/>
        <v>0</v>
      </c>
      <c r="L397" s="356">
        <f t="shared" si="91"/>
        <v>212</v>
      </c>
      <c r="M397" s="357">
        <f t="shared" si="91"/>
        <v>0</v>
      </c>
      <c r="N397" s="357">
        <f t="shared" si="91"/>
        <v>120</v>
      </c>
      <c r="O397" s="356">
        <f t="shared" si="91"/>
        <v>120</v>
      </c>
      <c r="P397" s="338">
        <f t="shared" si="89"/>
        <v>1</v>
      </c>
      <c r="Q397" s="357">
        <f>SUBTOTAL(9,Q396:Q396)</f>
        <v>0</v>
      </c>
      <c r="R397" s="357">
        <f>SUBTOTAL(9,R396:R396)</f>
        <v>0</v>
      </c>
      <c r="S397" s="339">
        <f>SUBTOTAL(9,S396:S396)</f>
        <v>0</v>
      </c>
      <c r="T397" s="340"/>
      <c r="U397" s="379"/>
      <c r="V397" s="342"/>
      <c r="W397" s="343"/>
      <c r="X397" s="344"/>
      <c r="Y397" s="342" t="str">
        <f>IF($V397=0," ",IF(LEN($B397)=4,$B397*1,$B397))</f>
        <v xml:space="preserve"> </v>
      </c>
      <c r="Z397" s="345">
        <f>IF($Y397=" ",0,"ORG "&amp;$D397&amp;" - "&amp;$G397)</f>
        <v>0</v>
      </c>
      <c r="AA397" s="346" t="str">
        <f>$B397&amp;LEFT($C397,4)&amp;$D397&amp;$E397&amp;$F397</f>
        <v>Celk</v>
      </c>
      <c r="AB397" s="329"/>
      <c r="AC397" s="347"/>
      <c r="AD397" s="329"/>
      <c r="AE397" s="329"/>
      <c r="AF397" s="329"/>
    </row>
    <row r="398" spans="1:32" outlineLevel="2" x14ac:dyDescent="0.2">
      <c r="A398" s="330">
        <f t="shared" si="88"/>
        <v>396</v>
      </c>
      <c r="B398" s="331" t="s">
        <v>1136</v>
      </c>
      <c r="C398" s="332" t="s">
        <v>1137</v>
      </c>
      <c r="D398" s="333">
        <v>300099</v>
      </c>
      <c r="E398" s="332">
        <v>6339</v>
      </c>
      <c r="F398" s="334"/>
      <c r="G398" s="390" t="s">
        <v>1138</v>
      </c>
      <c r="H398" s="333"/>
      <c r="I398" s="333"/>
      <c r="J398" s="335"/>
      <c r="K398" s="335"/>
      <c r="L398" s="336"/>
      <c r="M398" s="337"/>
      <c r="N398" s="337">
        <v>7000</v>
      </c>
      <c r="O398" s="335">
        <v>7000</v>
      </c>
      <c r="P398" s="338">
        <f t="shared" si="89"/>
        <v>1</v>
      </c>
      <c r="Q398" s="337"/>
      <c r="R398" s="337"/>
      <c r="S398" s="339"/>
      <c r="T398" s="340" t="s">
        <v>1139</v>
      </c>
      <c r="U398" s="379"/>
      <c r="V398" s="342">
        <f t="shared" si="76"/>
        <v>0</v>
      </c>
      <c r="W398" s="343" t="s">
        <v>1173</v>
      </c>
      <c r="X398" s="344">
        <f>IF(W398="Komentovat",X396+1,X396)</f>
        <v>38</v>
      </c>
      <c r="Y398" s="342" t="str">
        <f t="shared" si="77"/>
        <v xml:space="preserve"> </v>
      </c>
      <c r="Z398" s="345">
        <f t="shared" si="78"/>
        <v>0</v>
      </c>
      <c r="AA398" s="346" t="str">
        <f t="shared" si="79"/>
        <v>320055113000996339</v>
      </c>
      <c r="AB398" s="329"/>
      <c r="AC398" s="347"/>
      <c r="AD398" s="329"/>
      <c r="AE398" s="329"/>
      <c r="AF398" s="329"/>
    </row>
    <row r="399" spans="1:32" outlineLevel="1" x14ac:dyDescent="0.2">
      <c r="A399" s="330">
        <f t="shared" si="88"/>
        <v>397</v>
      </c>
      <c r="B399" s="331"/>
      <c r="C399" s="364" t="s">
        <v>1140</v>
      </c>
      <c r="D399" s="333"/>
      <c r="E399" s="332"/>
      <c r="F399" s="334"/>
      <c r="G399" s="390"/>
      <c r="H399" s="333"/>
      <c r="I399" s="333"/>
      <c r="J399" s="335">
        <f t="shared" ref="J399:O399" si="92">SUBTOTAL(9,J398:J398)</f>
        <v>0</v>
      </c>
      <c r="K399" s="335">
        <f t="shared" si="92"/>
        <v>0</v>
      </c>
      <c r="L399" s="336">
        <f t="shared" si="92"/>
        <v>0</v>
      </c>
      <c r="M399" s="337">
        <f t="shared" si="92"/>
        <v>0</v>
      </c>
      <c r="N399" s="337">
        <f t="shared" si="92"/>
        <v>7000</v>
      </c>
      <c r="O399" s="335">
        <f t="shared" si="92"/>
        <v>7000</v>
      </c>
      <c r="P399" s="338">
        <f t="shared" si="89"/>
        <v>1</v>
      </c>
      <c r="Q399" s="337">
        <f>SUBTOTAL(9,Q398:Q398)</f>
        <v>0</v>
      </c>
      <c r="R399" s="337">
        <f>SUBTOTAL(9,R398:R398)</f>
        <v>0</v>
      </c>
      <c r="S399" s="339">
        <f>SUBTOTAL(9,S398:S398)</f>
        <v>0</v>
      </c>
      <c r="T399" s="340"/>
      <c r="U399" s="379"/>
      <c r="V399" s="342"/>
      <c r="W399" s="343"/>
      <c r="X399" s="344"/>
      <c r="Y399" s="342" t="str">
        <f>IF($V399=0," ",IF(LEN($B399)=4,$B399*1,$B399))</f>
        <v xml:space="preserve"> </v>
      </c>
      <c r="Z399" s="345">
        <f>IF($Y399=" ",0,"ORG "&amp;$D399&amp;" - "&amp;$G399)</f>
        <v>0</v>
      </c>
      <c r="AA399" s="346" t="str">
        <f>$B399&amp;LEFT($C399,4)&amp;$D399&amp;$E399&amp;$F399</f>
        <v>Celk</v>
      </c>
      <c r="AB399" s="329"/>
      <c r="AC399" s="347"/>
      <c r="AD399" s="329"/>
      <c r="AE399" s="329"/>
      <c r="AF399" s="329"/>
    </row>
    <row r="400" spans="1:32" outlineLevel="2" x14ac:dyDescent="0.2">
      <c r="A400" s="330">
        <f t="shared" si="88"/>
        <v>398</v>
      </c>
      <c r="B400" s="331" t="s">
        <v>701</v>
      </c>
      <c r="C400" s="332" t="s">
        <v>1141</v>
      </c>
      <c r="D400" s="333">
        <v>2760</v>
      </c>
      <c r="E400" s="332">
        <v>6121</v>
      </c>
      <c r="F400" s="334"/>
      <c r="G400" s="333" t="s">
        <v>1142</v>
      </c>
      <c r="H400" s="333">
        <v>2015</v>
      </c>
      <c r="I400" s="333">
        <v>2016</v>
      </c>
      <c r="J400" s="335">
        <v>12380</v>
      </c>
      <c r="K400" s="335"/>
      <c r="L400" s="336"/>
      <c r="M400" s="337">
        <v>5780</v>
      </c>
      <c r="N400" s="337">
        <v>0</v>
      </c>
      <c r="O400" s="335"/>
      <c r="P400" s="338" t="str">
        <f t="shared" si="89"/>
        <v xml:space="preserve"> </v>
      </c>
      <c r="Q400" s="337">
        <v>7830</v>
      </c>
      <c r="R400" s="337"/>
      <c r="S400" s="339"/>
      <c r="T400" s="340" t="s">
        <v>888</v>
      </c>
      <c r="U400" s="379"/>
      <c r="V400" s="342">
        <f t="shared" si="76"/>
        <v>4550</v>
      </c>
      <c r="W400" s="343" t="s">
        <v>1173</v>
      </c>
      <c r="X400" s="344">
        <f>IF(W400="Komentovat",X398+1,X398)</f>
        <v>38</v>
      </c>
      <c r="Y400" s="342">
        <f t="shared" si="77"/>
        <v>5600</v>
      </c>
      <c r="Z400" s="345" t="str">
        <f t="shared" si="78"/>
        <v>ORG 2760 - Hasičská zbrojnice JSDH MČ Brno-Chrlice</v>
      </c>
      <c r="AA400" s="346" t="str">
        <f t="shared" si="79"/>
        <v>5600551227606121</v>
      </c>
      <c r="AB400" s="329"/>
      <c r="AC400" s="347"/>
      <c r="AD400" s="329"/>
      <c r="AE400" s="329"/>
      <c r="AF400" s="329"/>
    </row>
    <row r="401" spans="1:32" outlineLevel="1" x14ac:dyDescent="0.2">
      <c r="A401" s="330">
        <f t="shared" si="88"/>
        <v>399</v>
      </c>
      <c r="B401" s="331"/>
      <c r="C401" s="364" t="s">
        <v>1143</v>
      </c>
      <c r="D401" s="333"/>
      <c r="E401" s="332"/>
      <c r="F401" s="334"/>
      <c r="G401" s="333"/>
      <c r="H401" s="333"/>
      <c r="I401" s="333"/>
      <c r="J401" s="335">
        <f t="shared" ref="J401:O401" si="93">SUBTOTAL(9,J400:J400)</f>
        <v>12380</v>
      </c>
      <c r="K401" s="335">
        <f t="shared" si="93"/>
        <v>0</v>
      </c>
      <c r="L401" s="336">
        <f t="shared" si="93"/>
        <v>0</v>
      </c>
      <c r="M401" s="337">
        <f t="shared" si="93"/>
        <v>5780</v>
      </c>
      <c r="N401" s="337">
        <f t="shared" si="93"/>
        <v>0</v>
      </c>
      <c r="O401" s="335">
        <f t="shared" si="93"/>
        <v>0</v>
      </c>
      <c r="P401" s="338" t="str">
        <f t="shared" si="89"/>
        <v xml:space="preserve"> </v>
      </c>
      <c r="Q401" s="337">
        <f>SUBTOTAL(9,Q400:Q400)</f>
        <v>7830</v>
      </c>
      <c r="R401" s="337">
        <f>SUBTOTAL(9,R400:R400)</f>
        <v>0</v>
      </c>
      <c r="S401" s="339">
        <f>SUBTOTAL(9,S400:S400)</f>
        <v>0</v>
      </c>
      <c r="T401" s="340"/>
      <c r="U401" s="379"/>
      <c r="V401" s="342"/>
      <c r="W401" s="343"/>
      <c r="X401" s="344"/>
      <c r="Y401" s="342" t="str">
        <f>IF($V401=0," ",IF(LEN($B401)=4,$B401*1,$B401))</f>
        <v xml:space="preserve"> </v>
      </c>
      <c r="Z401" s="345">
        <f>IF($Y401=" ",0,"ORG "&amp;$D401&amp;" - "&amp;$G401)</f>
        <v>0</v>
      </c>
      <c r="AA401" s="346" t="str">
        <f>$B401&amp;LEFT($C401,4)&amp;$D401&amp;$E401&amp;$F401</f>
        <v>Celk</v>
      </c>
      <c r="AB401" s="329"/>
      <c r="AC401" s="347"/>
      <c r="AD401" s="329"/>
      <c r="AE401" s="329"/>
      <c r="AF401" s="329"/>
    </row>
    <row r="402" spans="1:32" outlineLevel="2" x14ac:dyDescent="0.2">
      <c r="A402" s="330">
        <f t="shared" si="88"/>
        <v>400</v>
      </c>
      <c r="B402" s="331" t="s">
        <v>189</v>
      </c>
      <c r="C402" s="332" t="s">
        <v>330</v>
      </c>
      <c r="D402" s="333">
        <v>2709</v>
      </c>
      <c r="E402" s="332">
        <v>6121</v>
      </c>
      <c r="F402" s="334"/>
      <c r="G402" s="333" t="s">
        <v>1144</v>
      </c>
      <c r="H402" s="333">
        <v>2015</v>
      </c>
      <c r="I402" s="333">
        <v>2016</v>
      </c>
      <c r="J402" s="335">
        <v>4200</v>
      </c>
      <c r="K402" s="335"/>
      <c r="L402" s="336"/>
      <c r="M402" s="337"/>
      <c r="N402" s="337">
        <v>3700</v>
      </c>
      <c r="O402" s="335">
        <v>2093</v>
      </c>
      <c r="P402" s="338">
        <f t="shared" si="89"/>
        <v>0.56567567567567567</v>
      </c>
      <c r="Q402" s="337">
        <v>2000</v>
      </c>
      <c r="R402" s="337"/>
      <c r="S402" s="339"/>
      <c r="T402" s="340" t="s">
        <v>1014</v>
      </c>
      <c r="U402" s="379"/>
      <c r="V402" s="342">
        <f t="shared" si="76"/>
        <v>-1500</v>
      </c>
      <c r="W402" s="343" t="s">
        <v>1174</v>
      </c>
      <c r="X402" s="344">
        <f>IF(W402="Komentovat",X400+1,X400)</f>
        <v>39</v>
      </c>
      <c r="Y402" s="342">
        <f t="shared" si="77"/>
        <v>6600</v>
      </c>
      <c r="Z402" s="345" t="str">
        <f t="shared" si="78"/>
        <v>ORG 2709 - Technické zhodnocení vstupu Nové radnice</v>
      </c>
      <c r="AA402" s="346" t="str">
        <f t="shared" si="79"/>
        <v>6600617127096121</v>
      </c>
      <c r="AB402" s="329"/>
      <c r="AC402" s="347"/>
      <c r="AD402" s="329"/>
      <c r="AE402" s="329"/>
      <c r="AF402" s="329"/>
    </row>
    <row r="403" spans="1:32" outlineLevel="2" x14ac:dyDescent="0.2">
      <c r="A403" s="330">
        <f t="shared" si="88"/>
        <v>401</v>
      </c>
      <c r="B403" s="331" t="s">
        <v>1136</v>
      </c>
      <c r="C403" s="332" t="s">
        <v>330</v>
      </c>
      <c r="D403" s="333">
        <v>2710</v>
      </c>
      <c r="E403" s="332">
        <v>6127</v>
      </c>
      <c r="F403" s="334"/>
      <c r="G403" s="333" t="s">
        <v>1145</v>
      </c>
      <c r="H403" s="333">
        <v>2015</v>
      </c>
      <c r="I403" s="333">
        <v>2015</v>
      </c>
      <c r="J403" s="335"/>
      <c r="K403" s="335"/>
      <c r="L403" s="336"/>
      <c r="M403" s="337"/>
      <c r="N403" s="337">
        <v>200</v>
      </c>
      <c r="O403" s="335">
        <v>200</v>
      </c>
      <c r="P403" s="338">
        <f t="shared" si="89"/>
        <v>1</v>
      </c>
      <c r="Q403" s="337"/>
      <c r="R403" s="337"/>
      <c r="S403" s="339"/>
      <c r="T403" s="340" t="s">
        <v>1139</v>
      </c>
      <c r="U403" s="379"/>
      <c r="V403" s="342">
        <f t="shared" si="76"/>
        <v>-200</v>
      </c>
      <c r="W403" s="343" t="s">
        <v>1173</v>
      </c>
      <c r="X403" s="344">
        <f t="shared" si="75"/>
        <v>39</v>
      </c>
      <c r="Y403" s="342">
        <f t="shared" si="77"/>
        <v>3200</v>
      </c>
      <c r="Z403" s="345" t="str">
        <f t="shared" si="78"/>
        <v>ORG 2710 - Památník v Minsku</v>
      </c>
      <c r="AA403" s="346" t="str">
        <f t="shared" si="79"/>
        <v>3200617127106127</v>
      </c>
      <c r="AB403" s="329"/>
      <c r="AC403" s="347"/>
      <c r="AD403" s="329"/>
      <c r="AE403" s="329"/>
      <c r="AF403" s="329"/>
    </row>
    <row r="404" spans="1:32" outlineLevel="2" x14ac:dyDescent="0.2">
      <c r="A404" s="330">
        <f t="shared" si="88"/>
        <v>402</v>
      </c>
      <c r="B404" s="331" t="s">
        <v>1146</v>
      </c>
      <c r="C404" s="332" t="s">
        <v>330</v>
      </c>
      <c r="D404" s="333">
        <v>2712</v>
      </c>
      <c r="E404" s="332">
        <v>6119</v>
      </c>
      <c r="F404" s="334"/>
      <c r="G404" s="333" t="s">
        <v>1147</v>
      </c>
      <c r="H404" s="333">
        <v>2015</v>
      </c>
      <c r="I404" s="333">
        <v>2018</v>
      </c>
      <c r="J404" s="335"/>
      <c r="K404" s="335"/>
      <c r="L404" s="336"/>
      <c r="M404" s="337"/>
      <c r="N404" s="337">
        <v>1854</v>
      </c>
      <c r="O404" s="335">
        <v>1854</v>
      </c>
      <c r="P404" s="338">
        <f t="shared" si="89"/>
        <v>1</v>
      </c>
      <c r="Q404" s="337">
        <v>2500</v>
      </c>
      <c r="R404" s="337"/>
      <c r="S404" s="339"/>
      <c r="T404" s="340" t="s">
        <v>1148</v>
      </c>
      <c r="U404" s="379"/>
      <c r="V404" s="342">
        <f t="shared" si="76"/>
        <v>-4354</v>
      </c>
      <c r="W404" s="343" t="s">
        <v>1173</v>
      </c>
      <c r="X404" s="344">
        <f t="shared" si="75"/>
        <v>39</v>
      </c>
      <c r="Y404" s="342">
        <f t="shared" si="77"/>
        <v>5300</v>
      </c>
      <c r="Z404" s="345" t="str">
        <f t="shared" si="78"/>
        <v>ORG 2712 - Architektonický koncept ICT</v>
      </c>
      <c r="AA404" s="346" t="str">
        <f t="shared" si="79"/>
        <v>5300617127126119</v>
      </c>
      <c r="AB404" s="329"/>
      <c r="AC404" s="347"/>
      <c r="AD404" s="329"/>
      <c r="AE404" s="329"/>
      <c r="AF404" s="329"/>
    </row>
    <row r="405" spans="1:32" outlineLevel="2" x14ac:dyDescent="0.2">
      <c r="A405" s="330">
        <f t="shared" si="88"/>
        <v>403</v>
      </c>
      <c r="B405" s="331" t="s">
        <v>701</v>
      </c>
      <c r="C405" s="332" t="s">
        <v>330</v>
      </c>
      <c r="D405" s="333">
        <v>2759</v>
      </c>
      <c r="E405" s="332">
        <v>6121</v>
      </c>
      <c r="F405" s="334"/>
      <c r="G405" s="333" t="s">
        <v>1149</v>
      </c>
      <c r="H405" s="333">
        <v>2015</v>
      </c>
      <c r="I405" s="333">
        <v>2017</v>
      </c>
      <c r="J405" s="335">
        <v>23460</v>
      </c>
      <c r="K405" s="335"/>
      <c r="L405" s="336"/>
      <c r="M405" s="337">
        <v>23460</v>
      </c>
      <c r="N405" s="337">
        <v>9156</v>
      </c>
      <c r="O405" s="335"/>
      <c r="P405" s="338">
        <f t="shared" si="89"/>
        <v>0</v>
      </c>
      <c r="Q405" s="337">
        <v>5040</v>
      </c>
      <c r="R405" s="337">
        <v>3000</v>
      </c>
      <c r="S405" s="339"/>
      <c r="T405" s="340" t="s">
        <v>703</v>
      </c>
      <c r="U405" s="379"/>
      <c r="V405" s="342">
        <f t="shared" si="76"/>
        <v>6264</v>
      </c>
      <c r="W405" s="343" t="s">
        <v>1174</v>
      </c>
      <c r="X405" s="344">
        <f t="shared" si="75"/>
        <v>40</v>
      </c>
      <c r="Y405" s="342">
        <f t="shared" si="77"/>
        <v>5600</v>
      </c>
      <c r="Z405" s="345" t="str">
        <f t="shared" si="78"/>
        <v>ORG 2759 - Zřízení klimatice v objektech MMB - Koliště 19 a Kounicova 67</v>
      </c>
      <c r="AA405" s="346" t="str">
        <f t="shared" si="79"/>
        <v>5600617127596121</v>
      </c>
      <c r="AB405" s="329"/>
      <c r="AC405" s="347"/>
      <c r="AD405" s="329"/>
      <c r="AE405" s="329"/>
      <c r="AF405" s="329"/>
    </row>
    <row r="406" spans="1:32" outlineLevel="2" x14ac:dyDescent="0.2">
      <c r="A406" s="330">
        <f t="shared" si="88"/>
        <v>404</v>
      </c>
      <c r="B406" s="331" t="s">
        <v>701</v>
      </c>
      <c r="C406" s="332" t="s">
        <v>330</v>
      </c>
      <c r="D406" s="333">
        <v>2957</v>
      </c>
      <c r="E406" s="332">
        <v>6121</v>
      </c>
      <c r="F406" s="334"/>
      <c r="G406" s="333" t="s">
        <v>1150</v>
      </c>
      <c r="H406" s="333">
        <v>2011</v>
      </c>
      <c r="I406" s="333">
        <v>2016</v>
      </c>
      <c r="J406" s="335">
        <v>17600</v>
      </c>
      <c r="K406" s="335"/>
      <c r="L406" s="336">
        <v>510</v>
      </c>
      <c r="M406" s="337">
        <v>13000</v>
      </c>
      <c r="N406" s="337">
        <v>5</v>
      </c>
      <c r="O406" s="335"/>
      <c r="P406" s="338">
        <f t="shared" si="89"/>
        <v>0</v>
      </c>
      <c r="Q406" s="337">
        <v>5165</v>
      </c>
      <c r="R406" s="337"/>
      <c r="S406" s="339"/>
      <c r="T406" s="340" t="s">
        <v>703</v>
      </c>
      <c r="U406" s="379"/>
      <c r="V406" s="342">
        <f t="shared" si="76"/>
        <v>11920</v>
      </c>
      <c r="W406" s="343" t="s">
        <v>1173</v>
      </c>
      <c r="X406" s="344">
        <f t="shared" si="75"/>
        <v>40</v>
      </c>
      <c r="Y406" s="342">
        <f t="shared" si="77"/>
        <v>5600</v>
      </c>
      <c r="Z406" s="345" t="str">
        <f t="shared" si="78"/>
        <v>ORG 2957 - Rekonstrukce sídla ÚMČ Brno-Ivanovice</v>
      </c>
      <c r="AA406" s="346" t="str">
        <f t="shared" si="79"/>
        <v>5600617129576121</v>
      </c>
      <c r="AB406" s="329"/>
      <c r="AC406" s="347"/>
      <c r="AD406" s="329"/>
      <c r="AE406" s="329"/>
      <c r="AF406" s="329"/>
    </row>
    <row r="407" spans="1:32" outlineLevel="2" x14ac:dyDescent="0.2">
      <c r="A407" s="330">
        <f t="shared" si="88"/>
        <v>405</v>
      </c>
      <c r="B407" s="358" t="s">
        <v>701</v>
      </c>
      <c r="C407" s="332" t="s">
        <v>330</v>
      </c>
      <c r="D407" s="332">
        <v>3087</v>
      </c>
      <c r="E407" s="332">
        <v>6121</v>
      </c>
      <c r="F407" s="340"/>
      <c r="G407" s="333" t="s">
        <v>1151</v>
      </c>
      <c r="H407" s="359">
        <v>2009</v>
      </c>
      <c r="I407" s="332">
        <v>2016</v>
      </c>
      <c r="J407" s="356">
        <v>19058</v>
      </c>
      <c r="K407" s="356"/>
      <c r="L407" s="356">
        <v>4858</v>
      </c>
      <c r="M407" s="357">
        <v>12700</v>
      </c>
      <c r="N407" s="357">
        <v>400</v>
      </c>
      <c r="O407" s="356">
        <v>345</v>
      </c>
      <c r="P407" s="338">
        <f t="shared" si="89"/>
        <v>0.86250000000000004</v>
      </c>
      <c r="Q407" s="357">
        <v>12500</v>
      </c>
      <c r="R407" s="357"/>
      <c r="S407" s="339"/>
      <c r="T407" s="340" t="s">
        <v>703</v>
      </c>
      <c r="U407" s="379"/>
      <c r="V407" s="342">
        <f t="shared" si="76"/>
        <v>1300</v>
      </c>
      <c r="W407" s="343" t="s">
        <v>1173</v>
      </c>
      <c r="X407" s="344">
        <f t="shared" si="75"/>
        <v>40</v>
      </c>
      <c r="Y407" s="342">
        <f t="shared" si="77"/>
        <v>5600</v>
      </c>
      <c r="Z407" s="345" t="str">
        <f t="shared" si="78"/>
        <v>ORG 3087 - Klimatizace Malinovského nám. 3</v>
      </c>
      <c r="AA407" s="346" t="str">
        <f t="shared" si="79"/>
        <v>5600617130876121</v>
      </c>
      <c r="AB407" s="329"/>
      <c r="AC407" s="347"/>
      <c r="AD407" s="329"/>
      <c r="AE407" s="329"/>
      <c r="AF407" s="329"/>
    </row>
    <row r="408" spans="1:32" outlineLevel="2" x14ac:dyDescent="0.2">
      <c r="A408" s="330">
        <f t="shared" si="88"/>
        <v>406</v>
      </c>
      <c r="B408" s="331" t="s">
        <v>189</v>
      </c>
      <c r="C408" s="332" t="s">
        <v>330</v>
      </c>
      <c r="D408" s="333">
        <v>3087</v>
      </c>
      <c r="E408" s="332">
        <v>6121</v>
      </c>
      <c r="F408" s="334"/>
      <c r="G408" s="333" t="s">
        <v>1151</v>
      </c>
      <c r="H408" s="333">
        <v>2009</v>
      </c>
      <c r="I408" s="333">
        <v>2016</v>
      </c>
      <c r="J408" s="335"/>
      <c r="K408" s="335"/>
      <c r="L408" s="336"/>
      <c r="M408" s="337"/>
      <c r="N408" s="337">
        <v>1300</v>
      </c>
      <c r="O408" s="335">
        <v>1268</v>
      </c>
      <c r="P408" s="338">
        <f t="shared" si="89"/>
        <v>0.97538461538461541</v>
      </c>
      <c r="Q408" s="337"/>
      <c r="R408" s="337"/>
      <c r="S408" s="339"/>
      <c r="T408" s="340" t="s">
        <v>1014</v>
      </c>
      <c r="U408" s="379"/>
      <c r="V408" s="342">
        <f t="shared" si="76"/>
        <v>-1300</v>
      </c>
      <c r="W408" s="343" t="s">
        <v>1173</v>
      </c>
      <c r="X408" s="344">
        <f t="shared" si="75"/>
        <v>40</v>
      </c>
      <c r="Y408" s="342">
        <f t="shared" si="77"/>
        <v>6600</v>
      </c>
      <c r="Z408" s="345" t="str">
        <f t="shared" si="78"/>
        <v>ORG 3087 - Klimatizace Malinovského nám. 3</v>
      </c>
      <c r="AA408" s="346" t="str">
        <f t="shared" si="79"/>
        <v>6600617130876121</v>
      </c>
      <c r="AB408" s="329"/>
      <c r="AC408" s="347"/>
      <c r="AD408" s="329"/>
      <c r="AE408" s="329"/>
      <c r="AF408" s="329"/>
    </row>
    <row r="409" spans="1:32" outlineLevel="2" x14ac:dyDescent="0.2">
      <c r="A409" s="330">
        <f t="shared" si="88"/>
        <v>407</v>
      </c>
      <c r="B409" s="358" t="s">
        <v>1146</v>
      </c>
      <c r="C409" s="332" t="s">
        <v>330</v>
      </c>
      <c r="D409" s="332">
        <v>3102</v>
      </c>
      <c r="E409" s="332">
        <v>6111</v>
      </c>
      <c r="F409" s="340"/>
      <c r="G409" s="333" t="s">
        <v>1152</v>
      </c>
      <c r="H409" s="355"/>
      <c r="I409" s="355"/>
      <c r="J409" s="356"/>
      <c r="K409" s="356"/>
      <c r="L409" s="356">
        <v>53954</v>
      </c>
      <c r="M409" s="357">
        <v>13500</v>
      </c>
      <c r="N409" s="357">
        <v>13500</v>
      </c>
      <c r="O409" s="356">
        <v>13500</v>
      </c>
      <c r="P409" s="338">
        <f t="shared" si="89"/>
        <v>1</v>
      </c>
      <c r="Q409" s="357">
        <v>13500</v>
      </c>
      <c r="R409" s="357"/>
      <c r="S409" s="339"/>
      <c r="T409" s="340" t="s">
        <v>1148</v>
      </c>
      <c r="U409" s="389"/>
      <c r="V409" s="342">
        <f t="shared" si="76"/>
        <v>-80954</v>
      </c>
      <c r="W409" s="343" t="s">
        <v>1173</v>
      </c>
      <c r="X409" s="344">
        <f t="shared" si="75"/>
        <v>40</v>
      </c>
      <c r="Y409" s="342">
        <f t="shared" si="77"/>
        <v>5300</v>
      </c>
      <c r="Z409" s="345" t="str">
        <f t="shared" si="78"/>
        <v>ORG 3102 - GIS - rozvoj systému</v>
      </c>
      <c r="AA409" s="346" t="str">
        <f t="shared" si="79"/>
        <v>5300617131026111</v>
      </c>
      <c r="AB409" s="329"/>
      <c r="AC409" s="347"/>
      <c r="AD409" s="329"/>
      <c r="AE409" s="329"/>
      <c r="AF409" s="329"/>
    </row>
    <row r="410" spans="1:32" outlineLevel="2" x14ac:dyDescent="0.2">
      <c r="A410" s="330">
        <f t="shared" si="88"/>
        <v>408</v>
      </c>
      <c r="B410" s="331" t="s">
        <v>701</v>
      </c>
      <c r="C410" s="332" t="s">
        <v>330</v>
      </c>
      <c r="D410" s="333">
        <v>3150</v>
      </c>
      <c r="E410" s="332">
        <v>6121</v>
      </c>
      <c r="F410" s="334"/>
      <c r="G410" s="333" t="s">
        <v>1153</v>
      </c>
      <c r="H410" s="333">
        <v>2008</v>
      </c>
      <c r="I410" s="333">
        <v>2017</v>
      </c>
      <c r="J410" s="335">
        <v>27500</v>
      </c>
      <c r="K410" s="335"/>
      <c r="L410" s="336"/>
      <c r="M410" s="337">
        <v>8000</v>
      </c>
      <c r="N410" s="337">
        <v>5</v>
      </c>
      <c r="O410" s="335"/>
      <c r="P410" s="338">
        <f t="shared" si="89"/>
        <v>0</v>
      </c>
      <c r="Q410" s="337"/>
      <c r="R410" s="337">
        <v>6900</v>
      </c>
      <c r="S410" s="339"/>
      <c r="T410" s="340" t="s">
        <v>703</v>
      </c>
      <c r="U410" s="379"/>
      <c r="V410" s="342">
        <f t="shared" si="76"/>
        <v>20595</v>
      </c>
      <c r="W410" s="343" t="s">
        <v>1173</v>
      </c>
      <c r="X410" s="344">
        <f t="shared" si="75"/>
        <v>40</v>
      </c>
      <c r="Y410" s="342">
        <f t="shared" si="77"/>
        <v>5600</v>
      </c>
      <c r="Z410" s="345" t="str">
        <f t="shared" si="78"/>
        <v>ORG 3150 - Stavební úpravy restaurtorské obnovy síně RMB</v>
      </c>
      <c r="AA410" s="346" t="str">
        <f t="shared" si="79"/>
        <v>5600617131506121</v>
      </c>
      <c r="AB410" s="329"/>
      <c r="AC410" s="347"/>
      <c r="AD410" s="329"/>
      <c r="AE410" s="329"/>
      <c r="AF410" s="329"/>
    </row>
    <row r="411" spans="1:32" outlineLevel="2" x14ac:dyDescent="0.2">
      <c r="A411" s="330">
        <f t="shared" si="88"/>
        <v>409</v>
      </c>
      <c r="B411" s="358" t="s">
        <v>189</v>
      </c>
      <c r="C411" s="332" t="s">
        <v>330</v>
      </c>
      <c r="D411" s="332">
        <v>3282</v>
      </c>
      <c r="E411" s="332">
        <v>6121</v>
      </c>
      <c r="F411" s="340"/>
      <c r="G411" s="333" t="s">
        <v>1154</v>
      </c>
      <c r="H411" s="359">
        <v>2005</v>
      </c>
      <c r="I411" s="359">
        <v>2016</v>
      </c>
      <c r="J411" s="356">
        <v>27786</v>
      </c>
      <c r="K411" s="356"/>
      <c r="L411" s="356">
        <v>22736</v>
      </c>
      <c r="M411" s="357">
        <v>2000</v>
      </c>
      <c r="N411" s="357">
        <v>2000</v>
      </c>
      <c r="O411" s="356">
        <v>1450</v>
      </c>
      <c r="P411" s="338">
        <f t="shared" si="89"/>
        <v>0.72499999999999998</v>
      </c>
      <c r="Q411" s="357">
        <v>2000</v>
      </c>
      <c r="R411" s="357"/>
      <c r="S411" s="339"/>
      <c r="T411" s="340" t="s">
        <v>1014</v>
      </c>
      <c r="U411" s="379"/>
      <c r="V411" s="342">
        <f t="shared" si="76"/>
        <v>1050</v>
      </c>
      <c r="W411" s="343" t="s">
        <v>1174</v>
      </c>
      <c r="X411" s="344">
        <f t="shared" si="75"/>
        <v>41</v>
      </c>
      <c r="Y411" s="342">
        <f t="shared" si="77"/>
        <v>6600</v>
      </c>
      <c r="Z411" s="345" t="str">
        <f t="shared" si="78"/>
        <v>ORG 3282 - Technické zhodnocení objektů MMB</v>
      </c>
      <c r="AA411" s="346" t="str">
        <f t="shared" si="79"/>
        <v>6600617132826121</v>
      </c>
      <c r="AB411" s="329"/>
      <c r="AC411" s="347"/>
      <c r="AD411" s="329"/>
      <c r="AE411" s="329"/>
      <c r="AF411" s="329"/>
    </row>
    <row r="412" spans="1:32" outlineLevel="2" x14ac:dyDescent="0.2">
      <c r="A412" s="330">
        <f t="shared" si="88"/>
        <v>410</v>
      </c>
      <c r="B412" s="358" t="s">
        <v>1146</v>
      </c>
      <c r="C412" s="332" t="s">
        <v>330</v>
      </c>
      <c r="D412" s="332">
        <v>3432</v>
      </c>
      <c r="E412" s="332">
        <v>6111</v>
      </c>
      <c r="F412" s="340"/>
      <c r="G412" s="333" t="s">
        <v>1155</v>
      </c>
      <c r="H412" s="355"/>
      <c r="I412" s="355"/>
      <c r="J412" s="356"/>
      <c r="K412" s="356"/>
      <c r="L412" s="356">
        <v>234395</v>
      </c>
      <c r="M412" s="357">
        <v>9000</v>
      </c>
      <c r="N412" s="357">
        <v>7750</v>
      </c>
      <c r="O412" s="356">
        <v>5623</v>
      </c>
      <c r="P412" s="338">
        <f t="shared" si="89"/>
        <v>0.72554838709677416</v>
      </c>
      <c r="Q412" s="357">
        <v>14750</v>
      </c>
      <c r="R412" s="357"/>
      <c r="S412" s="339"/>
      <c r="T412" s="340" t="s">
        <v>1148</v>
      </c>
      <c r="U412" s="379"/>
      <c r="V412" s="342">
        <f t="shared" si="76"/>
        <v>-256895</v>
      </c>
      <c r="W412" s="343" t="s">
        <v>1174</v>
      </c>
      <c r="X412" s="344">
        <f t="shared" si="75"/>
        <v>42</v>
      </c>
      <c r="Y412" s="342">
        <f t="shared" si="77"/>
        <v>5300</v>
      </c>
      <c r="Z412" s="345" t="str">
        <f t="shared" si="78"/>
        <v>ORG 3432 - ISMB - agendový aplikační software</v>
      </c>
      <c r="AA412" s="346" t="str">
        <f t="shared" si="79"/>
        <v>5300617134326111</v>
      </c>
      <c r="AB412" s="329"/>
      <c r="AC412" s="347"/>
      <c r="AD412" s="329"/>
      <c r="AE412" s="329"/>
      <c r="AF412" s="329"/>
    </row>
    <row r="413" spans="1:32" outlineLevel="2" x14ac:dyDescent="0.2">
      <c r="A413" s="330">
        <f t="shared" si="88"/>
        <v>411</v>
      </c>
      <c r="B413" s="358" t="s">
        <v>1146</v>
      </c>
      <c r="C413" s="332" t="s">
        <v>330</v>
      </c>
      <c r="D413" s="332">
        <v>3476</v>
      </c>
      <c r="E413" s="332">
        <v>6111</v>
      </c>
      <c r="F413" s="340"/>
      <c r="G413" s="333" t="s">
        <v>1156</v>
      </c>
      <c r="H413" s="355"/>
      <c r="I413" s="355"/>
      <c r="J413" s="356"/>
      <c r="K413" s="356"/>
      <c r="L413" s="356">
        <v>266568</v>
      </c>
      <c r="M413" s="357">
        <v>33150</v>
      </c>
      <c r="N413" s="357">
        <v>18294</v>
      </c>
      <c r="O413" s="356">
        <v>13896</v>
      </c>
      <c r="P413" s="338">
        <f t="shared" si="89"/>
        <v>0.75959330928173174</v>
      </c>
      <c r="Q413" s="357">
        <v>63300</v>
      </c>
      <c r="R413" s="357"/>
      <c r="S413" s="339"/>
      <c r="T413" s="340" t="s">
        <v>1148</v>
      </c>
      <c r="U413" s="379"/>
      <c r="V413" s="342">
        <f t="shared" si="76"/>
        <v>-348162</v>
      </c>
      <c r="W413" s="343" t="s">
        <v>1174</v>
      </c>
      <c r="X413" s="344">
        <f t="shared" si="75"/>
        <v>43</v>
      </c>
      <c r="Y413" s="342">
        <f t="shared" si="77"/>
        <v>5300</v>
      </c>
      <c r="Z413" s="345" t="str">
        <f t="shared" si="78"/>
        <v>ORG 3476 - OMI - informační systém</v>
      </c>
      <c r="AA413" s="346" t="str">
        <f t="shared" si="79"/>
        <v>5300617134766111</v>
      </c>
      <c r="AB413" s="329"/>
      <c r="AC413" s="347"/>
      <c r="AD413" s="329"/>
      <c r="AE413" s="329"/>
      <c r="AF413" s="329"/>
    </row>
    <row r="414" spans="1:32" outlineLevel="2" x14ac:dyDescent="0.2">
      <c r="A414" s="330">
        <f t="shared" si="88"/>
        <v>412</v>
      </c>
      <c r="B414" s="331" t="s">
        <v>1146</v>
      </c>
      <c r="C414" s="332" t="s">
        <v>330</v>
      </c>
      <c r="D414" s="333">
        <v>3476</v>
      </c>
      <c r="E414" s="332">
        <v>6122</v>
      </c>
      <c r="F414" s="334"/>
      <c r="G414" s="333" t="s">
        <v>1156</v>
      </c>
      <c r="H414" s="333"/>
      <c r="I414" s="333"/>
      <c r="J414" s="335"/>
      <c r="K414" s="335"/>
      <c r="L414" s="336"/>
      <c r="M414" s="337"/>
      <c r="N414" s="337">
        <v>1395</v>
      </c>
      <c r="O414" s="335">
        <v>1386</v>
      </c>
      <c r="P414" s="338">
        <f t="shared" si="89"/>
        <v>0.99354838709677418</v>
      </c>
      <c r="Q414" s="337"/>
      <c r="R414" s="337"/>
      <c r="S414" s="339"/>
      <c r="T414" s="340" t="s">
        <v>1148</v>
      </c>
      <c r="U414" s="379"/>
      <c r="V414" s="342">
        <f t="shared" si="76"/>
        <v>-1395</v>
      </c>
      <c r="W414" s="343" t="s">
        <v>1173</v>
      </c>
      <c r="X414" s="344">
        <f t="shared" si="75"/>
        <v>43</v>
      </c>
      <c r="Y414" s="342">
        <f t="shared" si="77"/>
        <v>5300</v>
      </c>
      <c r="Z414" s="345" t="str">
        <f t="shared" si="78"/>
        <v>ORG 3476 - OMI - informační systém</v>
      </c>
      <c r="AA414" s="346" t="str">
        <f t="shared" si="79"/>
        <v>5300617134766122</v>
      </c>
      <c r="AB414" s="329"/>
      <c r="AC414" s="347"/>
      <c r="AD414" s="329"/>
      <c r="AE414" s="329"/>
      <c r="AF414" s="329"/>
    </row>
    <row r="415" spans="1:32" outlineLevel="2" x14ac:dyDescent="0.2">
      <c r="A415" s="330">
        <f t="shared" si="88"/>
        <v>413</v>
      </c>
      <c r="B415" s="331" t="s">
        <v>1146</v>
      </c>
      <c r="C415" s="332" t="s">
        <v>330</v>
      </c>
      <c r="D415" s="333">
        <v>3476</v>
      </c>
      <c r="E415" s="332">
        <v>6125</v>
      </c>
      <c r="F415" s="334"/>
      <c r="G415" s="333" t="s">
        <v>1156</v>
      </c>
      <c r="H415" s="333"/>
      <c r="I415" s="333"/>
      <c r="J415" s="335"/>
      <c r="K415" s="335"/>
      <c r="L415" s="336"/>
      <c r="M415" s="337"/>
      <c r="N415" s="337">
        <v>2307</v>
      </c>
      <c r="O415" s="335">
        <v>2306</v>
      </c>
      <c r="P415" s="338">
        <f t="shared" si="89"/>
        <v>0.99956653662765493</v>
      </c>
      <c r="Q415" s="337"/>
      <c r="R415" s="337"/>
      <c r="S415" s="339"/>
      <c r="T415" s="340" t="s">
        <v>1148</v>
      </c>
      <c r="U415" s="379"/>
      <c r="V415" s="342">
        <f t="shared" si="76"/>
        <v>-2307</v>
      </c>
      <c r="W415" s="343" t="s">
        <v>1173</v>
      </c>
      <c r="X415" s="344">
        <f t="shared" ref="X415:X420" si="94">IF(W415="Komentovat",X414+1,X414)</f>
        <v>43</v>
      </c>
      <c r="Y415" s="342">
        <f t="shared" si="77"/>
        <v>5300</v>
      </c>
      <c r="Z415" s="345" t="str">
        <f t="shared" si="78"/>
        <v>ORG 3476 - OMI - informační systém</v>
      </c>
      <c r="AA415" s="346" t="str">
        <f t="shared" si="79"/>
        <v>5300617134766125</v>
      </c>
      <c r="AB415" s="329"/>
      <c r="AC415" s="347"/>
      <c r="AD415" s="329"/>
      <c r="AE415" s="329"/>
      <c r="AF415" s="329"/>
    </row>
    <row r="416" spans="1:32" outlineLevel="2" x14ac:dyDescent="0.2">
      <c r="A416" s="330">
        <f t="shared" si="88"/>
        <v>414</v>
      </c>
      <c r="B416" s="331" t="s">
        <v>1146</v>
      </c>
      <c r="C416" s="332" t="s">
        <v>330</v>
      </c>
      <c r="D416" s="333">
        <v>5209</v>
      </c>
      <c r="E416" s="332">
        <v>6111</v>
      </c>
      <c r="F416" s="380" t="s">
        <v>753</v>
      </c>
      <c r="G416" s="333" t="s">
        <v>1157</v>
      </c>
      <c r="H416" s="333">
        <v>2015</v>
      </c>
      <c r="I416" s="333">
        <v>2015</v>
      </c>
      <c r="J416" s="335"/>
      <c r="K416" s="335"/>
      <c r="L416" s="336"/>
      <c r="M416" s="337"/>
      <c r="N416" s="337">
        <v>5124</v>
      </c>
      <c r="O416" s="335">
        <v>5124</v>
      </c>
      <c r="P416" s="338">
        <f t="shared" si="89"/>
        <v>1</v>
      </c>
      <c r="Q416" s="337"/>
      <c r="R416" s="337"/>
      <c r="S416" s="339"/>
      <c r="T416" s="340" t="s">
        <v>1148</v>
      </c>
      <c r="U416" s="379"/>
      <c r="V416" s="342">
        <f t="shared" si="76"/>
        <v>-5124</v>
      </c>
      <c r="W416" s="343" t="s">
        <v>1173</v>
      </c>
      <c r="X416" s="344">
        <f t="shared" si="94"/>
        <v>43</v>
      </c>
      <c r="Y416" s="342">
        <f t="shared" si="77"/>
        <v>5300</v>
      </c>
      <c r="Z416" s="345" t="str">
        <f t="shared" si="78"/>
        <v>ORG 5209 - Řízení uživatelských přístupů ke službám TC města</v>
      </c>
      <c r="AA416" s="346" t="str">
        <f t="shared" si="79"/>
        <v>5300617152096111EU</v>
      </c>
      <c r="AB416" s="329"/>
      <c r="AC416" s="347"/>
      <c r="AD416" s="329"/>
      <c r="AE416" s="329"/>
      <c r="AF416" s="329"/>
    </row>
    <row r="417" spans="1:32" outlineLevel="2" x14ac:dyDescent="0.2">
      <c r="A417" s="330">
        <f t="shared" si="88"/>
        <v>415</v>
      </c>
      <c r="B417" s="331" t="s">
        <v>1146</v>
      </c>
      <c r="C417" s="332" t="s">
        <v>330</v>
      </c>
      <c r="D417" s="333">
        <v>5209</v>
      </c>
      <c r="E417" s="332">
        <v>6122</v>
      </c>
      <c r="F417" s="366" t="s">
        <v>753</v>
      </c>
      <c r="G417" s="333" t="s">
        <v>1157</v>
      </c>
      <c r="H417" s="333">
        <v>2015</v>
      </c>
      <c r="I417" s="333">
        <v>2015</v>
      </c>
      <c r="J417" s="335">
        <v>5818</v>
      </c>
      <c r="K417" s="335">
        <v>5100</v>
      </c>
      <c r="L417" s="336"/>
      <c r="M417" s="337"/>
      <c r="N417" s="337">
        <v>11</v>
      </c>
      <c r="O417" s="335">
        <v>0</v>
      </c>
      <c r="P417" s="338">
        <f t="shared" si="89"/>
        <v>0</v>
      </c>
      <c r="Q417" s="337"/>
      <c r="R417" s="337"/>
      <c r="S417" s="339"/>
      <c r="T417" s="340" t="s">
        <v>1148</v>
      </c>
      <c r="U417" s="379"/>
      <c r="V417" s="342">
        <f t="shared" si="76"/>
        <v>5807</v>
      </c>
      <c r="W417" s="343" t="s">
        <v>1173</v>
      </c>
      <c r="X417" s="344">
        <f t="shared" si="94"/>
        <v>43</v>
      </c>
      <c r="Y417" s="342">
        <f t="shared" si="77"/>
        <v>5300</v>
      </c>
      <c r="Z417" s="345" t="str">
        <f t="shared" si="78"/>
        <v>ORG 5209 - Řízení uživatelských přístupů ke službám TC města</v>
      </c>
      <c r="AA417" s="346" t="str">
        <f t="shared" si="79"/>
        <v>5300617152096122EU</v>
      </c>
      <c r="AB417" s="329"/>
      <c r="AC417" s="347"/>
      <c r="AD417" s="329"/>
      <c r="AE417" s="329"/>
      <c r="AF417" s="329"/>
    </row>
    <row r="418" spans="1:32" outlineLevel="2" x14ac:dyDescent="0.2">
      <c r="A418" s="330">
        <f t="shared" si="88"/>
        <v>416</v>
      </c>
      <c r="B418" s="331" t="s">
        <v>1146</v>
      </c>
      <c r="C418" s="332" t="s">
        <v>330</v>
      </c>
      <c r="D418" s="333">
        <v>5209</v>
      </c>
      <c r="E418" s="332">
        <v>6125</v>
      </c>
      <c r="F418" s="380" t="s">
        <v>753</v>
      </c>
      <c r="G418" s="333" t="s">
        <v>1157</v>
      </c>
      <c r="H418" s="333">
        <v>2015</v>
      </c>
      <c r="I418" s="333">
        <v>2015</v>
      </c>
      <c r="J418" s="335"/>
      <c r="K418" s="335"/>
      <c r="L418" s="336"/>
      <c r="M418" s="337"/>
      <c r="N418" s="337">
        <v>1033</v>
      </c>
      <c r="O418" s="335">
        <v>1033</v>
      </c>
      <c r="P418" s="338">
        <f t="shared" si="89"/>
        <v>1</v>
      </c>
      <c r="Q418" s="337"/>
      <c r="R418" s="337"/>
      <c r="S418" s="339"/>
      <c r="T418" s="340" t="s">
        <v>1148</v>
      </c>
      <c r="U418" s="379"/>
      <c r="V418" s="342">
        <f t="shared" si="76"/>
        <v>-1033</v>
      </c>
      <c r="W418" s="343" t="s">
        <v>1173</v>
      </c>
      <c r="X418" s="344">
        <f t="shared" si="94"/>
        <v>43</v>
      </c>
      <c r="Y418" s="342">
        <f t="shared" si="77"/>
        <v>5300</v>
      </c>
      <c r="Z418" s="345" t="str">
        <f t="shared" si="78"/>
        <v>ORG 5209 - Řízení uživatelských přístupů ke službám TC města</v>
      </c>
      <c r="AA418" s="346" t="str">
        <f t="shared" si="79"/>
        <v>5300617152096125EU</v>
      </c>
      <c r="AB418" s="329"/>
      <c r="AC418" s="347"/>
      <c r="AD418" s="329"/>
      <c r="AE418" s="329"/>
      <c r="AF418" s="329"/>
    </row>
    <row r="419" spans="1:32" outlineLevel="2" x14ac:dyDescent="0.2">
      <c r="A419" s="330">
        <f t="shared" si="88"/>
        <v>417</v>
      </c>
      <c r="B419" s="331" t="s">
        <v>1136</v>
      </c>
      <c r="C419" s="332" t="s">
        <v>330</v>
      </c>
      <c r="D419" s="333">
        <v>300000</v>
      </c>
      <c r="E419" s="332">
        <v>6123</v>
      </c>
      <c r="F419" s="334"/>
      <c r="G419" s="333" t="s">
        <v>1158</v>
      </c>
      <c r="H419" s="333"/>
      <c r="I419" s="333"/>
      <c r="J419" s="335"/>
      <c r="K419" s="335"/>
      <c r="L419" s="336">
        <v>6471</v>
      </c>
      <c r="M419" s="337"/>
      <c r="N419" s="337">
        <v>3553</v>
      </c>
      <c r="O419" s="335">
        <v>3553</v>
      </c>
      <c r="P419" s="338">
        <f t="shared" si="89"/>
        <v>1</v>
      </c>
      <c r="Q419" s="337">
        <v>1244</v>
      </c>
      <c r="R419" s="337"/>
      <c r="S419" s="339"/>
      <c r="T419" s="340" t="s">
        <v>1139</v>
      </c>
      <c r="U419" s="379"/>
      <c r="V419" s="342">
        <f t="shared" si="76"/>
        <v>0</v>
      </c>
      <c r="W419" s="343" t="s">
        <v>1173</v>
      </c>
      <c r="X419" s="344">
        <f t="shared" si="94"/>
        <v>43</v>
      </c>
      <c r="Y419" s="342" t="str">
        <f t="shared" si="77"/>
        <v xml:space="preserve"> </v>
      </c>
      <c r="Z419" s="345">
        <f t="shared" si="78"/>
        <v>0</v>
      </c>
      <c r="AA419" s="346" t="str">
        <f t="shared" si="79"/>
        <v>320061713000006123</v>
      </c>
      <c r="AB419" s="329"/>
      <c r="AC419" s="347"/>
      <c r="AD419" s="329"/>
      <c r="AE419" s="329"/>
      <c r="AF419" s="329"/>
    </row>
    <row r="420" spans="1:32" outlineLevel="2" x14ac:dyDescent="0.2">
      <c r="A420" s="330">
        <f t="shared" si="88"/>
        <v>418</v>
      </c>
      <c r="B420" s="358" t="s">
        <v>1136</v>
      </c>
      <c r="C420" s="332" t="s">
        <v>330</v>
      </c>
      <c r="D420" s="332">
        <v>300000</v>
      </c>
      <c r="E420" s="332">
        <v>6127</v>
      </c>
      <c r="F420" s="340"/>
      <c r="G420" s="333" t="s">
        <v>1158</v>
      </c>
      <c r="H420" s="332"/>
      <c r="I420" s="332"/>
      <c r="J420" s="356"/>
      <c r="K420" s="356"/>
      <c r="L420" s="356"/>
      <c r="M420" s="357"/>
      <c r="N420" s="357">
        <v>3</v>
      </c>
      <c r="O420" s="356">
        <v>3</v>
      </c>
      <c r="P420" s="338">
        <f t="shared" si="89"/>
        <v>1</v>
      </c>
      <c r="Q420" s="357"/>
      <c r="R420" s="357"/>
      <c r="S420" s="339"/>
      <c r="T420" s="340" t="s">
        <v>1139</v>
      </c>
      <c r="U420" s="379"/>
      <c r="V420" s="342">
        <f t="shared" si="76"/>
        <v>0</v>
      </c>
      <c r="W420" s="343" t="s">
        <v>1173</v>
      </c>
      <c r="X420" s="344">
        <f t="shared" si="94"/>
        <v>43</v>
      </c>
      <c r="Y420" s="342" t="str">
        <f t="shared" si="77"/>
        <v xml:space="preserve"> </v>
      </c>
      <c r="Z420" s="345">
        <f t="shared" si="78"/>
        <v>0</v>
      </c>
      <c r="AA420" s="346" t="str">
        <f t="shared" si="79"/>
        <v>320061713000006127</v>
      </c>
      <c r="AB420" s="329"/>
      <c r="AC420" s="347"/>
      <c r="AD420" s="329"/>
      <c r="AE420" s="329"/>
      <c r="AF420" s="329"/>
    </row>
    <row r="421" spans="1:32" outlineLevel="1" x14ac:dyDescent="0.2">
      <c r="A421" s="330">
        <f t="shared" si="88"/>
        <v>419</v>
      </c>
      <c r="B421" s="358"/>
      <c r="C421" s="364" t="s">
        <v>1159</v>
      </c>
      <c r="D421" s="332"/>
      <c r="E421" s="332"/>
      <c r="F421" s="340"/>
      <c r="G421" s="333"/>
      <c r="H421" s="332"/>
      <c r="I421" s="332"/>
      <c r="J421" s="356">
        <f t="shared" ref="J421:O421" si="95">SUBTOTAL(9,J402:J420)</f>
        <v>125422</v>
      </c>
      <c r="K421" s="356">
        <f t="shared" si="95"/>
        <v>5100</v>
      </c>
      <c r="L421" s="356">
        <f t="shared" si="95"/>
        <v>589492</v>
      </c>
      <c r="M421" s="357">
        <f t="shared" si="95"/>
        <v>114810</v>
      </c>
      <c r="N421" s="357">
        <f t="shared" si="95"/>
        <v>71590</v>
      </c>
      <c r="O421" s="356">
        <f t="shared" si="95"/>
        <v>53634</v>
      </c>
      <c r="P421" s="338">
        <f t="shared" si="89"/>
        <v>0.7491828467663082</v>
      </c>
      <c r="Q421" s="357">
        <f>SUBTOTAL(9,Q402:Q420)</f>
        <v>121999</v>
      </c>
      <c r="R421" s="357">
        <f>SUBTOTAL(9,R402:R420)</f>
        <v>9900</v>
      </c>
      <c r="S421" s="339">
        <f>SUBTOTAL(9,S402:S420)</f>
        <v>0</v>
      </c>
      <c r="T421" s="340"/>
      <c r="U421" s="379"/>
      <c r="V421" s="342"/>
      <c r="W421" s="343"/>
      <c r="X421" s="344"/>
      <c r="Y421" s="342" t="str">
        <f>IF($V421=0," ",IF(LEN($B421)=4,$B421*1,$B421))</f>
        <v xml:space="preserve"> </v>
      </c>
      <c r="Z421" s="345">
        <f>IF($Y421=" ",0,"ORG "&amp;$D421&amp;" - "&amp;$G421)</f>
        <v>0</v>
      </c>
      <c r="AA421" s="346" t="str">
        <f>$B421&amp;LEFT($C421,4)&amp;$D421&amp;$E421&amp;$F421</f>
        <v>Celk</v>
      </c>
      <c r="AB421" s="329"/>
      <c r="AC421" s="347"/>
      <c r="AD421" s="329"/>
      <c r="AE421" s="329"/>
      <c r="AF421" s="329"/>
    </row>
    <row r="422" spans="1:32" outlineLevel="2" x14ac:dyDescent="0.2">
      <c r="A422" s="330">
        <f t="shared" si="88"/>
        <v>420</v>
      </c>
      <c r="B422" s="358" t="s">
        <v>1160</v>
      </c>
      <c r="C422" s="332" t="s">
        <v>427</v>
      </c>
      <c r="D422" s="332">
        <v>3074</v>
      </c>
      <c r="E422" s="332">
        <v>6129</v>
      </c>
      <c r="F422" s="340"/>
      <c r="G422" s="333" t="s">
        <v>1161</v>
      </c>
      <c r="H422" s="359">
        <v>2009</v>
      </c>
      <c r="I422" s="359">
        <v>2018</v>
      </c>
      <c r="J422" s="356">
        <v>15000</v>
      </c>
      <c r="K422" s="356"/>
      <c r="L422" s="356">
        <v>3268</v>
      </c>
      <c r="M422" s="357">
        <v>2000</v>
      </c>
      <c r="N422" s="357">
        <v>1500</v>
      </c>
      <c r="O422" s="356">
        <v>1133</v>
      </c>
      <c r="P422" s="338">
        <f t="shared" si="89"/>
        <v>0.7553333333333333</v>
      </c>
      <c r="Q422" s="357">
        <v>2000</v>
      </c>
      <c r="R422" s="357"/>
      <c r="S422" s="339"/>
      <c r="T422" s="340" t="s">
        <v>1162</v>
      </c>
      <c r="U422" s="379"/>
      <c r="V422" s="342">
        <f t="shared" si="76"/>
        <v>8232</v>
      </c>
      <c r="W422" s="343" t="s">
        <v>1174</v>
      </c>
      <c r="X422" s="344">
        <f>IF(W422="Komentovat",X420+1,X420)</f>
        <v>44</v>
      </c>
      <c r="Y422" s="342">
        <f t="shared" si="77"/>
        <v>3900</v>
      </c>
      <c r="Z422" s="345" t="str">
        <f t="shared" si="78"/>
        <v>ORG 3074 - Velké dějiny města Brna</v>
      </c>
      <c r="AA422" s="346" t="str">
        <f t="shared" si="79"/>
        <v>3900621130746129</v>
      </c>
      <c r="AB422" s="329"/>
      <c r="AC422" s="347"/>
      <c r="AD422" s="329"/>
      <c r="AE422" s="329"/>
      <c r="AF422" s="329"/>
    </row>
    <row r="423" spans="1:32" outlineLevel="1" x14ac:dyDescent="0.2">
      <c r="A423" s="330">
        <f t="shared" si="88"/>
        <v>421</v>
      </c>
      <c r="B423" s="399"/>
      <c r="C423" s="400" t="s">
        <v>1163</v>
      </c>
      <c r="D423" s="401"/>
      <c r="E423" s="401"/>
      <c r="F423" s="379"/>
      <c r="G423" s="341"/>
      <c r="H423" s="402"/>
      <c r="I423" s="402"/>
      <c r="J423" s="403">
        <f t="shared" ref="J423:O423" si="96">SUBTOTAL(9,J422:J422)</f>
        <v>15000</v>
      </c>
      <c r="K423" s="403">
        <f t="shared" si="96"/>
        <v>0</v>
      </c>
      <c r="L423" s="403">
        <f t="shared" si="96"/>
        <v>3268</v>
      </c>
      <c r="M423" s="381">
        <f t="shared" si="96"/>
        <v>2000</v>
      </c>
      <c r="N423" s="381">
        <f t="shared" si="96"/>
        <v>1500</v>
      </c>
      <c r="O423" s="403">
        <f t="shared" si="96"/>
        <v>1133</v>
      </c>
      <c r="P423" s="338">
        <f t="shared" si="89"/>
        <v>0.7553333333333333</v>
      </c>
      <c r="Q423" s="381">
        <f>SUBTOTAL(9,Q422:Q422)</f>
        <v>2000</v>
      </c>
      <c r="R423" s="381">
        <f>SUBTOTAL(9,R422:R422)</f>
        <v>0</v>
      </c>
      <c r="S423" s="404">
        <f>SUBTOTAL(9,S422:S422)</f>
        <v>0</v>
      </c>
      <c r="T423" s="379"/>
      <c r="U423" s="379"/>
      <c r="V423" s="342"/>
      <c r="W423" s="343"/>
      <c r="X423" s="344"/>
      <c r="Y423" s="342"/>
      <c r="Z423" s="345"/>
      <c r="AA423" s="346"/>
      <c r="AB423" s="329"/>
      <c r="AC423" s="347"/>
      <c r="AD423" s="329"/>
      <c r="AE423" s="329"/>
      <c r="AF423" s="329"/>
    </row>
    <row r="424" spans="1:32" x14ac:dyDescent="0.2">
      <c r="A424" s="330">
        <f t="shared" si="88"/>
        <v>422</v>
      </c>
      <c r="B424" s="399"/>
      <c r="C424" s="400" t="s">
        <v>1164</v>
      </c>
      <c r="D424" s="401"/>
      <c r="E424" s="401"/>
      <c r="F424" s="379"/>
      <c r="G424" s="341"/>
      <c r="H424" s="402"/>
      <c r="I424" s="402"/>
      <c r="J424" s="403">
        <f t="shared" ref="J424:O424" si="97">SUBTOTAL(9,J3:J422)</f>
        <v>29954574</v>
      </c>
      <c r="K424" s="403">
        <f t="shared" si="97"/>
        <v>1995998</v>
      </c>
      <c r="L424" s="403">
        <f t="shared" si="97"/>
        <v>6983952</v>
      </c>
      <c r="M424" s="381">
        <f t="shared" si="97"/>
        <v>2394227</v>
      </c>
      <c r="N424" s="381">
        <f t="shared" si="97"/>
        <v>2061786</v>
      </c>
      <c r="O424" s="403">
        <f t="shared" si="97"/>
        <v>1756942</v>
      </c>
      <c r="P424" s="338">
        <f t="shared" si="89"/>
        <v>0.85214566400198666</v>
      </c>
      <c r="Q424" s="381">
        <f>SUBTOTAL(9,Q3:Q422)</f>
        <v>2018195</v>
      </c>
      <c r="R424" s="381">
        <f>SUBTOTAL(9,R3:R422)</f>
        <v>2533880</v>
      </c>
      <c r="S424" s="404">
        <f>SUBTOTAL(9,S3:S422)</f>
        <v>16241936</v>
      </c>
      <c r="T424" s="379"/>
      <c r="U424" s="379"/>
      <c r="V424" s="342"/>
      <c r="W424" s="343"/>
      <c r="X424" s="344"/>
      <c r="Y424" s="342"/>
      <c r="Z424" s="345"/>
      <c r="AA424" s="346"/>
      <c r="AB424" s="329"/>
      <c r="AC424" s="347"/>
      <c r="AD424" s="329"/>
      <c r="AE424" s="329"/>
      <c r="AF424" s="329"/>
    </row>
    <row r="425" spans="1:32" x14ac:dyDescent="0.2">
      <c r="B425" s="405"/>
      <c r="C425" s="406"/>
      <c r="D425" s="406"/>
      <c r="E425" s="406"/>
      <c r="F425" s="407"/>
      <c r="G425" s="407"/>
      <c r="H425" s="406"/>
      <c r="I425" s="406"/>
      <c r="J425" s="408"/>
      <c r="K425" s="408"/>
      <c r="L425" s="408"/>
      <c r="P425" s="409"/>
      <c r="Q425" s="408"/>
      <c r="R425" s="408"/>
      <c r="S425" s="407"/>
      <c r="T425" s="410"/>
      <c r="U425" s="411"/>
      <c r="V425" s="343"/>
      <c r="W425" s="344"/>
      <c r="X425" s="342"/>
      <c r="Y425" s="411"/>
      <c r="Z425" s="411"/>
      <c r="AA425" s="318"/>
    </row>
    <row r="426" spans="1:32" ht="7.5" customHeight="1" x14ac:dyDescent="0.2">
      <c r="B426" s="412"/>
      <c r="C426" s="410"/>
      <c r="D426" s="413"/>
      <c r="E426" s="413"/>
      <c r="F426" s="410"/>
      <c r="G426" s="410"/>
      <c r="H426" s="413"/>
      <c r="I426" s="413"/>
      <c r="J426" s="410"/>
      <c r="K426" s="410"/>
      <c r="L426" s="410"/>
      <c r="M426" s="414"/>
      <c r="N426" s="414"/>
      <c r="O426" s="414"/>
      <c r="P426" s="415"/>
      <c r="Q426" s="410"/>
      <c r="R426" s="410"/>
      <c r="S426" s="410"/>
      <c r="T426" s="410"/>
      <c r="U426" s="410"/>
      <c r="V426" s="411"/>
      <c r="W426" s="343"/>
      <c r="X426" s="416"/>
      <c r="Y426" s="411"/>
      <c r="Z426" s="411"/>
      <c r="AA426" s="411"/>
    </row>
    <row r="427" spans="1:32" ht="12.75" customHeight="1" x14ac:dyDescent="0.25">
      <c r="B427" s="412"/>
      <c r="G427" s="417" t="s">
        <v>1165</v>
      </c>
      <c r="H427" s="418" t="s">
        <v>254</v>
      </c>
      <c r="I427" s="418" t="s">
        <v>299</v>
      </c>
      <c r="J427" s="418" t="s">
        <v>1172</v>
      </c>
      <c r="K427" s="418" t="s">
        <v>691</v>
      </c>
      <c r="P427" s="419"/>
      <c r="Q427" s="420"/>
      <c r="R427" s="420"/>
      <c r="S427" s="421"/>
      <c r="T427" s="410"/>
      <c r="U427" s="410"/>
      <c r="V427" s="411"/>
      <c r="W427" s="343"/>
      <c r="X427" s="416"/>
      <c r="Y427" s="411"/>
      <c r="Z427" s="411"/>
      <c r="AA427" s="411"/>
    </row>
    <row r="428" spans="1:32" x14ac:dyDescent="0.2">
      <c r="B428" s="412"/>
      <c r="G428" s="410"/>
      <c r="H428" s="410"/>
      <c r="I428" s="410"/>
      <c r="J428" s="410"/>
      <c r="K428" s="410"/>
      <c r="M428" s="408"/>
      <c r="N428" s="408"/>
      <c r="O428" s="408"/>
      <c r="P428" s="419"/>
      <c r="Q428" s="410"/>
      <c r="R428" s="410"/>
      <c r="S428" s="410"/>
      <c r="T428" s="410"/>
      <c r="W428" s="343"/>
      <c r="Z428" s="411"/>
      <c r="AA428" s="411"/>
    </row>
    <row r="429" spans="1:32" x14ac:dyDescent="0.2">
      <c r="B429" s="412"/>
      <c r="G429" s="410" t="s">
        <v>1166</v>
      </c>
      <c r="H429" s="422">
        <f>SUBTOTAL(9,M$3:M$425)-H430-H431-H432-H433</f>
        <v>1099888</v>
      </c>
      <c r="I429" s="422">
        <f>SUBTOTAL(9,N$3:N$425)-I430-I431-I432-I433</f>
        <v>746285</v>
      </c>
      <c r="J429" s="422">
        <f>SUBTOTAL(9,O$3:O$425)-J430-J431-J432-J433</f>
        <v>608270</v>
      </c>
      <c r="K429" s="423">
        <f t="shared" ref="K429:K434" si="98">IF(I429&lt;=0," ",J429/I429)</f>
        <v>0.81506395009949284</v>
      </c>
      <c r="M429" s="424"/>
      <c r="N429" s="424"/>
      <c r="O429" s="425"/>
      <c r="P429" s="426"/>
      <c r="Q429" s="424"/>
      <c r="R429" s="424"/>
      <c r="S429" s="424"/>
      <c r="T429" s="424"/>
      <c r="W429" s="343"/>
      <c r="Z429" s="411"/>
      <c r="AA429" s="411"/>
    </row>
    <row r="430" spans="1:32" x14ac:dyDescent="0.2">
      <c r="B430" s="412"/>
      <c r="G430" s="410" t="s">
        <v>1167</v>
      </c>
      <c r="H430" s="422">
        <f>SUMIFS(M$3:M$425,($F$3:$F$425),49)</f>
        <v>580000</v>
      </c>
      <c r="I430" s="422">
        <f>SUMIFS(N$3:N$425,($F$3:$F$425),49)</f>
        <v>380000</v>
      </c>
      <c r="J430" s="422">
        <f>SUMIFS(O$3:O$425,($F$3:$F$425),49)</f>
        <v>359161</v>
      </c>
      <c r="K430" s="423">
        <f t="shared" si="98"/>
        <v>0.94516052631578951</v>
      </c>
      <c r="M430" s="424"/>
      <c r="N430" s="424"/>
      <c r="O430" s="425"/>
      <c r="P430" s="426"/>
      <c r="Q430" s="424"/>
      <c r="R430" s="424"/>
      <c r="S430" s="424"/>
      <c r="T430" s="424"/>
      <c r="W430" s="343"/>
    </row>
    <row r="431" spans="1:32" x14ac:dyDescent="0.2">
      <c r="B431" s="412"/>
      <c r="G431" s="410" t="s">
        <v>1168</v>
      </c>
      <c r="H431" s="427">
        <f>SUMIFS($M$3:$M$425,$D$3:$D$425,"&gt;5000",$D$3:$D$425,"&lt;=5999")</f>
        <v>256699</v>
      </c>
      <c r="I431" s="427">
        <f>SUMIFS($N$3:$N$425,$D$3:$D$425,"&gt;5000",$D$3:$D$425,"&lt;=5999")</f>
        <v>794945</v>
      </c>
      <c r="J431" s="427">
        <f>SUMIFS($O$3:$O$425,$D$3:$D$425,"&gt;5000",$D$3:$D$425,"&lt;=5999")</f>
        <v>753090</v>
      </c>
      <c r="K431" s="423">
        <f t="shared" si="98"/>
        <v>0.9473485587053192</v>
      </c>
      <c r="M431" s="424"/>
      <c r="N431" s="424"/>
      <c r="O431" s="428"/>
      <c r="P431" s="429"/>
      <c r="Q431" s="424"/>
      <c r="R431" s="424"/>
      <c r="S431" s="424"/>
      <c r="T431" s="424"/>
      <c r="W431" s="343"/>
      <c r="Z431" s="411"/>
      <c r="AA431" s="411"/>
    </row>
    <row r="432" spans="1:32" x14ac:dyDescent="0.2">
      <c r="B432" s="412"/>
      <c r="G432" s="410" t="s">
        <v>1169</v>
      </c>
      <c r="H432" s="430">
        <f>SUMIFS(M$3:M$425,($F$3:$F$425),40)</f>
        <v>0</v>
      </c>
      <c r="I432" s="422">
        <f>SUMIFS(N$3:N$425,($F$3:$F$425),40)</f>
        <v>2200</v>
      </c>
      <c r="J432" s="422">
        <f>SUMIFS(O$3:O$425,($F$3:$F$425),40)</f>
        <v>0</v>
      </c>
      <c r="K432" s="423">
        <f t="shared" si="98"/>
        <v>0</v>
      </c>
      <c r="M432" s="424"/>
      <c r="N432" s="424"/>
      <c r="O432" s="425"/>
      <c r="P432" s="426"/>
      <c r="Q432" s="424"/>
      <c r="R432" s="424"/>
      <c r="S432" s="424"/>
      <c r="T432" s="424"/>
      <c r="W432" s="343"/>
      <c r="Z432" s="411"/>
      <c r="AA432" s="411"/>
    </row>
    <row r="433" spans="2:27" x14ac:dyDescent="0.2">
      <c r="B433" s="412"/>
      <c r="G433" s="407" t="s">
        <v>1170</v>
      </c>
      <c r="H433" s="430">
        <f>SUMIFS(M$3:M$425,($F$3:$F$425),41)</f>
        <v>457640</v>
      </c>
      <c r="I433" s="430">
        <f>SUMIFS(N$3:N$425,($F$3:$F$425),41)</f>
        <v>138356</v>
      </c>
      <c r="J433" s="430">
        <f>SUMIFS(O$3:O$425,($F$3:$F$425),41)</f>
        <v>36421</v>
      </c>
      <c r="K433" s="423">
        <f t="shared" si="98"/>
        <v>0.26324120385093525</v>
      </c>
      <c r="M433" s="431"/>
      <c r="N433" s="431"/>
      <c r="O433" s="425"/>
      <c r="P433" s="426"/>
      <c r="Q433" s="424"/>
      <c r="R433" s="424"/>
      <c r="S433" s="424"/>
      <c r="T433" s="424"/>
      <c r="W433" s="411"/>
      <c r="Z433" s="411"/>
      <c r="AA433" s="411"/>
    </row>
    <row r="434" spans="2:27" x14ac:dyDescent="0.2">
      <c r="B434" s="412"/>
      <c r="G434" s="432" t="s">
        <v>1171</v>
      </c>
      <c r="H434" s="433">
        <f>SUM(H429:H433)</f>
        <v>2394227</v>
      </c>
      <c r="I434" s="433">
        <f>SUM(I429:I433)</f>
        <v>2061786</v>
      </c>
      <c r="J434" s="433">
        <f>SUM(J429:J433)</f>
        <v>1756942</v>
      </c>
      <c r="K434" s="434">
        <f t="shared" si="98"/>
        <v>0.85214566400198666</v>
      </c>
      <c r="M434" s="425"/>
      <c r="N434" s="425"/>
      <c r="O434" s="425"/>
      <c r="P434" s="426"/>
      <c r="Q434" s="424"/>
      <c r="R434" s="424"/>
      <c r="S434" s="424"/>
      <c r="T434" s="424"/>
    </row>
    <row r="435" spans="2:27" x14ac:dyDescent="0.2">
      <c r="P435" s="419"/>
    </row>
    <row r="436" spans="2:27" x14ac:dyDescent="0.2">
      <c r="P436" s="419"/>
    </row>
    <row r="437" spans="2:27" x14ac:dyDescent="0.2">
      <c r="P437" s="419"/>
    </row>
    <row r="438" spans="2:27" x14ac:dyDescent="0.2">
      <c r="P438" s="419"/>
    </row>
    <row r="439" spans="2:27" x14ac:dyDescent="0.2">
      <c r="P439" s="419"/>
    </row>
    <row r="440" spans="2:27" x14ac:dyDescent="0.2">
      <c r="P440" s="419"/>
    </row>
    <row r="441" spans="2:27" x14ac:dyDescent="0.2">
      <c r="P441" s="419"/>
    </row>
    <row r="442" spans="2:27" x14ac:dyDescent="0.2">
      <c r="P442" s="419"/>
    </row>
    <row r="443" spans="2:27" x14ac:dyDescent="0.2">
      <c r="P443" s="419"/>
    </row>
    <row r="444" spans="2:27" x14ac:dyDescent="0.2">
      <c r="P444" s="419"/>
    </row>
    <row r="445" spans="2:27" x14ac:dyDescent="0.2">
      <c r="P445" s="419"/>
    </row>
    <row r="446" spans="2:27" x14ac:dyDescent="0.2">
      <c r="P446" s="419"/>
    </row>
    <row r="447" spans="2:27" x14ac:dyDescent="0.2">
      <c r="P447" s="419"/>
    </row>
    <row r="448" spans="2:27" x14ac:dyDescent="0.2">
      <c r="P448" s="419"/>
    </row>
    <row r="449" spans="16:16" x14ac:dyDescent="0.2">
      <c r="P449" s="419"/>
    </row>
    <row r="450" spans="16:16" x14ac:dyDescent="0.2">
      <c r="P450" s="419"/>
    </row>
    <row r="451" spans="16:16" x14ac:dyDescent="0.2">
      <c r="P451" s="419"/>
    </row>
    <row r="452" spans="16:16" x14ac:dyDescent="0.2">
      <c r="P452" s="419"/>
    </row>
    <row r="453" spans="16:16" x14ac:dyDescent="0.2">
      <c r="P453" s="419"/>
    </row>
    <row r="454" spans="16:16" x14ac:dyDescent="0.2">
      <c r="P454" s="419"/>
    </row>
    <row r="455" spans="16:16" x14ac:dyDescent="0.2">
      <c r="P455" s="419"/>
    </row>
    <row r="456" spans="16:16" x14ac:dyDescent="0.2">
      <c r="P456" s="419"/>
    </row>
    <row r="457" spans="16:16" x14ac:dyDescent="0.2">
      <c r="P457" s="419"/>
    </row>
    <row r="458" spans="16:16" x14ac:dyDescent="0.2">
      <c r="P458" s="419"/>
    </row>
    <row r="459" spans="16:16" x14ac:dyDescent="0.2">
      <c r="P459" s="419"/>
    </row>
    <row r="460" spans="16:16" x14ac:dyDescent="0.2">
      <c r="P460" s="419"/>
    </row>
    <row r="461" spans="16:16" x14ac:dyDescent="0.2">
      <c r="P461" s="419"/>
    </row>
    <row r="462" spans="16:16" x14ac:dyDescent="0.2">
      <c r="P462" s="419"/>
    </row>
    <row r="463" spans="16:16" x14ac:dyDescent="0.2">
      <c r="P463" s="419"/>
    </row>
    <row r="464" spans="16:16" x14ac:dyDescent="0.2">
      <c r="P464" s="419"/>
    </row>
    <row r="465" spans="16:16" x14ac:dyDescent="0.2">
      <c r="P465" s="419"/>
    </row>
    <row r="466" spans="16:16" x14ac:dyDescent="0.2">
      <c r="P466" s="419"/>
    </row>
    <row r="467" spans="16:16" x14ac:dyDescent="0.2">
      <c r="P467" s="419"/>
    </row>
    <row r="468" spans="16:16" x14ac:dyDescent="0.2">
      <c r="P468" s="419"/>
    </row>
    <row r="469" spans="16:16" x14ac:dyDescent="0.2">
      <c r="P469" s="419"/>
    </row>
    <row r="470" spans="16:16" x14ac:dyDescent="0.2">
      <c r="P470" s="419"/>
    </row>
    <row r="471" spans="16:16" x14ac:dyDescent="0.2">
      <c r="P471" s="419"/>
    </row>
    <row r="472" spans="16:16" x14ac:dyDescent="0.2">
      <c r="P472" s="419"/>
    </row>
    <row r="473" spans="16:16" x14ac:dyDescent="0.2">
      <c r="P473" s="419"/>
    </row>
    <row r="474" spans="16:16" x14ac:dyDescent="0.2">
      <c r="P474" s="419"/>
    </row>
    <row r="475" spans="16:16" x14ac:dyDescent="0.2">
      <c r="P475" s="419"/>
    </row>
    <row r="476" spans="16:16" x14ac:dyDescent="0.2">
      <c r="P476" s="419"/>
    </row>
    <row r="477" spans="16:16" x14ac:dyDescent="0.2">
      <c r="P477" s="419"/>
    </row>
    <row r="478" spans="16:16" x14ac:dyDescent="0.2">
      <c r="P478" s="419"/>
    </row>
    <row r="479" spans="16:16" x14ac:dyDescent="0.2">
      <c r="P479" s="419"/>
    </row>
    <row r="480" spans="16:16" x14ac:dyDescent="0.2">
      <c r="P480" s="419"/>
    </row>
    <row r="481" spans="16:16" x14ac:dyDescent="0.2">
      <c r="P481" s="419"/>
    </row>
    <row r="482" spans="16:16" x14ac:dyDescent="0.2">
      <c r="P482" s="419"/>
    </row>
    <row r="483" spans="16:16" x14ac:dyDescent="0.2">
      <c r="P483" s="419"/>
    </row>
    <row r="484" spans="16:16" x14ac:dyDescent="0.2">
      <c r="P484" s="419"/>
    </row>
  </sheetData>
  <sheetProtection formatCells="0" formatColumns="0" sort="0" autoFilter="0"/>
  <autoFilter ref="A2:T422">
    <sortState ref="A3:T458">
      <sortCondition ref="D2:D459"/>
    </sortState>
  </autoFilter>
  <conditionalFormatting sqref="H44:O44 D44:F44 D45:O45 B79:F79 H79:O79 B101:O126 B129:O130 B131:F131 H131:O131 B100:F100 H100:O100 B4:O42 D43:O43 B3:T3 B426:T462 B425:S425 B127:F128 H127:O128 B49:F49 B132:O424 B80:O99 B50:O78 D46:F48 B43:C48 H46:O49 P4:T424 G48">
    <cfRule type="expression" dxfId="12" priority="8">
      <formula>LEFT($C3,6)="Celkem"</formula>
    </cfRule>
  </conditionalFormatting>
  <conditionalFormatting sqref="H44:O44 D44:F44 D45:O45 B79:F79 H79:O79 B101:O126 B129:O130 B131:F131 H131:O131 B100:F100 H100:O100 D10:O43 B3:T3 B426:T462 B425:S425 B127:F128 H127:O128 B49:F49 B132:O424 B80:O99 B50:O78 D46:F48 B10:C48 H46:O49 B4:O9 P4:T424 G48">
    <cfRule type="expression" dxfId="11" priority="7">
      <formula>LEFT($C3,7)="Celkový"</formula>
    </cfRule>
  </conditionalFormatting>
  <conditionalFormatting sqref="G79 G127:G128">
    <cfRule type="expression" dxfId="10" priority="5">
      <formula>LEFT($C79,7)="Celkový"</formula>
    </cfRule>
  </conditionalFormatting>
  <conditionalFormatting sqref="G79 G127:G128">
    <cfRule type="expression" dxfId="9" priority="6">
      <formula>LEFT($C79,6)="Celkem"</formula>
    </cfRule>
  </conditionalFormatting>
  <conditionalFormatting sqref="G100">
    <cfRule type="expression" dxfId="8" priority="3">
      <formula>LEFT($C100,7)="Celkový"</formula>
    </cfRule>
  </conditionalFormatting>
  <conditionalFormatting sqref="G100">
    <cfRule type="expression" dxfId="7" priority="4">
      <formula>LEFT($C100,6)="Celkem"</formula>
    </cfRule>
  </conditionalFormatting>
  <conditionalFormatting sqref="G131">
    <cfRule type="expression" dxfId="6" priority="1">
      <formula>LEFT($C131,7)="Celkový"</formula>
    </cfRule>
  </conditionalFormatting>
  <conditionalFormatting sqref="G131">
    <cfRule type="expression" dxfId="5" priority="2">
      <formula>LEFT($C131,6)="Celkem"</formula>
    </cfRule>
  </conditionalFormatting>
  <printOptions horizontalCentered="1"/>
  <pageMargins left="0.39370078740157483" right="0.39370078740157483" top="0.78740157480314965" bottom="0.47244094488188981" header="0.43307086614173229" footer="0.35433070866141736"/>
  <pageSetup paperSize="9" scale="68" orientation="landscape" r:id="rId1"/>
  <headerFooter>
    <oddHeader>&amp;C&amp;"Calibri,Tučné"&amp;14Čerpání rozpočtu kapitálových výdajů města k 31.12.2015 - závazný plán (v tis. Kč)</oddHeader>
    <oddFooter>&amp;R&amp;P</oddFooter>
  </headerFooter>
  <colBreaks count="1" manualBreakCount="1">
    <brk id="20" max="1048575" man="1"/>
  </colBreak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7D4E3435A3B64688955AA93779053B" ma:contentTypeVersion="2" ma:contentTypeDescription="Vytvoří nový dokument" ma:contentTypeScope="" ma:versionID="f05caed5b13ec7dc0f6cd33179c2088d">
  <xsd:schema xmlns:xsd="http://www.w3.org/2001/XMLSchema" xmlns:xs="http://www.w3.org/2001/XMLSchema" xmlns:p="http://schemas.microsoft.com/office/2006/metadata/properties" xmlns:ns2="fc3156d0-6477-4e59-85db-677a3ac3ddef" xmlns:ns3="626c80ca-c64a-4e2b-8fdc-4ca129da90da" targetNamespace="http://schemas.microsoft.com/office/2006/metadata/properties" ma:root="true" ma:fieldsID="2efad211980f0112257437626d6fcd5f" ns2:_="" ns3:_="">
    <xsd:import namespace="fc3156d0-6477-4e59-85db-677a3ac3ddef"/>
    <xsd:import namespace="626c80ca-c64a-4e2b-8fdc-4ca129da90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ok"/>
                <xsd:element ref="ns3:Pln_x011b_n_x00ed__x0020_rozpo_x010d_tu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c80ca-c64a-4e2b-8fdc-4ca129da90da" elementFormDefault="qualified">
    <xsd:import namespace="http://schemas.microsoft.com/office/2006/documentManagement/types"/>
    <xsd:import namespace="http://schemas.microsoft.com/office/infopath/2007/PartnerControls"/>
    <xsd:element name="Rok" ma:index="11" ma:displayName="Rok" ma:list="{4661d655-69a6-47d3-b52d-dd184a6614f4}" ma:internalName="Rok" ma:showField="Pln_x011b_n_x00ed__x002d_roky">
      <xsd:simpleType>
        <xsd:restriction base="dms:Lookup"/>
      </xsd:simpleType>
    </xsd:element>
    <xsd:element name="Pln_x011b_n_x00ed__x0020_rozpo_x010d_tu" ma:index="12" ma:displayName="Plnění rozpočtu" ma:list="{4661d655-69a6-47d3-b52d-dd184a6614f4}" ma:internalName="Pln_x011b_n_x00ed__x0020_rozpo_x010d_tu" ma:showField="Pln_x011b_n_x00ed__x002d_Q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_x011b_n_x00ed__x0020_rozpo_x010d_tu xmlns="626c80ca-c64a-4e2b-8fdc-4ca129da90da">4</Pln_x011b_n_x00ed__x0020_rozpo_x010d_tu>
    <Rok xmlns="626c80ca-c64a-4e2b-8fdc-4ca129da90da">17</Rok>
    <_dlc_DocId xmlns="fc3156d0-6477-4e59-85db-677a3ac3ddef">K6F56YJ4D42X-540-691</_dlc_DocId>
    <_dlc_DocIdUrl xmlns="fc3156d0-6477-4e59-85db-677a3ac3ddef">
      <Url>http://sharepoint.brno.cz/ORF/rozpocet/_layouts/15/DocIdRedir.aspx?ID=K6F56YJ4D42X-540-691</Url>
      <Description>K6F56YJ4D42X-540-691</Description>
    </_dlc_DocIdUrl>
  </documentManagement>
</p:properties>
</file>

<file path=customXml/itemProps1.xml><?xml version="1.0" encoding="utf-8"?>
<ds:datastoreItem xmlns:ds="http://schemas.openxmlformats.org/officeDocument/2006/customXml" ds:itemID="{9883E9CE-DAC4-42C3-9199-14437258F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7443E6-A190-4FA9-AEDA-1FBDE0A6DB3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50A58F7-AC2C-4EB4-833D-7D481537A57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040A6C-A03D-4925-825D-4EB65B32F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3156d0-6477-4e59-85db-677a3ac3ddef"/>
    <ds:schemaRef ds:uri="626c80ca-c64a-4e2b-8fdc-4ca129da90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1C6E688-0867-4218-8E2B-F18253F3151E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626c80ca-c64a-4e2b-8fdc-4ca129da90da"/>
    <ds:schemaRef ds:uri="http://schemas.openxmlformats.org/package/2006/metadata/core-properties"/>
    <ds:schemaRef ds:uri="http://purl.org/dc/elements/1.1/"/>
    <ds:schemaRef ds:uri="fc3156d0-6477-4e59-85db-677a3ac3dde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17</vt:i4>
      </vt:variant>
    </vt:vector>
  </HeadingPairs>
  <TitlesOfParts>
    <vt:vector size="25" baseType="lpstr">
      <vt:lpstr>Daňové</vt:lpstr>
      <vt:lpstr>Nedaňové</vt:lpstr>
      <vt:lpstr>Kapitálové</vt:lpstr>
      <vt:lpstr>Transfery</vt:lpstr>
      <vt:lpstr>Běžné_výd</vt:lpstr>
      <vt:lpstr>BV - položky</vt:lpstr>
      <vt:lpstr>Kapitálové_výd</vt:lpstr>
      <vt:lpstr>Investice</vt:lpstr>
      <vt:lpstr>Běžné_výd!Názvy_tisku</vt:lpstr>
      <vt:lpstr>'BV - položky'!Názvy_tisku</vt:lpstr>
      <vt:lpstr>Daňové!Názvy_tisku</vt:lpstr>
      <vt:lpstr>Investice!Názvy_tisku</vt:lpstr>
      <vt:lpstr>Kapitálové!Názvy_tisku</vt:lpstr>
      <vt:lpstr>Kapitálové_výd!Názvy_tisku</vt:lpstr>
      <vt:lpstr>Nedaňové!Názvy_tisku</vt:lpstr>
      <vt:lpstr>Transfery!Názvy_tisku</vt:lpstr>
      <vt:lpstr>Běžné_výd!Oblast_tisku</vt:lpstr>
      <vt:lpstr>'BV - položky'!Oblast_tisku</vt:lpstr>
      <vt:lpstr>Daňové!Oblast_tisku</vt:lpstr>
      <vt:lpstr>Investice!Oblast_tisku</vt:lpstr>
      <vt:lpstr>Kapitálové!Oblast_tisku</vt:lpstr>
      <vt:lpstr>Kapitálové_výd!Oblast_tisku</vt:lpstr>
      <vt:lpstr>Nedaňové!Oblast_tisku</vt:lpstr>
      <vt:lpstr>Transfery!Oblast_tisku</vt:lpstr>
      <vt:lpstr>paragraf</vt:lpstr>
    </vt:vector>
  </TitlesOfParts>
  <Company>MMB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MMB</dc:creator>
  <cp:lastModifiedBy>Bauer Petr</cp:lastModifiedBy>
  <cp:lastPrinted>2016-06-06T13:34:24Z</cp:lastPrinted>
  <dcterms:created xsi:type="dcterms:W3CDTF">2001-09-17T09:09:31Z</dcterms:created>
  <dcterms:modified xsi:type="dcterms:W3CDTF">2016-06-07T12:03:23Z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K6F56YJ4D42X-540-677</vt:lpwstr>
  </property>
  <property fmtid="{D5CDD505-2E9C-101B-9397-08002B2CF9AE}" pid="3" name="_dlc_DocIdItemGuid">
    <vt:lpwstr>101adb6b-2691-4bf3-860a-e19682e6294b</vt:lpwstr>
  </property>
  <property fmtid="{D5CDD505-2E9C-101B-9397-08002B2CF9AE}" pid="4" name="_dlc_DocIdUrl">
    <vt:lpwstr>http://sharepoint.brno.cz/ORF/rozpocet/_layouts/15/DocIdRedir.aspx?ID=K6F56YJ4D42X-540-677, K6F56YJ4D42X-540-677</vt:lpwstr>
  </property>
  <property fmtid="{D5CDD505-2E9C-101B-9397-08002B2CF9AE}" pid="5" name="ContentTypeId">
    <vt:lpwstr>0x010100C27D4E3435A3B64688955AA93779053B</vt:lpwstr>
  </property>
</Properties>
</file>