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\Závěrečný účet 2016\INTERNET\"/>
    </mc:Choice>
  </mc:AlternateContent>
  <bookViews>
    <workbookView xWindow="0" yWindow="0" windowWidth="28800" windowHeight="12060"/>
  </bookViews>
  <sheets>
    <sheet name="FRR, FKŠ" sheetId="14" r:id="rId1"/>
    <sheet name="FRB" sheetId="32" r:id="rId2"/>
    <sheet name="FBV" sheetId="33" r:id="rId3"/>
    <sheet name="FKP" sheetId="34" r:id="rId4"/>
    <sheet name="SF" sheetId="35" r:id="rId5"/>
    <sheet name="VS MP" sheetId="36" r:id="rId6"/>
  </sheets>
  <externalReferences>
    <externalReference r:id="rId7"/>
    <externalReference r:id="rId8"/>
    <externalReference r:id="rId9"/>
    <externalReference r:id="rId10"/>
  </externalReferences>
  <definedNames>
    <definedName name="_1_" localSheetId="2">#REF!</definedName>
    <definedName name="_1_" localSheetId="3">#REF!</definedName>
    <definedName name="_1_" localSheetId="4">#REF!</definedName>
    <definedName name="_1_" localSheetId="5">#REF!</definedName>
    <definedName name="_1_">#REF!</definedName>
    <definedName name="_xlnm._FilterDatabase" localSheetId="2">#REF!</definedName>
    <definedName name="_xlnm._FilterDatabase" localSheetId="3" hidden="1">FKP!$A$1:$A$194</definedName>
    <definedName name="_xlnm._FilterDatabase" localSheetId="4">#REF!</definedName>
    <definedName name="_xlnm._FilterDatabase" localSheetId="5">#REF!</definedName>
    <definedName name="_xlnm._FilterDatabase">#REF!</definedName>
    <definedName name="_Order1" hidden="1">255</definedName>
    <definedName name="FKEP">#REF!</definedName>
    <definedName name="_xlnm.Print_Titles" localSheetId="3">FKP!$1:$3</definedName>
    <definedName name="_xlnm.Print_Area" localSheetId="2">FBV!$A$1:$G$71</definedName>
    <definedName name="_xlnm.Print_Area" localSheetId="3">FKP!$A$1:$G$138</definedName>
    <definedName name="_xlnm.Print_Area" localSheetId="1">FRB!$A$1:$I$39</definedName>
    <definedName name="_xlnm.Print_Area" localSheetId="0">'FRR, FKŠ'!$A$1:$E$60</definedName>
    <definedName name="_xlnm.Print_Area" localSheetId="4">SF!$A$1:$E$48</definedName>
    <definedName name="_xlnm.Print_Area" localSheetId="5">'VS MP'!$A$1:$D$14</definedName>
    <definedName name="Print_Area" localSheetId="2">#REF!</definedName>
    <definedName name="Print_Area" localSheetId="3">#REF!</definedName>
    <definedName name="Print_Area" localSheetId="4">#REF!</definedName>
    <definedName name="Print_Area" localSheetId="5">#REF!</definedName>
    <definedName name="Print_Area">#REF!</definedName>
    <definedName name="Print_Titles" localSheetId="2">#REF!</definedName>
    <definedName name="Print_Titles" localSheetId="3">#REF!</definedName>
    <definedName name="Print_Titles" localSheetId="4">#REF!</definedName>
    <definedName name="Print_Titles" localSheetId="5">#REF!</definedName>
    <definedName name="Print_Titles">#REF!</definedName>
  </definedNames>
  <calcPr calcId="152511"/>
</workbook>
</file>

<file path=xl/calcChain.xml><?xml version="1.0" encoding="utf-8"?>
<calcChain xmlns="http://schemas.openxmlformats.org/spreadsheetml/2006/main">
  <c r="D9" i="36" l="1"/>
  <c r="C9" i="36"/>
  <c r="B9" i="36"/>
  <c r="D5" i="36"/>
  <c r="D12" i="36" s="1"/>
  <c r="C5" i="36"/>
  <c r="C12" i="36" s="1"/>
  <c r="B5" i="36"/>
  <c r="B12" i="36" s="1"/>
  <c r="F47" i="35"/>
  <c r="F46" i="35"/>
  <c r="F48" i="35" s="1"/>
  <c r="H41" i="35"/>
  <c r="H40" i="35"/>
  <c r="H39" i="35"/>
  <c r="H38" i="35"/>
  <c r="H37" i="35"/>
  <c r="H36" i="35"/>
  <c r="H35" i="35"/>
  <c r="H34" i="35"/>
  <c r="H33" i="35"/>
  <c r="H32" i="35"/>
  <c r="E31" i="35"/>
  <c r="D31" i="35"/>
  <c r="C31" i="35"/>
  <c r="B31" i="35"/>
  <c r="H30" i="35"/>
  <c r="I29" i="35"/>
  <c r="H29" i="35"/>
  <c r="I28" i="35"/>
  <c r="H28" i="35"/>
  <c r="H27" i="35"/>
  <c r="I26" i="35"/>
  <c r="H26" i="35"/>
  <c r="C26" i="35"/>
  <c r="H25" i="35"/>
  <c r="H24" i="35"/>
  <c r="H23" i="35"/>
  <c r="E22" i="35"/>
  <c r="D22" i="35"/>
  <c r="C22" i="35"/>
  <c r="B22" i="35"/>
  <c r="E21" i="35"/>
  <c r="D21" i="35"/>
  <c r="C21" i="35"/>
  <c r="B21" i="35"/>
  <c r="B15" i="35" s="1"/>
  <c r="E17" i="35"/>
  <c r="D17" i="35"/>
  <c r="D15" i="35" s="1"/>
  <c r="C17" i="35"/>
  <c r="E15" i="35"/>
  <c r="E42" i="35" s="1"/>
  <c r="C15" i="35"/>
  <c r="C42" i="35" s="1"/>
  <c r="K41" i="35" s="1"/>
  <c r="J4" i="35"/>
  <c r="E4" i="35"/>
  <c r="D4" i="35"/>
  <c r="D42" i="35" s="1"/>
  <c r="E47" i="35" s="1"/>
  <c r="C4" i="35"/>
  <c r="B4" i="35"/>
  <c r="E46" i="35" l="1"/>
  <c r="E48" i="35" s="1"/>
  <c r="H42" i="35"/>
  <c r="B42" i="35"/>
  <c r="H138" i="34" l="1"/>
  <c r="G138" i="34"/>
  <c r="H131" i="34"/>
  <c r="G93" i="34"/>
  <c r="F93" i="34"/>
  <c r="E93" i="34"/>
  <c r="D93" i="34"/>
  <c r="C93" i="34"/>
  <c r="G18" i="34"/>
  <c r="F18" i="34"/>
  <c r="F16" i="34" s="1"/>
  <c r="E18" i="34"/>
  <c r="D18" i="34"/>
  <c r="D16" i="34" s="1"/>
  <c r="C18" i="34"/>
  <c r="G16" i="34"/>
  <c r="E16" i="34"/>
  <c r="C16" i="34"/>
  <c r="G4" i="34"/>
  <c r="G129" i="34" s="1"/>
  <c r="H129" i="34" s="1"/>
  <c r="F4" i="34"/>
  <c r="F129" i="34" s="1"/>
  <c r="F132" i="34" s="1"/>
  <c r="H132" i="34" s="1"/>
  <c r="E4" i="34"/>
  <c r="E129" i="34" s="1"/>
  <c r="D4" i="34"/>
  <c r="C4" i="34"/>
  <c r="C129" i="34" s="1"/>
  <c r="D129" i="34" l="1"/>
  <c r="D130" i="34" s="1"/>
  <c r="D132" i="34" s="1"/>
  <c r="C59" i="33" l="1"/>
  <c r="G46" i="33"/>
  <c r="G40" i="33" s="1"/>
  <c r="G18" i="33" s="1"/>
  <c r="G60" i="33" s="1"/>
  <c r="G65" i="33" s="1"/>
  <c r="F46" i="33"/>
  <c r="F40" i="33" s="1"/>
  <c r="F18" i="33" s="1"/>
  <c r="H18" i="33" s="1"/>
  <c r="E40" i="33"/>
  <c r="E18" i="33" s="1"/>
  <c r="D40" i="33"/>
  <c r="D18" i="33" s="1"/>
  <c r="C40" i="33"/>
  <c r="B40" i="33"/>
  <c r="H29" i="33"/>
  <c r="H28" i="33"/>
  <c r="H27" i="33"/>
  <c r="H26" i="33"/>
  <c r="H25" i="33"/>
  <c r="H24" i="33"/>
  <c r="G23" i="33"/>
  <c r="F23" i="33"/>
  <c r="H23" i="33" s="1"/>
  <c r="H22" i="33"/>
  <c r="H21" i="33"/>
  <c r="G20" i="33"/>
  <c r="F20" i="33"/>
  <c r="H20" i="33" s="1"/>
  <c r="E20" i="33"/>
  <c r="D20" i="33"/>
  <c r="C20" i="33"/>
  <c r="B20" i="33"/>
  <c r="B18" i="33" s="1"/>
  <c r="H19" i="33"/>
  <c r="C18" i="33"/>
  <c r="G17" i="33"/>
  <c r="F17" i="33"/>
  <c r="G4" i="33"/>
  <c r="F4" i="33"/>
  <c r="E4" i="33"/>
  <c r="D4" i="33"/>
  <c r="D60" i="33" s="1"/>
  <c r="C4" i="33"/>
  <c r="C60" i="33" s="1"/>
  <c r="B4" i="33"/>
  <c r="E60" i="33" l="1"/>
  <c r="G66" i="33" s="1"/>
  <c r="G71" i="33" s="1"/>
  <c r="B60" i="33"/>
  <c r="F60" i="33"/>
  <c r="I39" i="32" l="1"/>
  <c r="I37" i="32" s="1"/>
  <c r="I38" i="32"/>
  <c r="H37" i="32"/>
  <c r="F37" i="32"/>
  <c r="E37" i="32"/>
  <c r="D37" i="32"/>
  <c r="C37" i="32"/>
  <c r="B37" i="32"/>
  <c r="I36" i="32"/>
  <c r="H34" i="32"/>
  <c r="F34" i="32"/>
  <c r="E34" i="32"/>
  <c r="D34" i="32"/>
  <c r="C34" i="32"/>
  <c r="B34" i="32"/>
  <c r="I16" i="32"/>
  <c r="I11" i="32" s="1"/>
  <c r="I23" i="32" s="1"/>
  <c r="G16" i="32"/>
  <c r="G11" i="32" s="1"/>
  <c r="G23" i="32" s="1"/>
  <c r="E16" i="32"/>
  <c r="E11" i="32" s="1"/>
  <c r="E23" i="32" s="1"/>
  <c r="B43" i="32" s="1"/>
  <c r="C16" i="32"/>
  <c r="G13" i="32"/>
  <c r="I35" i="32" s="1"/>
  <c r="I34" i="32" s="1"/>
  <c r="E13" i="32"/>
  <c r="C13" i="32"/>
  <c r="C11" i="32"/>
  <c r="I4" i="32"/>
  <c r="G4" i="32"/>
  <c r="E4" i="32"/>
  <c r="C4" i="32"/>
  <c r="C23" i="32" s="1"/>
  <c r="E4" i="14" l="1"/>
  <c r="C4" i="14"/>
  <c r="D4" i="14"/>
  <c r="B4" i="14"/>
  <c r="C17" i="14"/>
  <c r="D17" i="14"/>
  <c r="E17" i="14"/>
  <c r="B17" i="14"/>
  <c r="E26" i="14" l="1"/>
  <c r="E45" i="14" l="1"/>
  <c r="D45" i="14"/>
  <c r="C45" i="14"/>
  <c r="C26" i="14" l="1"/>
  <c r="E40" i="14"/>
  <c r="E49" i="14" s="1"/>
  <c r="D40" i="14"/>
  <c r="D49" i="14" s="1"/>
  <c r="C40" i="14"/>
  <c r="C49" i="14" s="1"/>
  <c r="B40" i="14"/>
  <c r="B49" i="14" s="1"/>
  <c r="D26" i="14"/>
  <c r="B26" i="14" l="1"/>
</calcChain>
</file>

<file path=xl/comments1.xml><?xml version="1.0" encoding="utf-8"?>
<comments xmlns="http://schemas.openxmlformats.org/spreadsheetml/2006/main">
  <authors>
    <author>Jiri Trnecka</author>
  </authors>
  <commentList>
    <comment ref="A16" authorId="0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§ 6409, pol. 5909, ÚZ 41</t>
        </r>
      </text>
    </comment>
  </commentList>
</comments>
</file>

<file path=xl/comments2.xml><?xml version="1.0" encoding="utf-8"?>
<comments xmlns="http://schemas.openxmlformats.org/spreadsheetml/2006/main">
  <authors>
    <author>klimesoh</author>
  </authors>
  <commentList>
    <comment ref="B46" authorId="0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změna názvu 
Z6/037, 7.10.2014, bod č. 114
</t>
        </r>
      </text>
    </comment>
  </commentList>
</comments>
</file>

<file path=xl/comments3.xml><?xml version="1.0" encoding="utf-8"?>
<comments xmlns="http://schemas.openxmlformats.org/spreadsheetml/2006/main">
  <authors>
    <author>Pavla Motlickova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Pavla Motlickova:</t>
        </r>
        <r>
          <rPr>
            <sz val="9"/>
            <color indexed="81"/>
            <rFont val="Tahoma"/>
            <family val="2"/>
            <charset val="238"/>
          </rPr>
          <t xml:space="preserve">
reverse odečet 4 tis.
pronájem sportovních potřeb(1006Kč)+přeplatky příspěvků SF z minulých let(13920 Kč)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Pavla Motlickova:</t>
        </r>
        <r>
          <rPr>
            <sz val="9"/>
            <color indexed="81"/>
            <rFont val="Tahoma"/>
            <family val="2"/>
            <charset val="238"/>
          </rPr>
          <t xml:space="preserve">
přefakturace výdajů SF -53 975 Kč</t>
        </r>
      </text>
    </comment>
  </commentList>
</comments>
</file>

<file path=xl/comments4.xml><?xml version="1.0" encoding="utf-8"?>
<comments xmlns="http://schemas.openxmlformats.org/spreadsheetml/2006/main">
  <authors>
    <author>Fialová Klára</author>
  </authors>
  <commentList>
    <comment ref="C6" authorId="0" shapeId="0">
      <text>
        <r>
          <rPr>
            <b/>
            <sz val="9"/>
            <color indexed="81"/>
            <rFont val="Tahoma"/>
            <charset val="1"/>
          </rPr>
          <t>Fialová Klára:</t>
        </r>
        <r>
          <rPr>
            <sz val="9"/>
            <color indexed="81"/>
            <rFont val="Tahoma"/>
            <charset val="1"/>
          </rPr>
          <t xml:space="preserve">
opraveno z 899 na 949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Fialová Klára:</t>
        </r>
        <r>
          <rPr>
            <sz val="9"/>
            <color indexed="81"/>
            <rFont val="Tahoma"/>
            <family val="2"/>
            <charset val="238"/>
          </rPr>
          <t xml:space="preserve">
řádek smazán - úroky byly zaokrouhleny na 0 </t>
        </r>
      </text>
    </comment>
  </commentList>
</comments>
</file>

<file path=xl/sharedStrings.xml><?xml version="1.0" encoding="utf-8"?>
<sst xmlns="http://schemas.openxmlformats.org/spreadsheetml/2006/main" count="450" uniqueCount="362">
  <si>
    <t>v tis. Kč</t>
  </si>
  <si>
    <t xml:space="preserve">FOND  REZERV  A  ROZVOJE </t>
  </si>
  <si>
    <t>Schválený rozpočet</t>
  </si>
  <si>
    <t>ZDROJE celkem</t>
  </si>
  <si>
    <t>POTŘEBY celkem</t>
  </si>
  <si>
    <t>Zůstatek</t>
  </si>
  <si>
    <t>Upravený rozpočet</t>
  </si>
  <si>
    <t>Počáteční stav zdrojů</t>
  </si>
  <si>
    <t xml:space="preserve">Počáteční stav zdrojů </t>
  </si>
  <si>
    <t>Bank. účet 236</t>
  </si>
  <si>
    <t>účet 419</t>
  </si>
  <si>
    <t>OK</t>
  </si>
  <si>
    <t>účet 236/419</t>
  </si>
  <si>
    <t>Převod z rozpočtu města dle statutu fondu</t>
  </si>
  <si>
    <t>ORG</t>
  </si>
  <si>
    <t>FOND KRYTÍ ŠKOD</t>
  </si>
  <si>
    <t>Zapojení části rezervy na zajištění služeb sociální prevence</t>
  </si>
  <si>
    <t>Výdaje z FV 2015</t>
  </si>
  <si>
    <t>Připsané úroky</t>
  </si>
  <si>
    <t>Zapojení rezervy ve schváleném rozpočtu města k vykrytí potřeb FV 2015</t>
  </si>
  <si>
    <t>Zapojení zdrojů na základním běžném účtu k vykrytí potřeb FV 2015</t>
  </si>
  <si>
    <t>Příjmy z finančního vypořádání roku 2015</t>
  </si>
  <si>
    <t>Příjmy z finančního vypořádání roku 2015 - MČ</t>
  </si>
  <si>
    <t>Převod z FBV do FRR v rámci FV 2015 s městskými částmi</t>
  </si>
  <si>
    <t>Převod z FBV do FRR v rámci FV 2015</t>
  </si>
  <si>
    <t>Převod z FKEP do FRR v rámci FV 2015</t>
  </si>
  <si>
    <t>Výdaje z FV 2015 - MČ</t>
  </si>
  <si>
    <t>Převod z FRR do FBV v rámci FV 2015 s městskými částmi</t>
  </si>
  <si>
    <t>Převod z FRR do Sociálního fondu v rámci FV 2015</t>
  </si>
  <si>
    <t>Rezerva na financování strategických projektů</t>
  </si>
  <si>
    <t>Škodní událost - poškození kostýmů a dekorací Městského divadla Brno, p.o., unikající vodou z prasklé hadičky nádržky WC</t>
  </si>
  <si>
    <t>k 31.12.2016</t>
  </si>
  <si>
    <t>Skuteč. k 31.12.2016</t>
  </si>
  <si>
    <t>Tvorba rezervy OSP - služby sociální prevence</t>
  </si>
  <si>
    <t>- 881 000 tis. Kč rezerva na financování strategických projektů</t>
  </si>
  <si>
    <t>Zapojení části rezervy na zajištění služeb sociální prevence - Prevence kriminality v rodinách - navýšení</t>
  </si>
  <si>
    <t>Zapojení části rezervy na zajištění služeb sociální prevence - seniorbus</t>
  </si>
  <si>
    <t>Škodní událost - utržení střešní krytiny na objektu Domova pro seniory Vychodilova, p.o.</t>
  </si>
  <si>
    <t>Disponibilní zůstatek fondu (účet 419) ve výši 887 819 tis. Kč tvoří:</t>
  </si>
  <si>
    <t>-     6 819 tis. Kč rezerva na zajištění služeb sociální prevence</t>
  </si>
  <si>
    <t>Připsané úroky za prosinec 2016, neodvedené na ZBÚ</t>
  </si>
  <si>
    <t>FOND  ROZVOJE  BYDLENÍ</t>
  </si>
  <si>
    <t>Skutečnost k 31. 12. 2016</t>
  </si>
  <si>
    <t>Účet 419</t>
  </si>
  <si>
    <t>Splátky z poskytnutých zápůjček</t>
  </si>
  <si>
    <t>Úroky ze zápůjček</t>
  </si>
  <si>
    <t>Připsané úroky na účet</t>
  </si>
  <si>
    <t>Ostatní převody, smluvní pokuty a penále</t>
  </si>
  <si>
    <t>Kapitálové</t>
  </si>
  <si>
    <t xml:space="preserve"> - investiční zápůjčky fyzickým osobám</t>
  </si>
  <si>
    <t>Běžné</t>
  </si>
  <si>
    <t xml:space="preserve"> - neinvestiční zápůjčky městským částem</t>
  </si>
  <si>
    <t xml:space="preserve">                                     </t>
  </si>
  <si>
    <t xml:space="preserve"> - neinvestiční zápůjčky fyzickým osobám</t>
  </si>
  <si>
    <t xml:space="preserve"> - neinvestiční zápůjčky právnickým osobám</t>
  </si>
  <si>
    <t xml:space="preserve"> - zaplacené poplatky</t>
  </si>
  <si>
    <t xml:space="preserve"> - vratky přeplatků ze zápůjček</t>
  </si>
  <si>
    <t>Rozdíl mezi stavem účtu 419 a stavem příslušného bankovního účtu je tvořen saldem mezi poskytnutými zápůjčkami a</t>
  </si>
  <si>
    <t>přijatými splátkami zápůjček a dále předpisem neuhrazených smluvních pokut z předchozího roku.</t>
  </si>
  <si>
    <t>Přehled o zápůjčkách poskytnutých z Fondu rozvoje bydlení města Brna a jejich splácení</t>
  </si>
  <si>
    <t>Ukazatel / Rok</t>
  </si>
  <si>
    <t>k 31. 12. 2016</t>
  </si>
  <si>
    <t>Počet žadatelů</t>
  </si>
  <si>
    <t>Počet smluv s otevřeným účtem</t>
  </si>
  <si>
    <t xml:space="preserve">Finanční prostředky poskytnuté </t>
  </si>
  <si>
    <t>na zápůjčky (v tis. Kč):</t>
  </si>
  <si>
    <t xml:space="preserve">  - investiční</t>
  </si>
  <si>
    <t xml:space="preserve">     - neinvestiční</t>
  </si>
  <si>
    <t>Finanční prostředky ze splácení (v tis.Kč):</t>
  </si>
  <si>
    <t xml:space="preserve">            - úmory (splátky)</t>
  </si>
  <si>
    <t xml:space="preserve">              - úroky ze splácení</t>
  </si>
  <si>
    <t>FOND BYTOVÉ VÝSTAVBY</t>
  </si>
  <si>
    <t xml:space="preserve">Skutečnost </t>
  </si>
  <si>
    <t>Předpis stavu fondu</t>
  </si>
  <si>
    <t>Převod do FRR ve výši 10 % z kupní ceny nemovitých věcí</t>
  </si>
  <si>
    <t>Převod z FRR - rozdíl mezi předpisem stavu fondu a stavem účtu 419 k 31.12.2015</t>
  </si>
  <si>
    <t>Převod z FRR - vratky transferů poskytnutých městským částem z FBV</t>
  </si>
  <si>
    <t>Prodej pozemků</t>
  </si>
  <si>
    <t>Prodej nemovitých věcí v průběhu roku</t>
  </si>
  <si>
    <t>Pronájem pozemků</t>
  </si>
  <si>
    <t>Příjmy z nájemného - spoluvlastnický podíl</t>
  </si>
  <si>
    <t>Splátky zápůjček</t>
  </si>
  <si>
    <t>Přijaté nekapitálové příspěvky a náhrady</t>
  </si>
  <si>
    <t>Vratky transferů od městských částí</t>
  </si>
  <si>
    <t>Dotace IPRM - Stavební úpravy a nástavba BD Francouzská 42</t>
  </si>
  <si>
    <t>POTŘEBY  celkem</t>
  </si>
  <si>
    <t xml:space="preserve"> - Stavební úpravy Kobližná 10 - 3. a 4. NP, ORG 2622</t>
  </si>
  <si>
    <t xml:space="preserve"> - Stavební úpravy Příční 13, ORG 2631</t>
  </si>
  <si>
    <t xml:space="preserve"> - Bytový dům Dukelská 88, ORG 2633</t>
  </si>
  <si>
    <t xml:space="preserve"> - Rekonstrukce bytového domu Mostecká 12, ORG 2635</t>
  </si>
  <si>
    <t xml:space="preserve"> - Bytový dům pro seniory Cejl, ORG 2642</t>
  </si>
  <si>
    <t xml:space="preserve"> - Bytový dům Valchařská 14, ORG 2644</t>
  </si>
  <si>
    <t xml:space="preserve"> - Rekonstrukce bytů pro sociální bydlení, ORG 2646</t>
  </si>
  <si>
    <t xml:space="preserve"> - Rekonstrukce bytových domů - příprava, ORG 2659</t>
  </si>
  <si>
    <t xml:space="preserve"> - Zámečnická 2 - sdílené bydlení, ORG 2797</t>
  </si>
  <si>
    <t xml:space="preserve"> - bytové domy Vojtova, ORG 2932</t>
  </si>
  <si>
    <t xml:space="preserve"> - bytový dům B vč.komunikace a TI Jeneweinova, ORG 3129 </t>
  </si>
  <si>
    <t xml:space="preserve"> - lokalita bydlení Holásky-TI, ORG 3196</t>
  </si>
  <si>
    <t xml:space="preserve"> - výdaje z Fondu bytové výstavby (ORG 4925)</t>
  </si>
  <si>
    <t xml:space="preserve"> - DPS Tuřany - Holásky, ORG 2912</t>
  </si>
  <si>
    <t xml:space="preserve"> - DPS Mlýnská, ORG 2936</t>
  </si>
  <si>
    <t xml:space="preserve"> - technické zhodnocení sociálních bytů, ORG 2925 (ORJ 6600)</t>
  </si>
  <si>
    <t xml:space="preserve"> - technické zhodnocení bytových domů, ORG 3036 (ORJ 6600)</t>
  </si>
  <si>
    <t xml:space="preserve"> - protihluková opatření - výměna oken, ORG 2852 (ORJ 5600)</t>
  </si>
  <si>
    <t xml:space="preserve"> - sanace odvodňovacích vrtů Brno-Bystrc, 2. etapa, ORG 2900 (ORJ 5600)</t>
  </si>
  <si>
    <t xml:space="preserve"> - použití dle zásad pro zapojení fin. prostředků FBV</t>
  </si>
  <si>
    <t xml:space="preserve"> - náklady na uplatnění oprav - fyzické osoby</t>
  </si>
  <si>
    <t xml:space="preserve"> - náklady na uplatnění oprav - právnické osoby</t>
  </si>
  <si>
    <t xml:space="preserve"> - náklady na uplatnění oprav - společenství vlastníků </t>
  </si>
  <si>
    <t xml:space="preserve"> - náklady na uplatnění oprav - spolky </t>
  </si>
  <si>
    <t xml:space="preserve"> - znalecké posudky, studie</t>
  </si>
  <si>
    <t xml:space="preserve"> - nákup služeb a geometrické plány </t>
  </si>
  <si>
    <t xml:space="preserve"> - správní poplatky, kolky</t>
  </si>
  <si>
    <t xml:space="preserve"> - daň z nabytí nemovitých věcí </t>
  </si>
  <si>
    <t xml:space="preserve"> - poštovné </t>
  </si>
  <si>
    <t xml:space="preserve"> - nájemné </t>
  </si>
  <si>
    <t xml:space="preserve"> - náhrady nájemného MČ -  sociální byty </t>
  </si>
  <si>
    <t xml:space="preserve"> - poskytnuté neinvestiční příspěvky a náhrady </t>
  </si>
  <si>
    <t xml:space="preserve"> - náhrady předplaceného nájemného MČ</t>
  </si>
  <si>
    <t xml:space="preserve"> - opravy bytových domů ve správě OSM MMB (ORJ 6600)</t>
  </si>
  <si>
    <t xml:space="preserve"> - opravy bytových domů svěřených MČ-sociální byty (ORJ 6600)</t>
  </si>
  <si>
    <t>- transfery MČ - 1.etapa</t>
  </si>
  <si>
    <t>- transfery MČ - 2.etapa</t>
  </si>
  <si>
    <t>- ostatní transfery MČ (MČ Brno - Slatina: demolice BD Bedřichovická, MČ Brno - Vinohrady: rekonstrukce bytu č.19 Mikulovská 9)</t>
  </si>
  <si>
    <t>Rozdíl mezi stavem účtu 419 a stavem příslušného bankovního účtu je tvořen saldem mezi poskytnutými zápůjčkami a přijatými splátkami zápůjček.</t>
  </si>
  <si>
    <t>Finanční vypořádání roku 2016</t>
  </si>
  <si>
    <t>Stav účtu 419 k 31. 12. 2016</t>
  </si>
  <si>
    <t xml:space="preserve">Převod z FRR do FBV: rozdíl mezi předpisem stavu fondu (1 869 582 tis. Kč) a stavem účtu 419 (1 844 773 tis. Kč) </t>
  </si>
  <si>
    <t>Převod z FRR do FBV: vratky transferů poskytnutých městským částem z FBV</t>
  </si>
  <si>
    <t>Převod z FBV do FRR: příjem MČ ve výši 10 % z kupní ceny prodaných nemovitých věcí v rámci Pravidel</t>
  </si>
  <si>
    <t>Převod z FBV do FRR: příjem MČ ve výši 10 % z kupní ceny pozemků s byt. a rod. domy, pozemků souv., byt. a nebyt. prostor, pozemků zast. domy s vym. jedn. a pozemků souv. s MČ,</t>
  </si>
  <si>
    <t xml:space="preserve"> jíž byly tyto nemovité věci svěřeny.</t>
  </si>
  <si>
    <t>Stav Fondu bytové výstavby po finančním vypořádání</t>
  </si>
  <si>
    <t xml:space="preserve"> </t>
  </si>
  <si>
    <t>FOND KOFINANCOVÁNÍ</t>
  </si>
  <si>
    <t>Schválený</t>
  </si>
  <si>
    <t xml:space="preserve">Upravený </t>
  </si>
  <si>
    <t>Skutečnost (předpis)</t>
  </si>
  <si>
    <t>PROJEKTŮ</t>
  </si>
  <si>
    <t>rozpočet 2016</t>
  </si>
  <si>
    <t>bank. účet 236</t>
  </si>
  <si>
    <t>Převod do FRR v rámci finančního vypořádání 2015</t>
  </si>
  <si>
    <t>Přijaté splátky půjčených prostředků z FKEP</t>
  </si>
  <si>
    <t>Ostatní příjmy - smluvní pokuty</t>
  </si>
  <si>
    <t>Ostatní příjmy - vyúčtování akce ORG 5193</t>
  </si>
  <si>
    <t>Přijaté nekapitálové příspěvky a náhrady, propadlé jistiny</t>
  </si>
  <si>
    <t>Přijaté vratky transferů</t>
  </si>
  <si>
    <t>Přijaté transfery od městských částí</t>
  </si>
  <si>
    <t xml:space="preserve">Tvorba fondu z refundovaných prostředků </t>
  </si>
  <si>
    <t>Příjmy z úroků</t>
  </si>
  <si>
    <t>5023</t>
  </si>
  <si>
    <t>Zelný trh - rekonstrukce</t>
  </si>
  <si>
    <t>DPH -44</t>
  </si>
  <si>
    <t>5099</t>
  </si>
  <si>
    <t>Předprojektová příprava</t>
  </si>
  <si>
    <t>5121</t>
  </si>
  <si>
    <t>Novostavba tělocvičny v MČ Brno-Tuřany</t>
  </si>
  <si>
    <t>5122</t>
  </si>
  <si>
    <t>Domov pro seniory, Foltýnova 21, Brno - odstranění bariér a zvýšení lůžkové kapacity</t>
  </si>
  <si>
    <t>dobropis 6 tis. Kč</t>
  </si>
  <si>
    <t>5126</t>
  </si>
  <si>
    <t>Relaxační a pohybové prostory ZŠ, Bosonožské náměstí 44, včetně technického a sociálního zázemí</t>
  </si>
  <si>
    <t>32 tis. vrácení platby a zaslání znova i s vydotováním účtu</t>
  </si>
  <si>
    <t>5134</t>
  </si>
  <si>
    <t>Stavební úpravy ZŠ Mutěnická - 3. etapa</t>
  </si>
  <si>
    <t>5144</t>
  </si>
  <si>
    <t>Zvýšení atraktivity Brněnské přehrady</t>
  </si>
  <si>
    <t>5147</t>
  </si>
  <si>
    <t>Zateplení ZŠ Úvoz</t>
  </si>
  <si>
    <t>DPH 158 tis. Zaplaceno před úhradou faktury</t>
  </si>
  <si>
    <t>5148</t>
  </si>
  <si>
    <t>Nízkoprahové centrum v parku Hvězdička</t>
  </si>
  <si>
    <t>5150</t>
  </si>
  <si>
    <t>Zateplení ZŠ Svážná</t>
  </si>
  <si>
    <t>5154</t>
  </si>
  <si>
    <t>Zateplení MŠ Hněvkovského</t>
  </si>
  <si>
    <t>5162</t>
  </si>
  <si>
    <t>CIVITAS 2MOVE2</t>
  </si>
  <si>
    <t>5172</t>
  </si>
  <si>
    <t>Dopravní telematika ve městě Brně - 1. část</t>
  </si>
  <si>
    <t>5173</t>
  </si>
  <si>
    <t>Dopravní telematika ve městě Brně - 2. část</t>
  </si>
  <si>
    <t>5174</t>
  </si>
  <si>
    <t>Dopravní telematika ve městě Brně - 3. část</t>
  </si>
  <si>
    <t>5177</t>
  </si>
  <si>
    <t>Revitalizace sport. ploch při MŠ a ZŠ v MČ Brno - Židenice</t>
  </si>
  <si>
    <t>5178</t>
  </si>
  <si>
    <t>ZŠ Vranovská - rekonstrukce hřiště</t>
  </si>
  <si>
    <t>5179</t>
  </si>
  <si>
    <t>Rekonstrukce sportovišť v MČ Brno-střed</t>
  </si>
  <si>
    <t>5180</t>
  </si>
  <si>
    <t>Regenerace sportovišť v lokalitách Vsetínská, Trýbova, Čechyňská</t>
  </si>
  <si>
    <t>5181</t>
  </si>
  <si>
    <t>Regenerace veřejných prostranství pro volnočasové aktivity nekomerčního charakteru na území MČ Brno-sever</t>
  </si>
  <si>
    <t>5182</t>
  </si>
  <si>
    <t>Sportovně-rekreační plocha Kartouzská, Brno</t>
  </si>
  <si>
    <t xml:space="preserve">Stavební úpravy ZŠ a MŠ Jana Broskvy </t>
  </si>
  <si>
    <t>Stavební úpravy mateřské školy Řezáčova</t>
  </si>
  <si>
    <t>MŠ Kohoutova 6 - zateplení budovy a výměna oken</t>
  </si>
  <si>
    <t>Zateplení fasády objektu SVČ a KJM Lány 3 v MČ Brno - Bohunice</t>
  </si>
  <si>
    <t>Revitalizace městských parků, III. etapa</t>
  </si>
  <si>
    <t>Školní účelové hřiště při ZŠ Otevřená</t>
  </si>
  <si>
    <t>NKP Špilberk - lapidárium a centrum restaur. činností</t>
  </si>
  <si>
    <t>Stavební úpravy Domova pro seniory Foltýnova</t>
  </si>
  <si>
    <t>Zateplení logopedického stacionáře Synkova</t>
  </si>
  <si>
    <t>Regenerace veřejných prostranství pro volnočasové aktivity a revitalizace volně přístupných sportovišť v MČ Brno-Jundrov</t>
  </si>
  <si>
    <t>Regenerace sportovišť v lokalitách Rybářská, Botanická a transformace sportoviště Vysoká na parkour</t>
  </si>
  <si>
    <t>Rekonstrukce víceúčelového hřiště v areálu ZŠ Arménská 21</t>
  </si>
  <si>
    <t>Knihovna pro město II. – vzdělávání na míru</t>
  </si>
  <si>
    <t>MŠ Tišnovská - zateplení budovy včetně výměny oken</t>
  </si>
  <si>
    <t>MŠ Šrámkova - zateplení budovy včetně výměny oken</t>
  </si>
  <si>
    <t>Zateplení SVČ Kosmonautů</t>
  </si>
  <si>
    <t>MŠ Kamechy II - výstavba šestitřídní MŠ</t>
  </si>
  <si>
    <t>Zateplení ZŠ Laštůvkova</t>
  </si>
  <si>
    <t>Mateřská škola Přemyslovo náměstí 1 - 2. etapa</t>
  </si>
  <si>
    <t>MŠ Žabka, objekt Kohoutovická, Brno - Žebětín</t>
  </si>
  <si>
    <t>Vybudování lapidária a odborného zázemí hradu Špilberk</t>
  </si>
  <si>
    <t>Bezpečnostní opatření v dopravě a cyklostezky ve vybraných částech Brna, I. etapa</t>
  </si>
  <si>
    <t>Prodloužení trolejbusové trati Novolíšeňská - Jírova</t>
  </si>
  <si>
    <t>Rozvoj dopravní telematiky 2015 - 2020, příprava</t>
  </si>
  <si>
    <t>3213 na MD převod na akci 5346,5347</t>
  </si>
  <si>
    <t>Systém parkování Park &amp; Ride - 1. etapa</t>
  </si>
  <si>
    <t>841 - 5346</t>
  </si>
  <si>
    <t>Revitalizace staré Ponávky - příprava</t>
  </si>
  <si>
    <t>2372 - 5347</t>
  </si>
  <si>
    <t>Mateřská škola Pastviny 70 - rozšíření</t>
  </si>
  <si>
    <t>Sanace skalních stěn - projektová příprava</t>
  </si>
  <si>
    <t>Stavební úpravy ZŠ Štolcova</t>
  </si>
  <si>
    <t>Modernizace radioné sítě a informačního systému MHD</t>
  </si>
  <si>
    <t>Zařízení se zvláštním režimem, Mostecká 10, Brno</t>
  </si>
  <si>
    <t>Zařízení soc. služeb-chráněné bydlení,Nováčkova 38</t>
  </si>
  <si>
    <t>Zařízení sociálních služeb - odlehčovací služba</t>
  </si>
  <si>
    <t>Varovný protipovodňový systém a digitální mapy</t>
  </si>
  <si>
    <t>Cykloopatření ve vybraných částech Brno, II. Etapa</t>
  </si>
  <si>
    <t>Dětská skupina Zahradníkova</t>
  </si>
  <si>
    <t>navíc přeposlaná kapitálová dotace na p.o.</t>
  </si>
  <si>
    <t>Pilotní testování Rapid Re-Housing</t>
  </si>
  <si>
    <t>Systém parkování Park &amp; Ride - 2. etapa</t>
  </si>
  <si>
    <t>Cyklostezka Brno-Jinačovice-Kuřim - předprojektová příprava</t>
  </si>
  <si>
    <t>Stavební úpravy ZUŠ Amerlingova</t>
  </si>
  <si>
    <t>Zateplení radnice Oderská 4</t>
  </si>
  <si>
    <t>Stavební úpravy MŠ Nejedlého</t>
  </si>
  <si>
    <t>Stavební úpravy MŠ Černopolní</t>
  </si>
  <si>
    <t>Zateplení úřadu MČ Brno-Maloměřice a Obřany</t>
  </si>
  <si>
    <t>Stavební úpravy polikliniky Lesná</t>
  </si>
  <si>
    <t>Stavební úpravy společenského centra Bystrc</t>
  </si>
  <si>
    <t>Zateplení objektu Ukrajinská 2b</t>
  </si>
  <si>
    <t>Rekonstrukce sídla ÚMČ Brno-Ivanovice</t>
  </si>
  <si>
    <t>odesláno navíc DPH a nevráceno, vráceno bude v lednu 2017!</t>
  </si>
  <si>
    <t>Rekonstrukce trolejbusové vozovny Komín</t>
  </si>
  <si>
    <t>Parkovací systém</t>
  </si>
  <si>
    <t>Řízení dopravy a sběr dopravních dat</t>
  </si>
  <si>
    <t>Zelný trh</t>
  </si>
  <si>
    <t>5042</t>
  </si>
  <si>
    <t>Areál dopravní výchovy</t>
  </si>
  <si>
    <t>5090</t>
  </si>
  <si>
    <t>Aplikace metod zvyšování kvality a tvorba procesního modelu MMB</t>
  </si>
  <si>
    <t>5098</t>
  </si>
  <si>
    <t>Park Hvězdička</t>
  </si>
  <si>
    <t>!!!!!!!!!!!</t>
  </si>
  <si>
    <t>5108</t>
  </si>
  <si>
    <t>Rekostrukce parku Lužánky, V. etapa, 2. část</t>
  </si>
  <si>
    <t>5118</t>
  </si>
  <si>
    <t>Podpora profesního a osobního růstu zaměstnanců statutárního města Brna</t>
  </si>
  <si>
    <t>5160</t>
  </si>
  <si>
    <t>Obnova zeleně v rekreačních zónách v MČ Brno - Bohunice</t>
  </si>
  <si>
    <t>CIVITAS PLUS II - 2MOVE2</t>
  </si>
  <si>
    <t>pokladna 170, dobropis -11</t>
  </si>
  <si>
    <t>5163</t>
  </si>
  <si>
    <t>Nastavení procesního řízení do každodenní praxe MMB</t>
  </si>
  <si>
    <t>5164</t>
  </si>
  <si>
    <t>CH4LLENGE</t>
  </si>
  <si>
    <t>pokladna 10, dobropis -8</t>
  </si>
  <si>
    <t>5165</t>
  </si>
  <si>
    <t>Úprava ploch veřejné zeleně v okolí bytových domů Sibiřská 60, 62, 64, Brno-Řečkovice</t>
  </si>
  <si>
    <t>5166</t>
  </si>
  <si>
    <t>Výsadba izolační zeleně Žarošická, Jedovnická, Novolíšeňská</t>
  </si>
  <si>
    <t>5168</t>
  </si>
  <si>
    <t>Lokální biokoridor Medlánky - letiště</t>
  </si>
  <si>
    <t>5193</t>
  </si>
  <si>
    <t>Město Brno zvyšuje kvalitu vzdělávání v ZŠ</t>
  </si>
  <si>
    <t>5194</t>
  </si>
  <si>
    <t>5208</t>
  </si>
  <si>
    <t>5210</t>
  </si>
  <si>
    <t>Areál dopravní výchovy, II. etapa</t>
  </si>
  <si>
    <t>5304</t>
  </si>
  <si>
    <t>Řízení ITI</t>
  </si>
  <si>
    <t>5306</t>
  </si>
  <si>
    <t>Zprostředkující subjekt ITI</t>
  </si>
  <si>
    <t xml:space="preserve">pokladna 16 </t>
  </si>
  <si>
    <t>5314</t>
  </si>
  <si>
    <t>Bezbariérové opatření na místních komunikacích</t>
  </si>
  <si>
    <t>5317</t>
  </si>
  <si>
    <t>Obnova funkčního stavu veřejné zeleně - Řezáčova</t>
  </si>
  <si>
    <t>5318</t>
  </si>
  <si>
    <t>Místní akční plán rozvoje vzdělávání ve městě Brně</t>
  </si>
  <si>
    <t>5319</t>
  </si>
  <si>
    <t>Modernizace radiové sítě a informačního sys. MHD</t>
  </si>
  <si>
    <t>5320</t>
  </si>
  <si>
    <t>Přístavba mateřské školy v MČ Brno-Jehnice</t>
  </si>
  <si>
    <t>5324</t>
  </si>
  <si>
    <t>5326</t>
  </si>
  <si>
    <t>sub&gt;urban. Reinventing the fringe</t>
  </si>
  <si>
    <t>pokladna 85</t>
  </si>
  <si>
    <t>5327</t>
  </si>
  <si>
    <t>navíc přeposlaní provozní dotace na p.o.</t>
  </si>
  <si>
    <t>5328</t>
  </si>
  <si>
    <t>transfery přeposlané 2022, rozdíl mezi nadotováním 4</t>
  </si>
  <si>
    <t>5343</t>
  </si>
  <si>
    <t>RUGGEDISED</t>
  </si>
  <si>
    <t>FINANČNÍ VYPOŘÁDÁNÍ ROKU 2016</t>
  </si>
  <si>
    <t>Převod z FKP do FRR - pohoštění (ORG 5328)</t>
  </si>
  <si>
    <t>Převod z FKP do FRR - cestovné (ORG 5162,5164, 5306, 5326)</t>
  </si>
  <si>
    <t>Stav Fondu kofinancování projektů po finančním vypořádání</t>
  </si>
  <si>
    <t>SOCIÁLNÍ FOND</t>
  </si>
  <si>
    <t>Schválený rozpočet 2016</t>
  </si>
  <si>
    <t>Upravený rozpočet 2016</t>
  </si>
  <si>
    <t>Předpis stavu</t>
  </si>
  <si>
    <t>MMB a Městské policie Brno</t>
  </si>
  <si>
    <t>fondu k 31.12.2016</t>
  </si>
  <si>
    <t xml:space="preserve"> účet 236/419</t>
  </si>
  <si>
    <t>Příjmy z finančního vypořádání za rok 2015</t>
  </si>
  <si>
    <t>Příjmy z poplatků ve školícím a rekreačním středisku MP (Sykovec)</t>
  </si>
  <si>
    <t>Příjmy z poplatků v rekreačních zařízeních MMB (Jedovnice, Unčín, Rakovec)</t>
  </si>
  <si>
    <t>Ostatní příjmy</t>
  </si>
  <si>
    <t>pronájem sportovních potřeb+přeplatky příspěvků minulých let</t>
  </si>
  <si>
    <t>Zúčtování výdajů za 4. čtvrtletí 2015</t>
  </si>
  <si>
    <t>přefakturace výdajů SF</t>
  </si>
  <si>
    <t>Doplňkový příděl do fondu</t>
  </si>
  <si>
    <t>zapůjčení sportovních potřeb</t>
  </si>
  <si>
    <t>Zálohový příděl fondu:</t>
  </si>
  <si>
    <t>storno, vratka</t>
  </si>
  <si>
    <t xml:space="preserve"> - za zaměstnance MMB a uvolněné členy ZMB (5 % z hrubých mezd)</t>
  </si>
  <si>
    <t xml:space="preserve"> - za zaměstnance Městské policie (5 % z hrubých mezd)</t>
  </si>
  <si>
    <t>Městská policie:</t>
  </si>
  <si>
    <t>Dětské hřiště ŠRS Sykovec (ORG 2667)</t>
  </si>
  <si>
    <t>ur</t>
  </si>
  <si>
    <t>Magistrát města Brna:</t>
  </si>
  <si>
    <t>Příspěvek na penzijní připojištění / životní pojištění / preventivní vyšetření / rekreaci / lázeňskou péči / rehabilitaci</t>
  </si>
  <si>
    <t>Příspěvek na stravování</t>
  </si>
  <si>
    <t>Dary</t>
  </si>
  <si>
    <t>Běžné výdaje rekreačních zařízení MMB (Jedovnice, Unčín, Rakovec)</t>
  </si>
  <si>
    <t>Úhrada prokázaných výdajů odborové organizace na společenskou, kulturní a vzdělávací činnost</t>
  </si>
  <si>
    <t>Jazykové kurzy</t>
  </si>
  <si>
    <t xml:space="preserve">Ošatné </t>
  </si>
  <si>
    <t xml:space="preserve">Dary </t>
  </si>
  <si>
    <t>Běžné výdaje školícího a rekreačního střediska MP (Sykovec)</t>
  </si>
  <si>
    <t>rozdíl účetního stavu a stavu rozpočtu (pol. 5153: rozdíl - 8914,77 Kč)</t>
  </si>
  <si>
    <t>Sportovní a kulturní akce Městské policie</t>
  </si>
  <si>
    <t>Právní služby</t>
  </si>
  <si>
    <t>Příspěvek na MHD</t>
  </si>
  <si>
    <t>Příspěvek na penzijní připojištění</t>
  </si>
  <si>
    <t>Příspěvek na sport</t>
  </si>
  <si>
    <t>Ostatní příspěvky</t>
  </si>
  <si>
    <t>Převod z FRR do SF - rozdíl mezi předpisem stavu fondu a skutečností</t>
  </si>
  <si>
    <t>Stav Sociálního fondu po finančním vypořádání</t>
  </si>
  <si>
    <t>VEŘEJNÁ SBÍRKA Městské policie Brno</t>
  </si>
  <si>
    <t xml:space="preserve">Upravený rozpočet </t>
  </si>
  <si>
    <t>Skut. k 31. 12. 2016</t>
  </si>
  <si>
    <t>Příjmy z veřejné sbírky - peněžité příspěvky</t>
  </si>
  <si>
    <t xml:space="preserve">Zapojení veřejné sbírky k financování provozních výdajů Útulku pro opuštěná zvířata </t>
  </si>
  <si>
    <t>Konání Veřejné sbírky na činnost Útulku pro opuštěná zvířata a odchytové a asanační služby Městské policie schválila Rada města Brna na své R6/107. schůzi, konané dne 12. 6. 2013. Sbírka (na dobu neurčitou) byla zahájena 26. 6.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</si>
</sst>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0"/>
    <numFmt numFmtId="166" formatCode="#,##0.00\ &quot;Kč&quot;"/>
  </numFmts>
  <fonts count="67" x14ac:knownFonts="1"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ourier"/>
      <family val="1"/>
      <charset val="238"/>
    </font>
    <font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3"/>
      <name val="Times New Roman CE"/>
      <charset val="238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 CE"/>
      <charset val="238"/>
    </font>
    <font>
      <sz val="8"/>
      <name val="Times New Roman CE"/>
      <charset val="238"/>
    </font>
    <font>
      <sz val="8"/>
      <color rgb="FFFF0000"/>
      <name val="Arial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3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3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color rgb="FFFF0000"/>
      <name val="Arial CE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2" fillId="0" borderId="0"/>
    <xf numFmtId="0" fontId="24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27" fillId="0" borderId="0"/>
    <xf numFmtId="0" fontId="17" fillId="0" borderId="0"/>
    <xf numFmtId="0" fontId="3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3" fillId="0" borderId="0"/>
    <xf numFmtId="0" fontId="49" fillId="0" borderId="0"/>
    <xf numFmtId="0" fontId="33" fillId="0" borderId="0"/>
  </cellStyleXfs>
  <cellXfs count="390">
    <xf numFmtId="0" fontId="0" fillId="0" borderId="0" xfId="0"/>
    <xf numFmtId="0" fontId="25" fillId="0" borderId="0" xfId="0" applyFont="1"/>
    <xf numFmtId="4" fontId="25" fillId="0" borderId="0" xfId="0" applyNumberFormat="1" applyFont="1"/>
    <xf numFmtId="49" fontId="25" fillId="0" borderId="0" xfId="0" applyNumberFormat="1" applyFont="1"/>
    <xf numFmtId="0" fontId="26" fillId="0" borderId="11" xfId="0" applyFont="1" applyFill="1" applyBorder="1"/>
    <xf numFmtId="0" fontId="26" fillId="0" borderId="2" xfId="0" applyFont="1" applyFill="1" applyBorder="1" applyAlignment="1">
      <alignment horizontal="center"/>
    </xf>
    <xf numFmtId="0" fontId="25" fillId="0" borderId="0" xfId="0" applyFont="1" applyFill="1"/>
    <xf numFmtId="0" fontId="25" fillId="0" borderId="0" xfId="0" applyFont="1" applyFill="1" applyBorder="1"/>
    <xf numFmtId="4" fontId="25" fillId="0" borderId="0" xfId="0" applyNumberFormat="1" applyFont="1" applyFill="1" applyBorder="1"/>
    <xf numFmtId="0" fontId="25" fillId="0" borderId="0" xfId="0" applyFont="1" applyBorder="1"/>
    <xf numFmtId="0" fontId="25" fillId="0" borderId="0" xfId="0" applyFont="1" applyAlignment="1">
      <alignment horizontal="right"/>
    </xf>
    <xf numFmtId="0" fontId="26" fillId="0" borderId="1" xfId="0" applyFont="1" applyBorder="1"/>
    <xf numFmtId="0" fontId="25" fillId="0" borderId="3" xfId="0" applyFont="1" applyBorder="1"/>
    <xf numFmtId="0" fontId="25" fillId="0" borderId="3" xfId="0" applyFont="1" applyBorder="1" applyAlignment="1">
      <alignment horizontal="justify" wrapText="1"/>
    </xf>
    <xf numFmtId="0" fontId="25" fillId="0" borderId="3" xfId="0" applyFont="1" applyBorder="1" applyAlignment="1">
      <alignment wrapText="1"/>
    </xf>
    <xf numFmtId="49" fontId="25" fillId="0" borderId="0" xfId="0" applyNumberFormat="1" applyFont="1" applyBorder="1"/>
    <xf numFmtId="3" fontId="26" fillId="0" borderId="2" xfId="0" applyNumberFormat="1" applyFont="1" applyBorder="1" applyAlignment="1">
      <alignment horizontal="right"/>
    </xf>
    <xf numFmtId="3" fontId="25" fillId="0" borderId="3" xfId="0" applyNumberFormat="1" applyFont="1" applyBorder="1"/>
    <xf numFmtId="3" fontId="25" fillId="0" borderId="3" xfId="0" applyNumberFormat="1" applyFont="1" applyFill="1" applyBorder="1"/>
    <xf numFmtId="3" fontId="25" fillId="0" borderId="4" xfId="0" applyNumberFormat="1" applyFont="1" applyBorder="1"/>
    <xf numFmtId="3" fontId="25" fillId="0" borderId="4" xfId="0" applyNumberFormat="1" applyFont="1" applyFill="1" applyBorder="1"/>
    <xf numFmtId="3" fontId="26" fillId="0" borderId="2" xfId="0" applyNumberFormat="1" applyFont="1" applyBorder="1"/>
    <xf numFmtId="0" fontId="26" fillId="0" borderId="6" xfId="0" applyFont="1" applyBorder="1" applyAlignment="1">
      <alignment horizontal="center"/>
    </xf>
    <xf numFmtId="3" fontId="25" fillId="0" borderId="0" xfId="0" applyNumberFormat="1" applyFont="1" applyFill="1" applyBorder="1"/>
    <xf numFmtId="0" fontId="25" fillId="0" borderId="0" xfId="0" applyFont="1" applyFill="1" applyAlignment="1">
      <alignment horizontal="right"/>
    </xf>
    <xf numFmtId="0" fontId="26" fillId="0" borderId="8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6" fillId="0" borderId="1" xfId="0" applyFont="1" applyFill="1" applyBorder="1"/>
    <xf numFmtId="3" fontId="26" fillId="0" borderId="2" xfId="0" applyNumberFormat="1" applyFont="1" applyFill="1" applyBorder="1" applyAlignment="1">
      <alignment horizontal="right"/>
    </xf>
    <xf numFmtId="3" fontId="26" fillId="0" borderId="2" xfId="0" applyNumberFormat="1" applyFont="1" applyFill="1" applyBorder="1"/>
    <xf numFmtId="0" fontId="25" fillId="0" borderId="5" xfId="0" applyFont="1" applyFill="1" applyBorder="1"/>
    <xf numFmtId="3" fontId="25" fillId="0" borderId="5" xfId="0" applyNumberFormat="1" applyFont="1" applyFill="1" applyBorder="1"/>
    <xf numFmtId="3" fontId="25" fillId="0" borderId="8" xfId="0" applyNumberFormat="1" applyFont="1" applyBorder="1"/>
    <xf numFmtId="0" fontId="26" fillId="0" borderId="1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3" fontId="25" fillId="0" borderId="3" xfId="0" applyNumberFormat="1" applyFont="1" applyFill="1" applyBorder="1" applyAlignment="1"/>
    <xf numFmtId="3" fontId="25" fillId="0" borderId="3" xfId="0" applyNumberFormat="1" applyFont="1" applyBorder="1" applyAlignment="1"/>
    <xf numFmtId="3" fontId="25" fillId="0" borderId="4" xfId="0" applyNumberFormat="1" applyFont="1" applyBorder="1" applyAlignment="1"/>
    <xf numFmtId="4" fontId="25" fillId="0" borderId="0" xfId="0" applyNumberFormat="1" applyFont="1" applyBorder="1"/>
    <xf numFmtId="0" fontId="26" fillId="0" borderId="0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5" fillId="0" borderId="6" xfId="0" applyFont="1" applyBorder="1" applyAlignment="1">
      <alignment wrapText="1"/>
    </xf>
    <xf numFmtId="0" fontId="25" fillId="0" borderId="3" xfId="0" applyFont="1" applyBorder="1" applyAlignment="1"/>
    <xf numFmtId="0" fontId="25" fillId="0" borderId="12" xfId="0" applyFont="1" applyFill="1" applyBorder="1"/>
    <xf numFmtId="0" fontId="25" fillId="0" borderId="3" xfId="0" applyFont="1" applyFill="1" applyBorder="1" applyAlignment="1">
      <alignment wrapText="1"/>
    </xf>
    <xf numFmtId="4" fontId="0" fillId="0" borderId="0" xfId="0" applyNumberFormat="1"/>
    <xf numFmtId="0" fontId="26" fillId="0" borderId="10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34" fillId="0" borderId="0" xfId="0" applyFont="1" applyFill="1"/>
    <xf numFmtId="0" fontId="35" fillId="0" borderId="0" xfId="0" applyFont="1" applyFill="1" applyAlignment="1">
      <alignment horizontal="right"/>
    </xf>
    <xf numFmtId="0" fontId="34" fillId="0" borderId="0" xfId="0" applyFont="1"/>
    <xf numFmtId="0" fontId="36" fillId="0" borderId="0" xfId="0" applyFont="1" applyFill="1" applyAlignment="1">
      <alignment horizontal="right"/>
    </xf>
    <xf numFmtId="0" fontId="37" fillId="2" borderId="6" xfId="0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Continuous"/>
    </xf>
    <xf numFmtId="0" fontId="37" fillId="2" borderId="5" xfId="0" applyFont="1" applyFill="1" applyBorder="1" applyAlignment="1">
      <alignment horizontal="centerContinuous"/>
    </xf>
    <xf numFmtId="0" fontId="37" fillId="2" borderId="10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Continuous"/>
    </xf>
    <xf numFmtId="0" fontId="37" fillId="3" borderId="14" xfId="0" applyFont="1" applyFill="1" applyBorder="1" applyAlignment="1">
      <alignment horizontal="centerContinuous"/>
    </xf>
    <xf numFmtId="0" fontId="37" fillId="3" borderId="2" xfId="0" applyFont="1" applyFill="1" applyBorder="1" applyAlignment="1">
      <alignment horizontal="centerContinuous"/>
    </xf>
    <xf numFmtId="0" fontId="37" fillId="2" borderId="3" xfId="0" applyFont="1" applyFill="1" applyBorder="1"/>
    <xf numFmtId="0" fontId="37" fillId="2" borderId="12" xfId="0" applyFont="1" applyFill="1" applyBorder="1" applyAlignment="1">
      <alignment horizontal="center"/>
    </xf>
    <xf numFmtId="0" fontId="37" fillId="2" borderId="0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37" fillId="3" borderId="13" xfId="0" applyFont="1" applyFill="1" applyBorder="1" applyAlignment="1">
      <alignment horizontal="centerContinuous"/>
    </xf>
    <xf numFmtId="0" fontId="37" fillId="3" borderId="9" xfId="0" applyFont="1" applyFill="1" applyBorder="1" applyAlignment="1">
      <alignment horizontal="centerContinuous"/>
    </xf>
    <xf numFmtId="0" fontId="37" fillId="0" borderId="1" xfId="0" applyFont="1" applyFill="1" applyBorder="1"/>
    <xf numFmtId="3" fontId="37" fillId="2" borderId="11" xfId="0" applyNumberFormat="1" applyFont="1" applyFill="1" applyBorder="1" applyAlignment="1"/>
    <xf numFmtId="3" fontId="37" fillId="2" borderId="2" xfId="0" applyNumberFormat="1" applyFont="1" applyFill="1" applyBorder="1" applyAlignment="1"/>
    <xf numFmtId="3" fontId="37" fillId="3" borderId="11" xfId="0" applyNumberFormat="1" applyFont="1" applyFill="1" applyBorder="1" applyAlignment="1"/>
    <xf numFmtId="3" fontId="37" fillId="3" borderId="2" xfId="0" applyNumberFormat="1" applyFont="1" applyFill="1" applyBorder="1" applyAlignment="1"/>
    <xf numFmtId="0" fontId="38" fillId="3" borderId="3" xfId="0" applyFont="1" applyFill="1" applyBorder="1"/>
    <xf numFmtId="3" fontId="38" fillId="3" borderId="12" xfId="0" applyNumberFormat="1" applyFont="1" applyFill="1" applyBorder="1" applyAlignment="1"/>
    <xf numFmtId="3" fontId="38" fillId="3" borderId="4" xfId="0" applyNumberFormat="1" applyFont="1" applyFill="1" applyBorder="1" applyAlignment="1"/>
    <xf numFmtId="3" fontId="38" fillId="3" borderId="0" xfId="0" applyNumberFormat="1" applyFont="1" applyFill="1" applyBorder="1" applyAlignment="1"/>
    <xf numFmtId="3" fontId="37" fillId="3" borderId="12" xfId="0" applyNumberFormat="1" applyFont="1" applyFill="1" applyBorder="1" applyAlignment="1"/>
    <xf numFmtId="0" fontId="37" fillId="3" borderId="1" xfId="0" applyFont="1" applyFill="1" applyBorder="1"/>
    <xf numFmtId="0" fontId="37" fillId="3" borderId="3" xfId="0" applyFont="1" applyFill="1" applyBorder="1"/>
    <xf numFmtId="3" fontId="37" fillId="3" borderId="4" xfId="0" applyNumberFormat="1" applyFont="1" applyFill="1" applyBorder="1" applyAlignment="1"/>
    <xf numFmtId="3" fontId="37" fillId="3" borderId="15" xfId="0" applyNumberFormat="1" applyFont="1" applyFill="1" applyBorder="1" applyAlignment="1"/>
    <xf numFmtId="3" fontId="37" fillId="3" borderId="16" xfId="0" applyNumberFormat="1" applyFont="1" applyFill="1" applyBorder="1" applyAlignment="1"/>
    <xf numFmtId="0" fontId="38" fillId="3" borderId="17" xfId="0" applyFont="1" applyFill="1" applyBorder="1"/>
    <xf numFmtId="3" fontId="38" fillId="3" borderId="18" xfId="0" applyNumberFormat="1" applyFont="1" applyFill="1" applyBorder="1" applyAlignment="1"/>
    <xf numFmtId="3" fontId="38" fillId="3" borderId="19" xfId="0" applyNumberFormat="1" applyFont="1" applyFill="1" applyBorder="1" applyAlignment="1"/>
    <xf numFmtId="3" fontId="38" fillId="3" borderId="20" xfId="0" applyNumberFormat="1" applyFont="1" applyFill="1" applyBorder="1" applyAlignment="1"/>
    <xf numFmtId="0" fontId="34" fillId="3" borderId="0" xfId="0" applyFont="1" applyFill="1"/>
    <xf numFmtId="0" fontId="37" fillId="3" borderId="21" xfId="0" applyFont="1" applyFill="1" applyBorder="1"/>
    <xf numFmtId="3" fontId="37" fillId="3" borderId="22" xfId="0" applyNumberFormat="1" applyFont="1" applyFill="1" applyBorder="1" applyAlignment="1"/>
    <xf numFmtId="0" fontId="38" fillId="3" borderId="0" xfId="0" applyFont="1" applyFill="1"/>
    <xf numFmtId="3" fontId="34" fillId="0" borderId="0" xfId="0" applyNumberFormat="1" applyFont="1"/>
    <xf numFmtId="0" fontId="38" fillId="0" borderId="0" xfId="0" applyFont="1" applyFill="1"/>
    <xf numFmtId="3" fontId="38" fillId="0" borderId="0" xfId="0" applyNumberFormat="1" applyFont="1" applyFill="1"/>
    <xf numFmtId="0" fontId="38" fillId="0" borderId="0" xfId="0" applyFont="1"/>
    <xf numFmtId="3" fontId="38" fillId="0" borderId="0" xfId="0" applyNumberFormat="1" applyFont="1"/>
    <xf numFmtId="0" fontId="37" fillId="0" borderId="0" xfId="0" applyFont="1" applyFill="1"/>
    <xf numFmtId="0" fontId="38" fillId="0" borderId="0" xfId="0" applyFont="1" applyFill="1" applyBorder="1"/>
    <xf numFmtId="0" fontId="37" fillId="0" borderId="1" xfId="0" applyFont="1" applyFill="1" applyBorder="1" applyAlignment="1">
      <alignment horizontal="center"/>
    </xf>
    <xf numFmtId="0" fontId="37" fillId="0" borderId="23" xfId="0" applyFont="1" applyFill="1" applyBorder="1" applyAlignment="1">
      <alignment horizontal="center" shrinkToFit="1"/>
    </xf>
    <xf numFmtId="0" fontId="37" fillId="0" borderId="24" xfId="0" applyFont="1" applyFill="1" applyBorder="1" applyAlignment="1">
      <alignment horizontal="center" shrinkToFit="1"/>
    </xf>
    <xf numFmtId="0" fontId="37" fillId="0" borderId="1" xfId="0" applyFont="1" applyFill="1" applyBorder="1" applyAlignment="1">
      <alignment horizontal="center" shrinkToFit="1"/>
    </xf>
    <xf numFmtId="0" fontId="37" fillId="3" borderId="2" xfId="0" applyFont="1" applyFill="1" applyBorder="1" applyAlignment="1">
      <alignment horizontal="center" shrinkToFit="1"/>
    </xf>
    <xf numFmtId="0" fontId="38" fillId="0" borderId="21" xfId="0" applyFont="1" applyFill="1" applyBorder="1" applyAlignment="1">
      <alignment horizontal="left"/>
    </xf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7" xfId="0" applyNumberFormat="1" applyFont="1" applyFill="1" applyBorder="1"/>
    <xf numFmtId="3" fontId="38" fillId="3" borderId="25" xfId="0" applyNumberFormat="1" applyFont="1" applyFill="1" applyBorder="1"/>
    <xf numFmtId="0" fontId="38" fillId="0" borderId="28" xfId="0" applyFont="1" applyFill="1" applyBorder="1" applyAlignment="1">
      <alignment horizontal="left"/>
    </xf>
    <xf numFmtId="3" fontId="38" fillId="0" borderId="29" xfId="0" applyNumberFormat="1" applyFont="1" applyFill="1" applyBorder="1"/>
    <xf numFmtId="3" fontId="38" fillId="0" borderId="30" xfId="0" applyNumberFormat="1" applyFont="1" applyFill="1" applyBorder="1"/>
    <xf numFmtId="3" fontId="38" fillId="0" borderId="28" xfId="0" applyNumberFormat="1" applyFont="1" applyFill="1" applyBorder="1"/>
    <xf numFmtId="3" fontId="38" fillId="3" borderId="29" xfId="0" applyNumberFormat="1" applyFont="1" applyFill="1" applyBorder="1"/>
    <xf numFmtId="0" fontId="37" fillId="0" borderId="17" xfId="0" applyFont="1" applyFill="1" applyBorder="1" applyAlignment="1">
      <alignment horizontal="left"/>
    </xf>
    <xf numFmtId="3" fontId="37" fillId="0" borderId="31" xfId="0" applyNumberFormat="1" applyFont="1" applyFill="1" applyBorder="1"/>
    <xf numFmtId="3" fontId="37" fillId="0" borderId="32" xfId="0" applyNumberFormat="1" applyFont="1" applyFill="1" applyBorder="1"/>
    <xf numFmtId="3" fontId="37" fillId="0" borderId="17" xfId="0" applyNumberFormat="1" applyFont="1" applyFill="1" applyBorder="1"/>
    <xf numFmtId="3" fontId="37" fillId="3" borderId="31" xfId="0" applyNumberFormat="1" applyFont="1" applyFill="1" applyBorder="1"/>
    <xf numFmtId="0" fontId="37" fillId="0" borderId="21" xfId="0" applyFont="1" applyFill="1" applyBorder="1" applyAlignment="1">
      <alignment horizontal="left"/>
    </xf>
    <xf numFmtId="3" fontId="37" fillId="0" borderId="25" xfId="0" applyNumberFormat="1" applyFont="1" applyFill="1" applyBorder="1"/>
    <xf numFmtId="3" fontId="37" fillId="0" borderId="26" xfId="0" applyNumberFormat="1" applyFont="1" applyFill="1" applyBorder="1"/>
    <xf numFmtId="3" fontId="37" fillId="0" borderId="21" xfId="0" applyNumberFormat="1" applyFont="1" applyFill="1" applyBorder="1"/>
    <xf numFmtId="3" fontId="37" fillId="3" borderId="25" xfId="38" applyNumberFormat="1" applyFont="1" applyFill="1" applyBorder="1"/>
    <xf numFmtId="3" fontId="37" fillId="3" borderId="25" xfId="0" applyNumberFormat="1" applyFont="1" applyFill="1" applyBorder="1"/>
    <xf numFmtId="0" fontId="38" fillId="0" borderId="28" xfId="0" applyFont="1" applyFill="1" applyBorder="1" applyAlignment="1">
      <alignment horizontal="center"/>
    </xf>
    <xf numFmtId="3" fontId="38" fillId="3" borderId="29" xfId="38" applyNumberFormat="1" applyFont="1" applyFill="1" applyBorder="1"/>
    <xf numFmtId="0" fontId="37" fillId="0" borderId="28" xfId="0" applyFont="1" applyFill="1" applyBorder="1" applyAlignment="1">
      <alignment horizontal="left"/>
    </xf>
    <xf numFmtId="3" fontId="37" fillId="0" borderId="29" xfId="0" applyNumberFormat="1" applyFont="1" applyFill="1" applyBorder="1"/>
    <xf numFmtId="3" fontId="37" fillId="0" borderId="30" xfId="0" applyNumberFormat="1" applyFont="1" applyFill="1" applyBorder="1"/>
    <xf numFmtId="3" fontId="37" fillId="0" borderId="28" xfId="0" applyNumberFormat="1" applyFont="1" applyFill="1" applyBorder="1"/>
    <xf numFmtId="3" fontId="37" fillId="3" borderId="29" xfId="38" applyNumberFormat="1" applyFont="1" applyFill="1" applyBorder="1"/>
    <xf numFmtId="3" fontId="37" fillId="3" borderId="29" xfId="0" applyNumberFormat="1" applyFont="1" applyFill="1" applyBorder="1"/>
    <xf numFmtId="0" fontId="38" fillId="0" borderId="33" xfId="0" applyFont="1" applyFill="1" applyBorder="1" applyAlignment="1">
      <alignment horizontal="center"/>
    </xf>
    <xf numFmtId="3" fontId="38" fillId="0" borderId="34" xfId="0" applyNumberFormat="1" applyFont="1" applyFill="1" applyBorder="1"/>
    <xf numFmtId="3" fontId="38" fillId="0" borderId="35" xfId="0" applyNumberFormat="1" applyFont="1" applyFill="1" applyBorder="1"/>
    <xf numFmtId="3" fontId="38" fillId="0" borderId="33" xfId="0" applyNumberFormat="1" applyFont="1" applyFill="1" applyBorder="1"/>
    <xf numFmtId="3" fontId="38" fillId="3" borderId="34" xfId="38" applyNumberFormat="1" applyFont="1" applyFill="1" applyBorder="1"/>
    <xf numFmtId="3" fontId="38" fillId="3" borderId="34" xfId="0" applyNumberFormat="1" applyFont="1" applyFill="1" applyBorder="1"/>
    <xf numFmtId="3" fontId="34" fillId="0" borderId="0" xfId="0" applyNumberFormat="1" applyFont="1" applyFill="1"/>
    <xf numFmtId="0" fontId="39" fillId="0" borderId="0" xfId="0" applyFont="1"/>
    <xf numFmtId="3" fontId="39" fillId="0" borderId="0" xfId="0" applyNumberFormat="1" applyFont="1" applyFill="1"/>
    <xf numFmtId="3" fontId="40" fillId="0" borderId="0" xfId="0" applyNumberFormat="1" applyFont="1" applyFill="1" applyAlignment="1">
      <alignment horizontal="right"/>
    </xf>
    <xf numFmtId="0" fontId="26" fillId="3" borderId="10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wrapTex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/>
    </xf>
    <xf numFmtId="1" fontId="40" fillId="3" borderId="7" xfId="0" applyNumberFormat="1" applyFont="1" applyFill="1" applyBorder="1" applyAlignment="1">
      <alignment horizontal="center"/>
    </xf>
    <xf numFmtId="3" fontId="40" fillId="3" borderId="11" xfId="0" applyNumberFormat="1" applyFont="1" applyFill="1" applyBorder="1"/>
    <xf numFmtId="3" fontId="40" fillId="3" borderId="1" xfId="0" applyNumberFormat="1" applyFont="1" applyFill="1" applyBorder="1" applyAlignment="1">
      <alignment horizontal="right"/>
    </xf>
    <xf numFmtId="3" fontId="39" fillId="3" borderId="12" xfId="0" applyNumberFormat="1" applyFont="1" applyFill="1" applyBorder="1"/>
    <xf numFmtId="3" fontId="39" fillId="3" borderId="3" xfId="0" applyNumberFormat="1" applyFont="1" applyFill="1" applyBorder="1"/>
    <xf numFmtId="3" fontId="39" fillId="3" borderId="3" xfId="0" applyNumberFormat="1" applyFont="1" applyFill="1" applyBorder="1" applyAlignment="1">
      <alignment horizontal="right"/>
    </xf>
    <xf numFmtId="3" fontId="39" fillId="3" borderId="12" xfId="0" applyNumberFormat="1" applyFont="1" applyFill="1" applyBorder="1" applyAlignment="1">
      <alignment wrapText="1"/>
    </xf>
    <xf numFmtId="0" fontId="39" fillId="3" borderId="36" xfId="0" applyFont="1" applyFill="1" applyBorder="1"/>
    <xf numFmtId="3" fontId="39" fillId="3" borderId="37" xfId="0" applyNumberFormat="1" applyFont="1" applyFill="1" applyBorder="1"/>
    <xf numFmtId="3" fontId="39" fillId="0" borderId="3" xfId="0" applyNumberFormat="1" applyFont="1" applyFill="1" applyBorder="1"/>
    <xf numFmtId="3" fontId="40" fillId="3" borderId="1" xfId="0" applyNumberFormat="1" applyFont="1" applyFill="1" applyBorder="1"/>
    <xf numFmtId="3" fontId="40" fillId="3" borderId="3" xfId="0" applyNumberFormat="1" applyFont="1" applyFill="1" applyBorder="1"/>
    <xf numFmtId="3" fontId="40" fillId="3" borderId="38" xfId="0" applyNumberFormat="1" applyFont="1" applyFill="1" applyBorder="1"/>
    <xf numFmtId="3" fontId="40" fillId="3" borderId="27" xfId="0" applyNumberFormat="1" applyFont="1" applyFill="1" applyBorder="1"/>
    <xf numFmtId="49" fontId="39" fillId="3" borderId="12" xfId="0" applyNumberFormat="1" applyFont="1" applyFill="1" applyBorder="1"/>
    <xf numFmtId="3" fontId="39" fillId="3" borderId="4" xfId="0" applyNumberFormat="1" applyFont="1" applyFill="1" applyBorder="1"/>
    <xf numFmtId="0" fontId="25" fillId="3" borderId="0" xfId="0" applyFont="1" applyFill="1"/>
    <xf numFmtId="3" fontId="39" fillId="3" borderId="3" xfId="0" applyNumberFormat="1" applyFont="1" applyFill="1" applyBorder="1" applyAlignment="1">
      <alignment horizontal="right"/>
    </xf>
    <xf numFmtId="49" fontId="39" fillId="3" borderId="3" xfId="0" applyNumberFormat="1" applyFont="1" applyFill="1" applyBorder="1"/>
    <xf numFmtId="4" fontId="41" fillId="3" borderId="0" xfId="0" applyNumberFormat="1" applyFont="1" applyFill="1"/>
    <xf numFmtId="49" fontId="39" fillId="3" borderId="12" xfId="0" applyNumberFormat="1" applyFont="1" applyFill="1" applyBorder="1" applyAlignment="1">
      <alignment wrapText="1"/>
    </xf>
    <xf numFmtId="3" fontId="40" fillId="3" borderId="0" xfId="0" applyNumberFormat="1" applyFont="1" applyFill="1" applyBorder="1"/>
    <xf numFmtId="4" fontId="40" fillId="3" borderId="0" xfId="0" applyNumberFormat="1" applyFont="1" applyFill="1" applyBorder="1"/>
    <xf numFmtId="3" fontId="42" fillId="3" borderId="0" xfId="0" applyNumberFormat="1" applyFont="1" applyFill="1" applyBorder="1"/>
    <xf numFmtId="4" fontId="43" fillId="3" borderId="0" xfId="0" applyNumberFormat="1" applyFont="1" applyFill="1"/>
    <xf numFmtId="4" fontId="32" fillId="3" borderId="0" xfId="0" applyNumberFormat="1" applyFont="1" applyFill="1"/>
    <xf numFmtId="0" fontId="41" fillId="3" borderId="0" xfId="0" applyFont="1" applyFill="1"/>
    <xf numFmtId="0" fontId="44" fillId="3" borderId="10" xfId="0" applyFont="1" applyFill="1" applyBorder="1"/>
    <xf numFmtId="4" fontId="45" fillId="3" borderId="5" xfId="0" applyNumberFormat="1" applyFont="1" applyFill="1" applyBorder="1"/>
    <xf numFmtId="4" fontId="41" fillId="3" borderId="5" xfId="0" applyNumberFormat="1" applyFont="1" applyFill="1" applyBorder="1"/>
    <xf numFmtId="4" fontId="44" fillId="3" borderId="6" xfId="0" applyNumberFormat="1" applyFont="1" applyFill="1" applyBorder="1" applyAlignment="1">
      <alignment horizontal="right"/>
    </xf>
    <xf numFmtId="0" fontId="45" fillId="3" borderId="10" xfId="0" applyFont="1" applyFill="1" applyBorder="1"/>
    <xf numFmtId="3" fontId="45" fillId="3" borderId="6" xfId="0" applyNumberFormat="1" applyFont="1" applyFill="1" applyBorder="1"/>
    <xf numFmtId="0" fontId="45" fillId="3" borderId="12" xfId="0" applyFont="1" applyFill="1" applyBorder="1"/>
    <xf numFmtId="4" fontId="45" fillId="3" borderId="0" xfId="0" applyNumberFormat="1" applyFont="1" applyFill="1" applyBorder="1"/>
    <xf numFmtId="4" fontId="41" fillId="3" borderId="0" xfId="0" applyNumberFormat="1" applyFont="1" applyFill="1" applyBorder="1"/>
    <xf numFmtId="3" fontId="45" fillId="3" borderId="3" xfId="0" applyNumberFormat="1" applyFont="1" applyFill="1" applyBorder="1"/>
    <xf numFmtId="3" fontId="45" fillId="0" borderId="3" xfId="0" applyNumberFormat="1" applyFont="1" applyFill="1" applyBorder="1"/>
    <xf numFmtId="0" fontId="45" fillId="3" borderId="12" xfId="0" applyFont="1" applyFill="1" applyBorder="1" applyAlignment="1"/>
    <xf numFmtId="0" fontId="44" fillId="3" borderId="11" xfId="0" applyFont="1" applyFill="1" applyBorder="1"/>
    <xf numFmtId="4" fontId="45" fillId="3" borderId="14" xfId="0" applyNumberFormat="1" applyFont="1" applyFill="1" applyBorder="1"/>
    <xf numFmtId="4" fontId="41" fillId="3" borderId="14" xfId="0" applyNumberFormat="1" applyFont="1" applyFill="1" applyBorder="1"/>
    <xf numFmtId="3" fontId="44" fillId="3" borderId="1" xfId="0" applyNumberFormat="1" applyFont="1" applyFill="1" applyBorder="1"/>
    <xf numFmtId="0" fontId="26" fillId="0" borderId="0" xfId="0" applyFont="1" applyFill="1" applyBorder="1" applyAlignment="1">
      <alignment horizontal="right"/>
    </xf>
    <xf numFmtId="0" fontId="48" fillId="0" borderId="0" xfId="0" applyFont="1" applyFill="1"/>
    <xf numFmtId="0" fontId="25" fillId="0" borderId="6" xfId="0" applyFont="1" applyFill="1" applyBorder="1"/>
    <xf numFmtId="0" fontId="26" fillId="0" borderId="10" xfId="0" applyFont="1" applyFill="1" applyBorder="1"/>
    <xf numFmtId="0" fontId="26" fillId="0" borderId="6" xfId="0" applyFont="1" applyFill="1" applyBorder="1" applyAlignment="1">
      <alignment horizontal="center" shrinkToFit="1"/>
    </xf>
    <xf numFmtId="0" fontId="26" fillId="0" borderId="11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5" fillId="0" borderId="3" xfId="0" applyFont="1" applyFill="1" applyBorder="1"/>
    <xf numFmtId="0" fontId="26" fillId="0" borderId="13" xfId="0" applyFont="1" applyFill="1" applyBorder="1"/>
    <xf numFmtId="3" fontId="26" fillId="0" borderId="1" xfId="0" applyNumberFormat="1" applyFont="1" applyFill="1" applyBorder="1" applyAlignment="1"/>
    <xf numFmtId="0" fontId="25" fillId="0" borderId="12" xfId="0" applyFont="1" applyFill="1" applyBorder="1" applyAlignment="1">
      <alignment wrapText="1"/>
    </xf>
    <xf numFmtId="0" fontId="25" fillId="0" borderId="7" xfId="0" applyFont="1" applyFill="1" applyBorder="1"/>
    <xf numFmtId="0" fontId="26" fillId="0" borderId="1" xfId="0" applyFont="1" applyFill="1" applyBorder="1" applyAlignment="1">
      <alignment shrinkToFit="1"/>
    </xf>
    <xf numFmtId="0" fontId="26" fillId="0" borderId="14" xfId="0" applyFont="1" applyFill="1" applyBorder="1"/>
    <xf numFmtId="0" fontId="25" fillId="0" borderId="10" xfId="0" applyFont="1" applyFill="1" applyBorder="1"/>
    <xf numFmtId="3" fontId="25" fillId="0" borderId="6" xfId="0" applyNumberFormat="1" applyFont="1" applyFill="1" applyBorder="1" applyAlignment="1"/>
    <xf numFmtId="0" fontId="26" fillId="0" borderId="13" xfId="0" applyFont="1" applyFill="1" applyBorder="1" applyAlignment="1">
      <alignment horizontal="center" shrinkToFit="1"/>
    </xf>
    <xf numFmtId="0" fontId="26" fillId="0" borderId="7" xfId="0" applyFont="1" applyFill="1" applyBorder="1"/>
    <xf numFmtId="3" fontId="26" fillId="0" borderId="7" xfId="0" applyNumberFormat="1" applyFont="1" applyFill="1" applyBorder="1" applyAlignment="1"/>
    <xf numFmtId="49" fontId="25" fillId="0" borderId="6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justify" vertical="center" wrapText="1"/>
    </xf>
    <xf numFmtId="3" fontId="25" fillId="0" borderId="10" xfId="0" applyNumberFormat="1" applyFont="1" applyFill="1" applyBorder="1" applyAlignment="1"/>
    <xf numFmtId="0" fontId="0" fillId="0" borderId="0" xfId="0" applyAlignment="1">
      <alignment horizontal="left"/>
    </xf>
    <xf numFmtId="49" fontId="25" fillId="0" borderId="3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justify" vertical="center" wrapText="1"/>
    </xf>
    <xf numFmtId="3" fontId="25" fillId="0" borderId="12" xfId="0" applyNumberFormat="1" applyFont="1" applyFill="1" applyBorder="1" applyAlignment="1"/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25" fillId="0" borderId="3" xfId="39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shrinkToFit="1"/>
    </xf>
    <xf numFmtId="0" fontId="25" fillId="0" borderId="0" xfId="0" applyFont="1" applyFill="1" applyBorder="1" applyAlignment="1">
      <alignment wrapText="1"/>
    </xf>
    <xf numFmtId="0" fontId="50" fillId="0" borderId="0" xfId="0" applyFont="1" applyAlignment="1">
      <alignment horizontal="left"/>
    </xf>
    <xf numFmtId="4" fontId="50" fillId="0" borderId="0" xfId="0" applyNumberFormat="1" applyFont="1"/>
    <xf numFmtId="0" fontId="25" fillId="0" borderId="7" xfId="0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/>
    <xf numFmtId="49" fontId="25" fillId="0" borderId="7" xfId="0" applyNumberFormat="1" applyFont="1" applyFill="1" applyBorder="1" applyAlignment="1">
      <alignment horizontal="center" vertical="center" wrapText="1"/>
    </xf>
    <xf numFmtId="3" fontId="25" fillId="0" borderId="13" xfId="0" applyNumberFormat="1" applyFont="1" applyFill="1" applyBorder="1" applyAlignment="1"/>
    <xf numFmtId="3" fontId="25" fillId="0" borderId="4" xfId="0" applyNumberFormat="1" applyFont="1" applyFill="1" applyBorder="1" applyAlignment="1"/>
    <xf numFmtId="0" fontId="26" fillId="0" borderId="7" xfId="0" applyFont="1" applyFill="1" applyBorder="1" applyAlignment="1">
      <alignment horizontal="center" shrinkToFi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3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justify" vertical="center" wrapText="1"/>
    </xf>
    <xf numFmtId="3" fontId="26" fillId="0" borderId="2" xfId="0" applyNumberFormat="1" applyFont="1" applyFill="1" applyBorder="1" applyAlignment="1"/>
    <xf numFmtId="3" fontId="25" fillId="0" borderId="0" xfId="0" applyNumberFormat="1" applyFont="1" applyFill="1"/>
    <xf numFmtId="0" fontId="26" fillId="0" borderId="0" xfId="0" applyFont="1" applyFill="1" applyBorder="1"/>
    <xf numFmtId="3" fontId="26" fillId="0" borderId="0" xfId="0" applyNumberFormat="1" applyFont="1" applyFill="1" applyBorder="1" applyAlignment="1"/>
    <xf numFmtId="3" fontId="26" fillId="0" borderId="0" xfId="0" applyNumberFormat="1" applyFont="1" applyFill="1" applyBorder="1"/>
    <xf numFmtId="0" fontId="26" fillId="0" borderId="1" xfId="0" applyFont="1" applyFill="1" applyBorder="1" applyAlignment="1">
      <alignment horizontal="right"/>
    </xf>
    <xf numFmtId="0" fontId="25" fillId="0" borderId="38" xfId="0" applyFont="1" applyFill="1" applyBorder="1"/>
    <xf numFmtId="0" fontId="25" fillId="0" borderId="39" xfId="0" applyFont="1" applyFill="1" applyBorder="1"/>
    <xf numFmtId="0" fontId="25" fillId="0" borderId="40" xfId="0" applyFont="1" applyFill="1" applyBorder="1"/>
    <xf numFmtId="3" fontId="25" fillId="0" borderId="16" xfId="0" applyNumberFormat="1" applyFont="1" applyFill="1" applyBorder="1"/>
    <xf numFmtId="0" fontId="48" fillId="0" borderId="0" xfId="0" applyFont="1" applyFill="1" applyAlignment="1">
      <alignment horizontal="left"/>
    </xf>
    <xf numFmtId="0" fontId="25" fillId="0" borderId="18" xfId="0" applyFont="1" applyFill="1" applyBorder="1"/>
    <xf numFmtId="0" fontId="25" fillId="0" borderId="22" xfId="0" applyFont="1" applyFill="1" applyBorder="1"/>
    <xf numFmtId="0" fontId="25" fillId="0" borderId="16" xfId="0" applyFont="1" applyFill="1" applyBorder="1"/>
    <xf numFmtId="4" fontId="51" fillId="0" borderId="0" xfId="0" applyNumberFormat="1" applyFont="1" applyFill="1" applyBorder="1" applyAlignment="1"/>
    <xf numFmtId="0" fontId="25" fillId="0" borderId="19" xfId="0" applyFont="1" applyFill="1" applyBorder="1"/>
    <xf numFmtId="3" fontId="25" fillId="0" borderId="17" xfId="0" applyNumberFormat="1" applyFont="1" applyFill="1" applyBorder="1"/>
    <xf numFmtId="0" fontId="48" fillId="0" borderId="0" xfId="0" applyFont="1" applyFill="1" applyAlignment="1">
      <alignment horizontal="right"/>
    </xf>
    <xf numFmtId="0" fontId="26" fillId="0" borderId="41" xfId="0" applyFont="1" applyFill="1" applyBorder="1"/>
    <xf numFmtId="0" fontId="26" fillId="0" borderId="35" xfId="0" applyFont="1" applyFill="1" applyBorder="1"/>
    <xf numFmtId="0" fontId="26" fillId="0" borderId="42" xfId="0" applyFont="1" applyFill="1" applyBorder="1"/>
    <xf numFmtId="3" fontId="26" fillId="0" borderId="33" xfId="0" applyNumberFormat="1" applyFont="1" applyFill="1" applyBorder="1"/>
    <xf numFmtId="4" fontId="52" fillId="0" borderId="0" xfId="0" applyNumberFormat="1" applyFont="1" applyBorder="1" applyAlignment="1">
      <alignment horizontal="right"/>
    </xf>
    <xf numFmtId="0" fontId="48" fillId="0" borderId="0" xfId="0" applyFont="1" applyFill="1" applyBorder="1" applyAlignment="1"/>
    <xf numFmtId="3" fontId="48" fillId="0" borderId="0" xfId="0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0" fontId="38" fillId="0" borderId="0" xfId="0" applyFont="1" applyFill="1" applyBorder="1" applyAlignment="1"/>
    <xf numFmtId="49" fontId="48" fillId="0" borderId="0" xfId="0" applyNumberFormat="1" applyFont="1" applyFill="1" applyBorder="1" applyAlignment="1">
      <alignment wrapText="1"/>
    </xf>
    <xf numFmtId="0" fontId="48" fillId="0" borderId="0" xfId="0" applyFont="1" applyFill="1" applyBorder="1"/>
    <xf numFmtId="0" fontId="53" fillId="0" borderId="0" xfId="0" applyFont="1" applyFill="1" applyBorder="1"/>
    <xf numFmtId="0" fontId="54" fillId="0" borderId="0" xfId="0" applyFont="1" applyAlignment="1">
      <alignment shrinkToFit="1"/>
    </xf>
    <xf numFmtId="0" fontId="55" fillId="0" borderId="0" xfId="0" applyFont="1" applyFill="1" applyAlignment="1">
      <alignment horizontal="right"/>
    </xf>
    <xf numFmtId="4" fontId="23" fillId="0" borderId="0" xfId="0" applyNumberFormat="1" applyFont="1" applyFill="1"/>
    <xf numFmtId="4" fontId="23" fillId="0" borderId="0" xfId="0" applyNumberFormat="1" applyFont="1"/>
    <xf numFmtId="0" fontId="31" fillId="0" borderId="0" xfId="0" applyFont="1" applyAlignment="1">
      <alignment horizontal="right"/>
    </xf>
    <xf numFmtId="0" fontId="23" fillId="0" borderId="0" xfId="0" applyFont="1"/>
    <xf numFmtId="0" fontId="31" fillId="0" borderId="6" xfId="0" applyFont="1" applyBorder="1" applyAlignment="1">
      <alignment horizontal="center" shrinkToFi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1" fillId="0" borderId="6" xfId="0" applyFont="1" applyFill="1" applyBorder="1" applyAlignment="1">
      <alignment horizontal="center"/>
    </xf>
    <xf numFmtId="0" fontId="31" fillId="0" borderId="7" xfId="0" applyFont="1" applyBorder="1" applyAlignment="1">
      <alignment horizontal="center" shrinkToFi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7" xfId="0" applyFont="1" applyFill="1" applyBorder="1" applyAlignment="1">
      <alignment horizontal="center"/>
    </xf>
    <xf numFmtId="0" fontId="31" fillId="0" borderId="1" xfId="0" applyFont="1" applyBorder="1" applyAlignment="1">
      <alignment shrinkToFit="1"/>
    </xf>
    <xf numFmtId="3" fontId="56" fillId="0" borderId="2" xfId="0" applyNumberFormat="1" applyFont="1" applyFill="1" applyBorder="1" applyAlignment="1">
      <alignment horizontal="right"/>
    </xf>
    <xf numFmtId="3" fontId="56" fillId="0" borderId="9" xfId="0" applyNumberFormat="1" applyFont="1" applyFill="1" applyBorder="1" applyAlignment="1">
      <alignment horizontal="right"/>
    </xf>
    <xf numFmtId="0" fontId="57" fillId="0" borderId="6" xfId="0" applyFont="1" applyBorder="1" applyAlignment="1">
      <alignment shrinkToFit="1"/>
    </xf>
    <xf numFmtId="3" fontId="58" fillId="0" borderId="6" xfId="0" applyNumberFormat="1" applyFont="1" applyFill="1" applyBorder="1" applyAlignment="1">
      <alignment horizontal="right"/>
    </xf>
    <xf numFmtId="0" fontId="57" fillId="0" borderId="3" xfId="0" applyFont="1" applyBorder="1" applyAlignment="1">
      <alignment shrinkToFit="1"/>
    </xf>
    <xf numFmtId="3" fontId="58" fillId="0" borderId="3" xfId="0" applyNumberFormat="1" applyFont="1" applyFill="1" applyBorder="1" applyAlignment="1">
      <alignment horizontal="right"/>
    </xf>
    <xf numFmtId="0" fontId="0" fillId="0" borderId="0" xfId="0" applyFill="1"/>
    <xf numFmtId="3" fontId="59" fillId="0" borderId="0" xfId="0" applyNumberFormat="1" applyFont="1" applyFill="1" applyBorder="1" applyAlignment="1">
      <alignment horizontal="right"/>
    </xf>
    <xf numFmtId="0" fontId="57" fillId="0" borderId="3" xfId="0" applyFont="1" applyFill="1" applyBorder="1" applyAlignment="1">
      <alignment shrinkToFit="1"/>
    </xf>
    <xf numFmtId="3" fontId="0" fillId="0" borderId="0" xfId="0" applyNumberFormat="1"/>
    <xf numFmtId="3" fontId="58" fillId="0" borderId="3" xfId="0" applyNumberFormat="1" applyFont="1" applyFill="1" applyBorder="1"/>
    <xf numFmtId="3" fontId="56" fillId="0" borderId="1" xfId="0" applyNumberFormat="1" applyFont="1" applyFill="1" applyBorder="1"/>
    <xf numFmtId="3" fontId="56" fillId="0" borderId="6" xfId="0" applyNumberFormat="1" applyFont="1" applyBorder="1"/>
    <xf numFmtId="3" fontId="60" fillId="0" borderId="8" xfId="0" applyNumberFormat="1" applyFont="1" applyFill="1" applyBorder="1"/>
    <xf numFmtId="0" fontId="31" fillId="0" borderId="21" xfId="0" applyFont="1" applyBorder="1" applyAlignment="1">
      <alignment shrinkToFit="1"/>
    </xf>
    <xf numFmtId="3" fontId="60" fillId="0" borderId="22" xfId="0" applyNumberFormat="1" applyFont="1" applyFill="1" applyBorder="1"/>
    <xf numFmtId="3" fontId="56" fillId="0" borderId="27" xfId="0" applyNumberFormat="1" applyFont="1" applyFill="1" applyBorder="1"/>
    <xf numFmtId="3" fontId="56" fillId="0" borderId="16" xfId="0" applyNumberFormat="1" applyFont="1" applyFill="1" applyBorder="1"/>
    <xf numFmtId="0" fontId="31" fillId="0" borderId="3" xfId="0" applyFont="1" applyBorder="1" applyAlignment="1">
      <alignment shrinkToFit="1"/>
    </xf>
    <xf numFmtId="3" fontId="60" fillId="0" borderId="0" xfId="0" applyNumberFormat="1" applyFont="1" applyFill="1" applyBorder="1"/>
    <xf numFmtId="3" fontId="60" fillId="0" borderId="3" xfId="0" applyNumberFormat="1" applyFont="1" applyFill="1" applyBorder="1"/>
    <xf numFmtId="3" fontId="60" fillId="0" borderId="4" xfId="0" applyNumberFormat="1" applyFont="1" applyFill="1" applyBorder="1"/>
    <xf numFmtId="3" fontId="59" fillId="0" borderId="0" xfId="0" applyNumberFormat="1" applyFont="1" applyFill="1" applyBorder="1"/>
    <xf numFmtId="3" fontId="59" fillId="0" borderId="4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3" fontId="56" fillId="0" borderId="22" xfId="0" applyNumberFormat="1" applyFont="1" applyFill="1" applyBorder="1"/>
    <xf numFmtId="3" fontId="56" fillId="0" borderId="21" xfId="0" applyNumberFormat="1" applyFont="1" applyFill="1" applyBorder="1"/>
    <xf numFmtId="3" fontId="56" fillId="0" borderId="0" xfId="0" applyNumberFormat="1" applyFont="1" applyFill="1" applyBorder="1"/>
    <xf numFmtId="3" fontId="56" fillId="0" borderId="3" xfId="0" applyNumberFormat="1" applyFont="1" applyFill="1" applyBorder="1"/>
    <xf numFmtId="3" fontId="56" fillId="0" borderId="4" xfId="0" applyNumberFormat="1" applyFont="1" applyFill="1" applyBorder="1"/>
    <xf numFmtId="0" fontId="57" fillId="0" borderId="3" xfId="0" applyFont="1" applyFill="1" applyBorder="1" applyAlignment="1">
      <alignment vertical="center" wrapText="1"/>
    </xf>
    <xf numFmtId="3" fontId="58" fillId="0" borderId="12" xfId="0" applyNumberFormat="1" applyFont="1" applyFill="1" applyBorder="1"/>
    <xf numFmtId="3" fontId="58" fillId="0" borderId="3" xfId="40" applyNumberFormat="1" applyFont="1" applyFill="1" applyBorder="1"/>
    <xf numFmtId="3" fontId="58" fillId="0" borderId="4" xfId="0" applyNumberFormat="1" applyFont="1" applyFill="1" applyBorder="1"/>
    <xf numFmtId="4" fontId="61" fillId="3" borderId="0" xfId="0" applyNumberFormat="1" applyFont="1" applyFill="1"/>
    <xf numFmtId="3" fontId="0" fillId="3" borderId="0" xfId="0" applyNumberFormat="1" applyFill="1"/>
    <xf numFmtId="0" fontId="0" fillId="3" borderId="0" xfId="0" applyFill="1"/>
    <xf numFmtId="3" fontId="58" fillId="0" borderId="4" xfId="0" applyNumberFormat="1" applyFont="1" applyBorder="1"/>
    <xf numFmtId="3" fontId="58" fillId="0" borderId="3" xfId="0" applyNumberFormat="1" applyFont="1" applyBorder="1"/>
    <xf numFmtId="4" fontId="0" fillId="3" borderId="0" xfId="0" applyNumberFormat="1" applyFill="1"/>
    <xf numFmtId="0" fontId="57" fillId="0" borderId="3" xfId="0" applyFont="1" applyBorder="1" applyAlignment="1">
      <alignment wrapText="1" shrinkToFit="1"/>
    </xf>
    <xf numFmtId="0" fontId="57" fillId="0" borderId="3" xfId="0" applyFont="1" applyBorder="1" applyAlignment="1">
      <alignment vertical="center" wrapText="1" shrinkToFit="1"/>
    </xf>
    <xf numFmtId="3" fontId="59" fillId="0" borderId="3" xfId="0" applyNumberFormat="1" applyFont="1" applyFill="1" applyBorder="1"/>
    <xf numFmtId="0" fontId="33" fillId="0" borderId="0" xfId="0" applyFont="1" applyAlignment="1"/>
    <xf numFmtId="0" fontId="54" fillId="3" borderId="0" xfId="0" applyFont="1" applyFill="1" applyAlignment="1"/>
    <xf numFmtId="0" fontId="54" fillId="0" borderId="0" xfId="0" applyFont="1" applyAlignment="1"/>
    <xf numFmtId="0" fontId="57" fillId="0" borderId="3" xfId="0" applyFont="1" applyBorder="1" applyAlignment="1">
      <alignment horizontal="left" wrapText="1"/>
    </xf>
    <xf numFmtId="0" fontId="57" fillId="0" borderId="7" xfId="0" applyFont="1" applyBorder="1" applyAlignment="1">
      <alignment shrinkToFit="1"/>
    </xf>
    <xf numFmtId="3" fontId="58" fillId="0" borderId="7" xfId="40" applyNumberFormat="1" applyFont="1" applyFill="1" applyBorder="1"/>
    <xf numFmtId="0" fontId="55" fillId="0" borderId="1" xfId="0" applyFont="1" applyBorder="1" applyAlignment="1">
      <alignment shrinkToFit="1"/>
    </xf>
    <xf numFmtId="3" fontId="56" fillId="4" borderId="1" xfId="0" applyNumberFormat="1" applyFont="1" applyFill="1" applyBorder="1"/>
    <xf numFmtId="0" fontId="55" fillId="0" borderId="0" xfId="0" applyFont="1" applyBorder="1" applyAlignment="1">
      <alignment shrinkToFit="1"/>
    </xf>
    <xf numFmtId="3" fontId="56" fillId="4" borderId="0" xfId="0" applyNumberFormat="1" applyFont="1" applyFill="1" applyBorder="1"/>
    <xf numFmtId="4" fontId="56" fillId="4" borderId="0" xfId="0" applyNumberFormat="1" applyFont="1" applyFill="1" applyBorder="1"/>
    <xf numFmtId="1" fontId="23" fillId="0" borderId="0" xfId="0" applyNumberFormat="1" applyFont="1" applyFill="1"/>
    <xf numFmtId="3" fontId="58" fillId="0" borderId="0" xfId="0" applyNumberFormat="1" applyFont="1" applyFill="1" applyBorder="1"/>
    <xf numFmtId="49" fontId="55" fillId="0" borderId="6" xfId="0" applyNumberFormat="1" applyFont="1" applyBorder="1" applyAlignment="1"/>
    <xf numFmtId="4" fontId="54" fillId="0" borderId="5" xfId="0" applyNumberFormat="1" applyFont="1" applyFill="1" applyBorder="1" applyAlignment="1"/>
    <xf numFmtId="4" fontId="54" fillId="0" borderId="43" xfId="0" applyNumberFormat="1" applyFont="1" applyFill="1" applyBorder="1" applyAlignment="1"/>
    <xf numFmtId="4" fontId="54" fillId="0" borderId="44" xfId="0" applyNumberFormat="1" applyFont="1" applyBorder="1" applyAlignment="1"/>
    <xf numFmtId="4" fontId="31" fillId="0" borderId="45" xfId="0" applyNumberFormat="1" applyFont="1" applyBorder="1" applyAlignment="1">
      <alignment horizontal="right"/>
    </xf>
    <xf numFmtId="0" fontId="0" fillId="0" borderId="0" xfId="0" applyBorder="1"/>
    <xf numFmtId="49" fontId="62" fillId="0" borderId="28" xfId="0" applyNumberFormat="1" applyFont="1" applyBorder="1" applyAlignment="1"/>
    <xf numFmtId="4" fontId="62" fillId="0" borderId="46" xfId="0" applyNumberFormat="1" applyFont="1" applyFill="1" applyBorder="1" applyAlignment="1"/>
    <xf numFmtId="4" fontId="62" fillId="0" borderId="47" xfId="0" applyNumberFormat="1" applyFont="1" applyFill="1" applyBorder="1" applyAlignment="1"/>
    <xf numFmtId="4" fontId="62" fillId="0" borderId="30" xfId="0" applyNumberFormat="1" applyFont="1" applyBorder="1" applyAlignment="1"/>
    <xf numFmtId="3" fontId="58" fillId="3" borderId="29" xfId="0" applyNumberFormat="1" applyFont="1" applyFill="1" applyBorder="1"/>
    <xf numFmtId="4" fontId="63" fillId="0" borderId="0" xfId="0" applyNumberFormat="1" applyFont="1" applyBorder="1" applyAlignment="1"/>
    <xf numFmtId="0" fontId="62" fillId="0" borderId="28" xfId="0" applyFont="1" applyBorder="1"/>
    <xf numFmtId="4" fontId="62" fillId="0" borderId="46" xfId="0" applyNumberFormat="1" applyFont="1" applyFill="1" applyBorder="1"/>
    <xf numFmtId="4" fontId="62" fillId="0" borderId="47" xfId="0" applyNumberFormat="1" applyFont="1" applyFill="1" applyBorder="1"/>
    <xf numFmtId="4" fontId="62" fillId="0" borderId="30" xfId="0" applyNumberFormat="1" applyFont="1" applyBorder="1"/>
    <xf numFmtId="4" fontId="63" fillId="0" borderId="0" xfId="0" applyNumberFormat="1" applyFont="1" applyFill="1" applyBorder="1"/>
    <xf numFmtId="0" fontId="64" fillId="0" borderId="33" xfId="0" applyFont="1" applyBorder="1"/>
    <xf numFmtId="4" fontId="64" fillId="0" borderId="48" xfId="0" applyNumberFormat="1" applyFont="1" applyFill="1" applyBorder="1"/>
    <xf numFmtId="4" fontId="64" fillId="0" borderId="49" xfId="0" applyNumberFormat="1" applyFont="1" applyFill="1" applyBorder="1"/>
    <xf numFmtId="4" fontId="64" fillId="0" borderId="35" xfId="0" applyNumberFormat="1" applyFont="1" applyBorder="1"/>
    <xf numFmtId="3" fontId="56" fillId="3" borderId="34" xfId="0" applyNumberFormat="1" applyFont="1" applyFill="1" applyBorder="1"/>
    <xf numFmtId="4" fontId="65" fillId="0" borderId="0" xfId="0" applyNumberFormat="1" applyFont="1" applyBorder="1"/>
    <xf numFmtId="0" fontId="57" fillId="0" borderId="0" xfId="0" applyFont="1"/>
    <xf numFmtId="0" fontId="57" fillId="0" borderId="0" xfId="0" applyFont="1" applyAlignment="1">
      <alignment horizontal="right"/>
    </xf>
    <xf numFmtId="0" fontId="66" fillId="0" borderId="0" xfId="0" applyFont="1" applyAlignment="1">
      <alignment horizontal="right"/>
    </xf>
    <xf numFmtId="0" fontId="66" fillId="0" borderId="0" xfId="0" applyFont="1" applyFill="1" applyAlignment="1">
      <alignment horizontal="right"/>
    </xf>
    <xf numFmtId="0" fontId="26" fillId="0" borderId="0" xfId="0" applyFont="1" applyFill="1" applyBorder="1" applyAlignment="1">
      <alignment horizontal="center" shrinkToFit="1"/>
    </xf>
    <xf numFmtId="0" fontId="26" fillId="0" borderId="7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31" fillId="0" borderId="1" xfId="0" applyFont="1" applyBorder="1"/>
    <xf numFmtId="3" fontId="31" fillId="0" borderId="2" xfId="0" applyNumberFormat="1" applyFont="1" applyFill="1" applyBorder="1" applyAlignment="1">
      <alignment horizontal="right"/>
    </xf>
    <xf numFmtId="165" fontId="31" fillId="0" borderId="2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horizontal="right"/>
    </xf>
    <xf numFmtId="0" fontId="25" fillId="0" borderId="0" xfId="0" applyFont="1" applyBorder="1" applyAlignment="1">
      <alignment horizontal="center"/>
    </xf>
    <xf numFmtId="0" fontId="57" fillId="0" borderId="3" xfId="0" applyFont="1" applyFill="1" applyBorder="1"/>
    <xf numFmtId="3" fontId="57" fillId="0" borderId="3" xfId="0" applyNumberFormat="1" applyFont="1" applyFill="1" applyBorder="1"/>
    <xf numFmtId="3" fontId="57" fillId="0" borderId="0" xfId="0" applyNumberFormat="1" applyFont="1" applyFill="1" applyBorder="1"/>
    <xf numFmtId="0" fontId="31" fillId="0" borderId="1" xfId="0" applyFont="1" applyFill="1" applyBorder="1"/>
    <xf numFmtId="3" fontId="31" fillId="0" borderId="2" xfId="0" applyNumberFormat="1" applyFont="1" applyFill="1" applyBorder="1"/>
    <xf numFmtId="3" fontId="31" fillId="0" borderId="0" xfId="0" applyNumberFormat="1" applyFont="1" applyFill="1" applyBorder="1"/>
    <xf numFmtId="0" fontId="57" fillId="0" borderId="6" xfId="0" applyFont="1" applyFill="1" applyBorder="1" applyAlignment="1">
      <alignment wrapText="1"/>
    </xf>
    <xf numFmtId="3" fontId="57" fillId="0" borderId="8" xfId="0" applyNumberFormat="1" applyFont="1" applyFill="1" applyBorder="1"/>
    <xf numFmtId="0" fontId="31" fillId="0" borderId="0" xfId="0" applyFont="1" applyFill="1" applyBorder="1"/>
    <xf numFmtId="166" fontId="57" fillId="0" borderId="0" xfId="0" applyNumberFormat="1" applyFont="1" applyBorder="1" applyAlignment="1">
      <alignment wrapText="1"/>
    </xf>
    <xf numFmtId="0" fontId="57" fillId="0" borderId="0" xfId="0" applyFont="1" applyFill="1" applyBorder="1" applyAlignment="1">
      <alignment wrapText="1"/>
    </xf>
    <xf numFmtId="0" fontId="57" fillId="0" borderId="0" xfId="0" applyFont="1" applyFill="1"/>
  </cellXfs>
  <cellStyles count="41">
    <cellStyle name="Header" xfId="2"/>
    <cellStyle name="Header 2" xfId="8"/>
    <cellStyle name="Header 3" xfId="10"/>
    <cellStyle name="Nedefinován" xfId="1"/>
    <cellStyle name="Normální" xfId="0" builtinId="0"/>
    <cellStyle name="normální 10" xfId="13"/>
    <cellStyle name="normální 11" xfId="14"/>
    <cellStyle name="Normální 12" xfId="15"/>
    <cellStyle name="Normální 13" xfId="16"/>
    <cellStyle name="Normální 14" xfId="17"/>
    <cellStyle name="Normální 15" xfId="18"/>
    <cellStyle name="Normální 16" xfId="19"/>
    <cellStyle name="Normální 17" xfId="20"/>
    <cellStyle name="Normální 18" xfId="21"/>
    <cellStyle name="Normální 19" xfId="22"/>
    <cellStyle name="normální 2" xfId="3"/>
    <cellStyle name="Normální 2 2" xfId="38"/>
    <cellStyle name="normální 2 2 2" xfId="39"/>
    <cellStyle name="normální 2 3" xfId="40"/>
    <cellStyle name="Normální 20" xfId="23"/>
    <cellStyle name="Normální 21" xfId="24"/>
    <cellStyle name="Normální 22" xfId="25"/>
    <cellStyle name="Normální 23" xfId="26"/>
    <cellStyle name="Normální 24" xfId="27"/>
    <cellStyle name="Normální 25" xfId="28"/>
    <cellStyle name="Normální 26" xfId="29"/>
    <cellStyle name="Normální 27" xfId="30"/>
    <cellStyle name="Normální 28" xfId="31"/>
    <cellStyle name="Normální 29" xfId="32"/>
    <cellStyle name="normální 3" xfId="4"/>
    <cellStyle name="Normální 30" xfId="33"/>
    <cellStyle name="Normální 31" xfId="34"/>
    <cellStyle name="Normální 32" xfId="35"/>
    <cellStyle name="Normální 33" xfId="36"/>
    <cellStyle name="Normální 34" xfId="37"/>
    <cellStyle name="normální 4" xfId="5"/>
    <cellStyle name="normální 5" xfId="6"/>
    <cellStyle name="normální 6" xfId="7"/>
    <cellStyle name="normální 7" xfId="9"/>
    <cellStyle name="normální 8" xfId="11"/>
    <cellStyle name="normální 9" xfId="12"/>
  </cellStyles>
  <dxfs count="0"/>
  <tableStyles count="0" defaultTableStyle="TableStyleMedium9" defaultPivotStyle="PivotStyleLight16"/>
  <colors>
    <mruColors>
      <color rgb="FF66FF99"/>
      <color rgb="FF00FFCC"/>
      <color rgb="FFFFFF99"/>
      <color rgb="FFFF9900"/>
      <color rgb="FFFFCC66"/>
      <color rgb="FFFF99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/Z&#225;v&#283;re&#269;n&#253;%20&#250;&#269;et%202016/FONDY/FBV%204%20Q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/Z&#225;v&#283;re&#269;n&#253;%20&#250;&#269;et%202016/FONDY/FKP%204Q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/Z&#225;v&#283;re&#269;n&#253;%20&#250;&#269;et%202016/FONDY/SF%204%20Q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/Z&#225;v&#283;re&#269;n&#253;%20&#250;&#269;et%202016/FONDY/VS%204Q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V v Kč"/>
      <sheetName val="FBV v tis. Kč"/>
      <sheetName val="převod FBV 2016"/>
      <sheetName val="10 % z KC"/>
      <sheetName val="přehled vratek v roce 2016"/>
      <sheetName val="přehled vratek v roce 2017"/>
      <sheetName val="přehled vratek MČ"/>
      <sheetName val="MČ 10 % (2)"/>
      <sheetName val="20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Q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Q 2016 v tis.Kč"/>
      <sheetName val="4 Q 2016 v Kč"/>
      <sheetName val="FV 2016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 MP"/>
      <sheetName val="VS MP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E52"/>
  <sheetViews>
    <sheetView showZeros="0" tabSelected="1" workbookViewId="0"/>
  </sheetViews>
  <sheetFormatPr defaultRowHeight="12.75" x14ac:dyDescent="0.2"/>
  <cols>
    <col min="1" max="1" width="48.7109375" style="6" customWidth="1"/>
    <col min="2" max="5" width="17.42578125" style="6" customWidth="1"/>
    <col min="6" max="16384" width="9.140625" style="6"/>
  </cols>
  <sheetData>
    <row r="1" spans="1:5" ht="13.5" thickBot="1" x14ac:dyDescent="0.25">
      <c r="B1" s="24"/>
      <c r="C1" s="24"/>
      <c r="D1" s="24"/>
      <c r="E1" s="24" t="s">
        <v>0</v>
      </c>
    </row>
    <row r="2" spans="1:5" ht="13.5" thickBot="1" x14ac:dyDescent="0.25">
      <c r="A2" s="52" t="s">
        <v>1</v>
      </c>
      <c r="B2" s="25" t="s">
        <v>2</v>
      </c>
      <c r="C2" s="25" t="s">
        <v>6</v>
      </c>
      <c r="D2" s="48" t="s">
        <v>32</v>
      </c>
      <c r="E2" s="49"/>
    </row>
    <row r="3" spans="1:5" ht="13.5" thickBot="1" x14ac:dyDescent="0.25">
      <c r="A3" s="53"/>
      <c r="B3" s="27">
        <v>2016</v>
      </c>
      <c r="C3" s="27" t="s">
        <v>31</v>
      </c>
      <c r="D3" s="35" t="s">
        <v>9</v>
      </c>
      <c r="E3" s="5" t="s">
        <v>10</v>
      </c>
    </row>
    <row r="4" spans="1:5" ht="13.5" thickBot="1" x14ac:dyDescent="0.25">
      <c r="A4" s="29" t="s">
        <v>3</v>
      </c>
      <c r="B4" s="30">
        <f>SUM(B5:B16)</f>
        <v>8400</v>
      </c>
      <c r="C4" s="30">
        <f t="shared" ref="C4:D4" si="0">SUM(C5:C16)</f>
        <v>977043</v>
      </c>
      <c r="D4" s="30">
        <f t="shared" si="0"/>
        <v>977081</v>
      </c>
      <c r="E4" s="30">
        <f>SUM(E5:E16)</f>
        <v>977043</v>
      </c>
    </row>
    <row r="5" spans="1:5" x14ac:dyDescent="0.2">
      <c r="A5" s="14" t="s">
        <v>7</v>
      </c>
      <c r="B5" s="18">
        <v>8400</v>
      </c>
      <c r="C5" s="17">
        <v>8400</v>
      </c>
      <c r="D5" s="18">
        <v>8400</v>
      </c>
      <c r="E5" s="18">
        <v>8400</v>
      </c>
    </row>
    <row r="6" spans="1:5" x14ac:dyDescent="0.2">
      <c r="A6" s="14" t="s">
        <v>21</v>
      </c>
      <c r="B6" s="20"/>
      <c r="C6" s="37">
        <v>2643</v>
      </c>
      <c r="D6" s="20">
        <v>2643</v>
      </c>
      <c r="E6" s="20">
        <v>2643</v>
      </c>
    </row>
    <row r="7" spans="1:5" x14ac:dyDescent="0.2">
      <c r="A7" s="14" t="s">
        <v>22</v>
      </c>
      <c r="B7" s="20"/>
      <c r="C7" s="38">
        <v>18580</v>
      </c>
      <c r="D7" s="20">
        <v>18580</v>
      </c>
      <c r="E7" s="20">
        <v>18580</v>
      </c>
    </row>
    <row r="8" spans="1:5" x14ac:dyDescent="0.2">
      <c r="A8" s="13" t="s">
        <v>23</v>
      </c>
      <c r="B8" s="20"/>
      <c r="C8" s="38">
        <v>19390</v>
      </c>
      <c r="D8" s="20">
        <v>19390</v>
      </c>
      <c r="E8" s="20">
        <v>19390</v>
      </c>
    </row>
    <row r="9" spans="1:5" x14ac:dyDescent="0.2">
      <c r="A9" s="13" t="s">
        <v>24</v>
      </c>
      <c r="B9" s="20"/>
      <c r="C9" s="39">
        <v>5588</v>
      </c>
      <c r="D9" s="20">
        <v>5588</v>
      </c>
      <c r="E9" s="20">
        <v>5588</v>
      </c>
    </row>
    <row r="10" spans="1:5" x14ac:dyDescent="0.2">
      <c r="A10" s="13" t="s">
        <v>25</v>
      </c>
      <c r="B10" s="20"/>
      <c r="C10" s="39">
        <v>1165</v>
      </c>
      <c r="D10" s="20">
        <v>1165</v>
      </c>
      <c r="E10" s="20">
        <v>1165</v>
      </c>
    </row>
    <row r="11" spans="1:5" ht="25.5" x14ac:dyDescent="0.2">
      <c r="A11" s="14" t="s">
        <v>19</v>
      </c>
      <c r="B11" s="20"/>
      <c r="C11" s="39">
        <v>30000</v>
      </c>
      <c r="D11" s="20">
        <v>30000</v>
      </c>
      <c r="E11" s="20">
        <v>30000</v>
      </c>
    </row>
    <row r="12" spans="1:5" ht="25.5" x14ac:dyDescent="0.2">
      <c r="A12" s="14" t="s">
        <v>20</v>
      </c>
      <c r="B12" s="20"/>
      <c r="C12" s="39">
        <v>5913</v>
      </c>
      <c r="D12" s="20">
        <v>5913</v>
      </c>
      <c r="E12" s="20">
        <v>5913</v>
      </c>
    </row>
    <row r="13" spans="1:5" x14ac:dyDescent="0.2">
      <c r="A13" s="14" t="s">
        <v>29</v>
      </c>
      <c r="B13" s="20"/>
      <c r="C13" s="39">
        <v>881000</v>
      </c>
      <c r="D13" s="20">
        <v>881000</v>
      </c>
      <c r="E13" s="20">
        <v>881000</v>
      </c>
    </row>
    <row r="14" spans="1:5" x14ac:dyDescent="0.2">
      <c r="A14" s="14" t="s">
        <v>33</v>
      </c>
      <c r="B14" s="20"/>
      <c r="C14" s="39">
        <v>4364</v>
      </c>
      <c r="D14" s="39">
        <v>4364</v>
      </c>
      <c r="E14" s="39">
        <v>4364</v>
      </c>
    </row>
    <row r="15" spans="1:5" x14ac:dyDescent="0.2">
      <c r="A15" s="14" t="s">
        <v>40</v>
      </c>
      <c r="B15" s="20"/>
      <c r="C15" s="39"/>
      <c r="D15" s="20">
        <v>38</v>
      </c>
      <c r="E15" s="20">
        <v>0</v>
      </c>
    </row>
    <row r="16" spans="1:5" ht="13.5" thickBot="1" x14ac:dyDescent="0.25">
      <c r="A16" s="14"/>
      <c r="B16" s="20"/>
      <c r="C16" s="39"/>
      <c r="D16" s="20"/>
      <c r="E16" s="20"/>
    </row>
    <row r="17" spans="1:5" ht="13.5" thickBot="1" x14ac:dyDescent="0.25">
      <c r="A17" s="29" t="s">
        <v>4</v>
      </c>
      <c r="B17" s="31">
        <f>SUM(B18:B25)</f>
        <v>3125</v>
      </c>
      <c r="C17" s="31">
        <f t="shared" ref="C17:E17" si="1">SUM(C18:C25)</f>
        <v>89224</v>
      </c>
      <c r="D17" s="31">
        <f t="shared" si="1"/>
        <v>89224</v>
      </c>
      <c r="E17" s="31">
        <f t="shared" si="1"/>
        <v>89224</v>
      </c>
    </row>
    <row r="18" spans="1:5" x14ac:dyDescent="0.2">
      <c r="A18" s="12" t="s">
        <v>17</v>
      </c>
      <c r="B18" s="20"/>
      <c r="C18" s="38">
        <v>3559</v>
      </c>
      <c r="D18" s="20">
        <v>3559</v>
      </c>
      <c r="E18" s="20">
        <v>3559</v>
      </c>
    </row>
    <row r="19" spans="1:5" x14ac:dyDescent="0.2">
      <c r="A19" s="12" t="s">
        <v>26</v>
      </c>
      <c r="B19" s="20"/>
      <c r="C19" s="39">
        <v>61504</v>
      </c>
      <c r="D19" s="20">
        <v>61504</v>
      </c>
      <c r="E19" s="20">
        <v>61504</v>
      </c>
    </row>
    <row r="20" spans="1:5" x14ac:dyDescent="0.2">
      <c r="A20" s="12" t="s">
        <v>27</v>
      </c>
      <c r="B20" s="20"/>
      <c r="C20" s="39">
        <v>11760</v>
      </c>
      <c r="D20" s="20">
        <v>11760</v>
      </c>
      <c r="E20" s="20">
        <v>11760</v>
      </c>
    </row>
    <row r="21" spans="1:5" x14ac:dyDescent="0.2">
      <c r="A21" s="12" t="s">
        <v>28</v>
      </c>
      <c r="B21" s="20"/>
      <c r="C21" s="39">
        <v>6456</v>
      </c>
      <c r="D21" s="20">
        <v>6456</v>
      </c>
      <c r="E21" s="20">
        <v>6456</v>
      </c>
    </row>
    <row r="22" spans="1:5" x14ac:dyDescent="0.2">
      <c r="A22" s="14" t="s">
        <v>16</v>
      </c>
      <c r="B22" s="20">
        <v>3125</v>
      </c>
      <c r="C22" s="19">
        <v>3125</v>
      </c>
      <c r="D22" s="20">
        <v>3125</v>
      </c>
      <c r="E22" s="20">
        <v>3125</v>
      </c>
    </row>
    <row r="23" spans="1:5" ht="25.5" x14ac:dyDescent="0.2">
      <c r="A23" s="46" t="s">
        <v>36</v>
      </c>
      <c r="B23" s="20"/>
      <c r="C23" s="20">
        <v>2620</v>
      </c>
      <c r="D23" s="20">
        <v>2620</v>
      </c>
      <c r="E23" s="20">
        <v>2620</v>
      </c>
    </row>
    <row r="24" spans="1:5" ht="25.5" x14ac:dyDescent="0.2">
      <c r="A24" s="46" t="s">
        <v>35</v>
      </c>
      <c r="B24" s="20"/>
      <c r="C24" s="20">
        <v>200</v>
      </c>
      <c r="D24" s="20">
        <v>200</v>
      </c>
      <c r="E24" s="20">
        <v>200</v>
      </c>
    </row>
    <row r="25" spans="1:5" ht="13.5" thickBot="1" x14ac:dyDescent="0.25">
      <c r="A25" s="46"/>
      <c r="B25" s="20"/>
      <c r="C25" s="20"/>
      <c r="D25" s="20"/>
      <c r="E25" s="20"/>
    </row>
    <row r="26" spans="1:5" ht="13.5" thickBot="1" x14ac:dyDescent="0.25">
      <c r="A26" s="29" t="s">
        <v>5</v>
      </c>
      <c r="B26" s="31">
        <f>+B4-B17</f>
        <v>5275</v>
      </c>
      <c r="C26" s="31">
        <f>+C4-C17</f>
        <v>887819</v>
      </c>
      <c r="D26" s="31">
        <f>+D4-D17</f>
        <v>887857</v>
      </c>
      <c r="E26" s="31">
        <f>+E4-E17</f>
        <v>887819</v>
      </c>
    </row>
    <row r="27" spans="1:5" x14ac:dyDescent="0.2">
      <c r="A27" s="32"/>
      <c r="B27" s="33"/>
      <c r="C27" s="23"/>
    </row>
    <row r="28" spans="1:5" x14ac:dyDescent="0.2">
      <c r="A28" s="9" t="s">
        <v>38</v>
      </c>
    </row>
    <row r="29" spans="1:5" x14ac:dyDescent="0.2">
      <c r="A29" s="15" t="s">
        <v>34</v>
      </c>
    </row>
    <row r="30" spans="1:5" x14ac:dyDescent="0.2">
      <c r="A30" s="15" t="s">
        <v>39</v>
      </c>
    </row>
    <row r="34" spans="1:5" x14ac:dyDescent="0.2">
      <c r="A34" s="15"/>
    </row>
    <row r="35" spans="1:5" x14ac:dyDescent="0.2">
      <c r="A35" s="15"/>
    </row>
    <row r="37" spans="1:5" ht="13.5" thickBot="1" x14ac:dyDescent="0.25">
      <c r="A37" s="1"/>
      <c r="B37" s="10"/>
      <c r="C37" s="10"/>
      <c r="D37" s="10"/>
      <c r="E37" s="10" t="s">
        <v>0</v>
      </c>
    </row>
    <row r="38" spans="1:5" ht="13.5" thickBot="1" x14ac:dyDescent="0.25">
      <c r="A38" s="50" t="s">
        <v>15</v>
      </c>
      <c r="B38" s="25" t="s">
        <v>2</v>
      </c>
      <c r="C38" s="25" t="s">
        <v>6</v>
      </c>
      <c r="D38" s="48" t="s">
        <v>32</v>
      </c>
      <c r="E38" s="49"/>
    </row>
    <row r="39" spans="1:5" ht="13.5" thickBot="1" x14ac:dyDescent="0.25">
      <c r="A39" s="51"/>
      <c r="B39" s="27">
        <v>2016</v>
      </c>
      <c r="C39" s="27" t="s">
        <v>31</v>
      </c>
      <c r="D39" s="35" t="s">
        <v>9</v>
      </c>
      <c r="E39" s="5" t="s">
        <v>10</v>
      </c>
    </row>
    <row r="40" spans="1:5" ht="13.5" thickBot="1" x14ac:dyDescent="0.25">
      <c r="A40" s="11" t="s">
        <v>3</v>
      </c>
      <c r="B40" s="16">
        <f>SUM(B41:B44)</f>
        <v>137970</v>
      </c>
      <c r="C40" s="16">
        <f>SUM(C41:C44)</f>
        <v>137972</v>
      </c>
      <c r="D40" s="16">
        <f>SUM(D41:D44)</f>
        <v>138082.39400000003</v>
      </c>
      <c r="E40" s="16">
        <f>SUM(E41:E44)</f>
        <v>138082.39400000003</v>
      </c>
    </row>
    <row r="41" spans="1:5" x14ac:dyDescent="0.2">
      <c r="A41" s="12" t="s">
        <v>8</v>
      </c>
      <c r="B41" s="17">
        <v>127970</v>
      </c>
      <c r="C41" s="17">
        <v>127972</v>
      </c>
      <c r="D41" s="18">
        <v>127971.87128000001</v>
      </c>
      <c r="E41" s="17">
        <v>127971.87128000001</v>
      </c>
    </row>
    <row r="42" spans="1:5" x14ac:dyDescent="0.2">
      <c r="A42" s="12" t="s">
        <v>13</v>
      </c>
      <c r="B42" s="17">
        <v>10000</v>
      </c>
      <c r="C42" s="17">
        <v>10000</v>
      </c>
      <c r="D42" s="17">
        <v>10000</v>
      </c>
      <c r="E42" s="17">
        <v>10000</v>
      </c>
    </row>
    <row r="43" spans="1:5" x14ac:dyDescent="0.2">
      <c r="A43" s="12" t="s">
        <v>18</v>
      </c>
      <c r="B43" s="17"/>
      <c r="C43" s="17"/>
      <c r="D43" s="17">
        <v>110.52272000000001</v>
      </c>
      <c r="E43" s="17">
        <v>110.52272000000001</v>
      </c>
    </row>
    <row r="44" spans="1:5" ht="13.5" thickBot="1" x14ac:dyDescent="0.25">
      <c r="A44" s="12"/>
      <c r="B44" s="17"/>
      <c r="C44" s="17"/>
      <c r="D44" s="17"/>
      <c r="E44" s="17"/>
    </row>
    <row r="45" spans="1:5" ht="13.5" thickBot="1" x14ac:dyDescent="0.25">
      <c r="A45" s="11" t="s">
        <v>4</v>
      </c>
      <c r="B45" s="16"/>
      <c r="C45" s="16">
        <f>SUM(C46:C48)</f>
        <v>2339</v>
      </c>
      <c r="D45" s="16">
        <f>SUM(D46:D48)</f>
        <v>2337.8098200000004</v>
      </c>
      <c r="E45" s="16">
        <f>SUM(E46:E48)</f>
        <v>2337.8098200000004</v>
      </c>
    </row>
    <row r="46" spans="1:5" ht="38.25" x14ac:dyDescent="0.2">
      <c r="A46" s="43" t="s">
        <v>30</v>
      </c>
      <c r="B46" s="34">
        <v>0</v>
      </c>
      <c r="C46" s="17">
        <v>1220</v>
      </c>
      <c r="D46" s="34">
        <v>1219.6073100000001</v>
      </c>
      <c r="E46" s="34">
        <v>1219.6073100000001</v>
      </c>
    </row>
    <row r="47" spans="1:5" ht="25.5" x14ac:dyDescent="0.2">
      <c r="A47" s="14" t="s">
        <v>37</v>
      </c>
      <c r="B47" s="19">
        <v>0</v>
      </c>
      <c r="C47" s="19">
        <v>1119</v>
      </c>
      <c r="D47" s="19">
        <v>1118.2025100000001</v>
      </c>
      <c r="E47" s="19">
        <v>1118.2025100000001</v>
      </c>
    </row>
    <row r="48" spans="1:5" ht="13.5" thickBot="1" x14ac:dyDescent="0.25">
      <c r="A48" s="44"/>
      <c r="B48" s="17"/>
      <c r="C48" s="17"/>
      <c r="D48" s="17"/>
      <c r="E48" s="17"/>
    </row>
    <row r="49" spans="1:5" ht="13.5" thickBot="1" x14ac:dyDescent="0.25">
      <c r="A49" s="11" t="s">
        <v>5</v>
      </c>
      <c r="B49" s="21">
        <f>+B40-B45</f>
        <v>137970</v>
      </c>
      <c r="C49" s="21">
        <f>+C40-C45</f>
        <v>135633</v>
      </c>
      <c r="D49" s="21">
        <f>+D40-D45</f>
        <v>135744.58418000003</v>
      </c>
      <c r="E49" s="21">
        <f>+E40-E45</f>
        <v>135744.58418000003</v>
      </c>
    </row>
    <row r="51" spans="1:5" x14ac:dyDescent="0.2">
      <c r="A51" s="9"/>
    </row>
    <row r="52" spans="1:5" x14ac:dyDescent="0.2">
      <c r="A52" s="9"/>
    </row>
  </sheetData>
  <mergeCells count="4">
    <mergeCell ref="D2:E2"/>
    <mergeCell ref="D38:E38"/>
    <mergeCell ref="A38:A39"/>
    <mergeCell ref="A2:A3"/>
  </mergeCells>
  <phoneticPr fontId="0" type="noConversion"/>
  <printOptions horizontalCentered="1"/>
  <pageMargins left="0.47244094488188981" right="0.35433070866141736" top="1.0629921259842521" bottom="0.98425196850393704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showZeros="0" zoomScale="85" zoomScaleNormal="85" workbookViewId="0">
      <selection activeCell="A6" sqref="A6"/>
    </sheetView>
  </sheetViews>
  <sheetFormatPr defaultRowHeight="12.75" x14ac:dyDescent="0.2"/>
  <cols>
    <col min="1" max="1" width="51.28515625" customWidth="1"/>
    <col min="2" max="2" width="10" customWidth="1"/>
    <col min="3" max="3" width="10.42578125" customWidth="1"/>
    <col min="4" max="4" width="9.5703125" customWidth="1"/>
    <col min="5" max="5" width="11.7109375" customWidth="1"/>
    <col min="6" max="6" width="7.7109375" customWidth="1"/>
    <col min="7" max="7" width="9" customWidth="1"/>
    <col min="8" max="8" width="8" customWidth="1"/>
    <col min="9" max="9" width="8.7109375" customWidth="1"/>
  </cols>
  <sheetData>
    <row r="1" spans="1:11" ht="17.25" thickBot="1" x14ac:dyDescent="0.3">
      <c r="A1" s="54"/>
      <c r="B1" s="54"/>
      <c r="C1" s="54"/>
      <c r="D1" s="55"/>
      <c r="E1" s="54"/>
      <c r="F1" s="56"/>
      <c r="G1" s="56"/>
      <c r="H1" s="56"/>
      <c r="I1" s="57" t="s">
        <v>0</v>
      </c>
      <c r="J1" s="56"/>
      <c r="K1" s="56"/>
    </row>
    <row r="2" spans="1:11" ht="18" thickBot="1" x14ac:dyDescent="0.35">
      <c r="A2" s="58" t="s">
        <v>41</v>
      </c>
      <c r="B2" s="59" t="s">
        <v>2</v>
      </c>
      <c r="C2" s="60"/>
      <c r="D2" s="61" t="s">
        <v>6</v>
      </c>
      <c r="E2" s="62"/>
      <c r="F2" s="63" t="s">
        <v>42</v>
      </c>
      <c r="G2" s="64"/>
      <c r="H2" s="64"/>
      <c r="I2" s="65"/>
      <c r="J2" s="56"/>
      <c r="K2" s="56"/>
    </row>
    <row r="3" spans="1:11" ht="18" thickBot="1" x14ac:dyDescent="0.35">
      <c r="A3" s="66"/>
      <c r="B3" s="67">
        <v>2016</v>
      </c>
      <c r="C3" s="68"/>
      <c r="D3" s="67">
        <v>2016</v>
      </c>
      <c r="E3" s="69"/>
      <c r="F3" s="70" t="s">
        <v>9</v>
      </c>
      <c r="G3" s="71"/>
      <c r="H3" s="70" t="s">
        <v>43</v>
      </c>
      <c r="I3" s="71"/>
      <c r="J3" s="56"/>
      <c r="K3" s="56"/>
    </row>
    <row r="4" spans="1:11" ht="20.25" customHeight="1" thickBot="1" x14ac:dyDescent="0.35">
      <c r="A4" s="72" t="s">
        <v>3</v>
      </c>
      <c r="B4" s="73"/>
      <c r="C4" s="74">
        <f>SUM(C5:C8)</f>
        <v>101307</v>
      </c>
      <c r="D4" s="73"/>
      <c r="E4" s="74">
        <f>SUM(E5:E8)</f>
        <v>101307</v>
      </c>
      <c r="F4" s="75"/>
      <c r="G4" s="76">
        <f>SUM(G5:G9)</f>
        <v>110948</v>
      </c>
      <c r="H4" s="75"/>
      <c r="I4" s="76">
        <f>SUM(I5:I9)</f>
        <v>133810</v>
      </c>
      <c r="J4" s="56"/>
      <c r="K4" s="56"/>
    </row>
    <row r="5" spans="1:11" ht="17.25" x14ac:dyDescent="0.3">
      <c r="A5" s="77" t="s">
        <v>7</v>
      </c>
      <c r="B5" s="78"/>
      <c r="C5" s="79">
        <v>84971</v>
      </c>
      <c r="D5" s="78"/>
      <c r="E5" s="79">
        <v>84971</v>
      </c>
      <c r="F5" s="78"/>
      <c r="G5" s="79">
        <v>93554</v>
      </c>
      <c r="H5" s="78"/>
      <c r="I5" s="79">
        <v>132459</v>
      </c>
      <c r="J5" s="56"/>
      <c r="K5" s="56"/>
    </row>
    <row r="6" spans="1:11" ht="17.25" x14ac:dyDescent="0.3">
      <c r="A6" s="77" t="s">
        <v>44</v>
      </c>
      <c r="B6" s="78"/>
      <c r="C6" s="80">
        <v>14760</v>
      </c>
      <c r="D6" s="78"/>
      <c r="E6" s="80">
        <v>14760</v>
      </c>
      <c r="F6" s="78"/>
      <c r="G6" s="80">
        <v>16033</v>
      </c>
      <c r="H6" s="81"/>
      <c r="I6" s="79"/>
      <c r="J6" s="56"/>
      <c r="K6" s="56"/>
    </row>
    <row r="7" spans="1:11" ht="17.25" x14ac:dyDescent="0.3">
      <c r="A7" s="77" t="s">
        <v>45</v>
      </c>
      <c r="B7" s="78"/>
      <c r="C7" s="80">
        <v>1376</v>
      </c>
      <c r="D7" s="78"/>
      <c r="E7" s="80">
        <v>1376</v>
      </c>
      <c r="F7" s="78"/>
      <c r="G7" s="80">
        <v>1263</v>
      </c>
      <c r="H7" s="81"/>
      <c r="I7" s="79">
        <v>1263</v>
      </c>
      <c r="J7" s="56"/>
      <c r="K7" s="56"/>
    </row>
    <row r="8" spans="1:11" ht="17.25" x14ac:dyDescent="0.3">
      <c r="A8" s="77" t="s">
        <v>46</v>
      </c>
      <c r="B8" s="78"/>
      <c r="C8" s="80">
        <v>200</v>
      </c>
      <c r="D8" s="78"/>
      <c r="E8" s="80">
        <v>200</v>
      </c>
      <c r="F8" s="78"/>
      <c r="G8" s="80">
        <v>98</v>
      </c>
      <c r="H8" s="81"/>
      <c r="I8" s="79">
        <v>98</v>
      </c>
      <c r="J8" s="56"/>
      <c r="K8" s="56"/>
    </row>
    <row r="9" spans="1:11" ht="16.5" customHeight="1" x14ac:dyDescent="0.3">
      <c r="A9" s="77" t="s">
        <v>47</v>
      </c>
      <c r="B9" s="78"/>
      <c r="C9" s="80"/>
      <c r="D9" s="78"/>
      <c r="E9" s="80"/>
      <c r="F9" s="78"/>
      <c r="G9" s="80"/>
      <c r="H9" s="81"/>
      <c r="I9" s="79">
        <v>-10</v>
      </c>
      <c r="J9" s="56"/>
      <c r="K9" s="56"/>
    </row>
    <row r="10" spans="1:11" ht="16.5" customHeight="1" thickBot="1" x14ac:dyDescent="0.35">
      <c r="A10" s="77"/>
      <c r="B10" s="78"/>
      <c r="C10" s="80"/>
      <c r="D10" s="78"/>
      <c r="E10" s="80"/>
      <c r="F10" s="78"/>
      <c r="G10" s="80"/>
      <c r="H10" s="81"/>
      <c r="I10" s="79"/>
      <c r="J10" s="56"/>
      <c r="K10" s="56"/>
    </row>
    <row r="11" spans="1:11" ht="20.25" customHeight="1" thickBot="1" x14ac:dyDescent="0.35">
      <c r="A11" s="82" t="s">
        <v>4</v>
      </c>
      <c r="B11" s="75"/>
      <c r="C11" s="76">
        <f>C12+C13+C16</f>
        <v>72650</v>
      </c>
      <c r="D11" s="75"/>
      <c r="E11" s="76">
        <f>E13+E16</f>
        <v>72650</v>
      </c>
      <c r="F11" s="75"/>
      <c r="G11" s="76">
        <f>G13+G16</f>
        <v>17119</v>
      </c>
      <c r="H11" s="75"/>
      <c r="I11" s="76">
        <f>I13+I16</f>
        <v>151</v>
      </c>
      <c r="J11" s="56"/>
      <c r="K11" s="56"/>
    </row>
    <row r="12" spans="1:11" ht="17.25" x14ac:dyDescent="0.3">
      <c r="A12" s="77"/>
      <c r="B12" s="78"/>
      <c r="C12" s="79"/>
      <c r="D12" s="78"/>
      <c r="E12" s="79"/>
      <c r="F12" s="80"/>
      <c r="G12" s="80"/>
      <c r="H12" s="78"/>
      <c r="I12" s="79"/>
      <c r="J12" s="56"/>
      <c r="K12" s="56"/>
    </row>
    <row r="13" spans="1:11" ht="17.25" x14ac:dyDescent="0.3">
      <c r="A13" s="83" t="s">
        <v>48</v>
      </c>
      <c r="B13" s="81"/>
      <c r="C13" s="84">
        <f>SUM(C14:C14)</f>
        <v>0</v>
      </c>
      <c r="D13" s="85"/>
      <c r="E13" s="86">
        <f>SUM(E14:E14)</f>
        <v>20715</v>
      </c>
      <c r="F13" s="81"/>
      <c r="G13" s="84">
        <f>G14</f>
        <v>8880</v>
      </c>
      <c r="H13" s="81"/>
      <c r="I13" s="84"/>
      <c r="J13" s="56"/>
      <c r="K13" s="56"/>
    </row>
    <row r="14" spans="1:11" ht="17.25" x14ac:dyDescent="0.3">
      <c r="A14" s="87" t="s">
        <v>49</v>
      </c>
      <c r="B14" s="88"/>
      <c r="C14" s="89"/>
      <c r="D14" s="88"/>
      <c r="E14" s="90">
        <v>20715</v>
      </c>
      <c r="F14" s="88"/>
      <c r="G14" s="89">
        <v>8880</v>
      </c>
      <c r="H14" s="88"/>
      <c r="I14" s="90"/>
      <c r="J14" s="91"/>
      <c r="K14" s="91"/>
    </row>
    <row r="15" spans="1:11" ht="17.25" x14ac:dyDescent="0.3">
      <c r="A15" s="77"/>
      <c r="B15" s="78"/>
      <c r="C15" s="80"/>
      <c r="D15" s="78"/>
      <c r="E15" s="79"/>
      <c r="F15" s="78"/>
      <c r="G15" s="80"/>
      <c r="H15" s="78"/>
      <c r="I15" s="79"/>
      <c r="J15" s="91"/>
      <c r="K15" s="91"/>
    </row>
    <row r="16" spans="1:11" ht="17.25" x14ac:dyDescent="0.3">
      <c r="A16" s="92" t="s">
        <v>50</v>
      </c>
      <c r="B16" s="85"/>
      <c r="C16" s="93">
        <f>SUM(C17:C21)</f>
        <v>72650</v>
      </c>
      <c r="D16" s="85"/>
      <c r="E16" s="86">
        <f>SUM(E17:E22)</f>
        <v>51935</v>
      </c>
      <c r="F16" s="85"/>
      <c r="G16" s="86">
        <f>SUM(G17:G21)</f>
        <v>8239</v>
      </c>
      <c r="H16" s="85"/>
      <c r="I16" s="86">
        <f>SUM(H17:I21)</f>
        <v>151</v>
      </c>
      <c r="J16" s="56"/>
      <c r="K16" s="56"/>
    </row>
    <row r="17" spans="1:11" ht="17.25" x14ac:dyDescent="0.3">
      <c r="A17" s="77" t="s">
        <v>51</v>
      </c>
      <c r="B17" s="88" t="s">
        <v>52</v>
      </c>
      <c r="C17" s="80">
        <v>32000</v>
      </c>
      <c r="D17" s="78"/>
      <c r="E17" s="79">
        <v>17855</v>
      </c>
      <c r="F17" s="88"/>
      <c r="G17" s="80"/>
      <c r="H17" s="78"/>
      <c r="I17" s="79"/>
      <c r="J17" s="56"/>
      <c r="K17" s="56"/>
    </row>
    <row r="18" spans="1:11" ht="17.25" x14ac:dyDescent="0.3">
      <c r="A18" s="77" t="s">
        <v>53</v>
      </c>
      <c r="B18" s="78"/>
      <c r="C18" s="80">
        <v>25000</v>
      </c>
      <c r="D18" s="78">
        <v>0</v>
      </c>
      <c r="E18" s="79">
        <v>25000</v>
      </c>
      <c r="F18" s="78"/>
      <c r="G18" s="80">
        <v>8092</v>
      </c>
      <c r="H18" s="78"/>
      <c r="I18" s="79"/>
      <c r="J18" s="56"/>
      <c r="K18" s="56"/>
    </row>
    <row r="19" spans="1:11" ht="17.25" x14ac:dyDescent="0.3">
      <c r="A19" s="77" t="s">
        <v>54</v>
      </c>
      <c r="B19" s="78"/>
      <c r="C19" s="80">
        <v>15000</v>
      </c>
      <c r="D19" s="78"/>
      <c r="E19" s="79">
        <v>8430</v>
      </c>
      <c r="F19" s="78"/>
      <c r="G19" s="80"/>
      <c r="H19" s="78"/>
      <c r="I19" s="79"/>
      <c r="J19" s="56"/>
      <c r="K19" s="56"/>
    </row>
    <row r="20" spans="1:11" ht="17.25" x14ac:dyDescent="0.3">
      <c r="A20" s="77" t="s">
        <v>55</v>
      </c>
      <c r="B20" s="78"/>
      <c r="C20" s="80">
        <v>600</v>
      </c>
      <c r="D20" s="78"/>
      <c r="E20" s="79">
        <v>600</v>
      </c>
      <c r="F20" s="78"/>
      <c r="G20" s="80">
        <v>151</v>
      </c>
      <c r="H20" s="78"/>
      <c r="I20" s="79">
        <v>151</v>
      </c>
      <c r="J20" s="56"/>
      <c r="K20" s="56"/>
    </row>
    <row r="21" spans="1:11" ht="17.25" x14ac:dyDescent="0.3">
      <c r="A21" s="77" t="s">
        <v>56</v>
      </c>
      <c r="B21" s="78"/>
      <c r="C21" s="80">
        <v>50</v>
      </c>
      <c r="D21" s="78"/>
      <c r="E21" s="94">
        <v>50</v>
      </c>
      <c r="F21" s="78"/>
      <c r="G21" s="80">
        <v>-4</v>
      </c>
      <c r="H21" s="78"/>
      <c r="I21" s="79"/>
      <c r="J21" s="56"/>
      <c r="K21" s="56"/>
    </row>
    <row r="22" spans="1:11" ht="18" thickBot="1" x14ac:dyDescent="0.35">
      <c r="A22" s="77"/>
      <c r="B22" s="78"/>
      <c r="C22" s="80"/>
      <c r="D22" s="78"/>
      <c r="E22" s="79"/>
      <c r="F22" s="78"/>
      <c r="G22" s="80"/>
      <c r="H22" s="78"/>
      <c r="I22" s="79"/>
      <c r="J22" s="56"/>
      <c r="K22" s="56"/>
    </row>
    <row r="23" spans="1:11" ht="21" customHeight="1" thickBot="1" x14ac:dyDescent="0.35">
      <c r="A23" s="82" t="s">
        <v>5</v>
      </c>
      <c r="B23" s="75"/>
      <c r="C23" s="76">
        <f>C4-C11</f>
        <v>28657</v>
      </c>
      <c r="D23" s="75"/>
      <c r="E23" s="76">
        <f>E4-E11</f>
        <v>28657</v>
      </c>
      <c r="F23" s="75"/>
      <c r="G23" s="76">
        <f>G4-G11</f>
        <v>93829</v>
      </c>
      <c r="H23" s="75"/>
      <c r="I23" s="76">
        <f>I4-I11</f>
        <v>133659</v>
      </c>
      <c r="J23" s="56"/>
      <c r="K23" s="95"/>
    </row>
    <row r="24" spans="1:11" ht="17.25" x14ac:dyDescent="0.3">
      <c r="A24" s="96"/>
      <c r="B24" s="96"/>
      <c r="C24" s="96"/>
      <c r="D24" s="96"/>
      <c r="E24" s="97"/>
      <c r="F24" s="98"/>
      <c r="G24" s="99"/>
      <c r="H24" s="98"/>
      <c r="I24" s="99"/>
      <c r="J24" s="56"/>
      <c r="K24" s="56"/>
    </row>
    <row r="25" spans="1:11" ht="17.25" x14ac:dyDescent="0.3">
      <c r="A25" s="96" t="s">
        <v>57</v>
      </c>
      <c r="B25" s="96"/>
      <c r="C25" s="96"/>
      <c r="D25" s="96"/>
      <c r="E25" s="96"/>
      <c r="F25" s="96"/>
      <c r="G25" s="96"/>
      <c r="H25" s="96"/>
      <c r="I25" s="96"/>
      <c r="J25" s="56"/>
      <c r="K25" s="56"/>
    </row>
    <row r="26" spans="1:11" ht="17.25" x14ac:dyDescent="0.3">
      <c r="A26" s="96" t="s">
        <v>58</v>
      </c>
      <c r="B26" s="96"/>
      <c r="C26" s="96"/>
      <c r="D26" s="96"/>
      <c r="E26" s="96"/>
      <c r="F26" s="96"/>
      <c r="G26" s="96"/>
      <c r="H26" s="96"/>
      <c r="I26" s="96"/>
      <c r="J26" s="56"/>
      <c r="K26" s="56"/>
    </row>
    <row r="27" spans="1:11" ht="17.25" x14ac:dyDescent="0.3">
      <c r="A27" s="96"/>
      <c r="B27" s="96"/>
      <c r="C27" s="96"/>
      <c r="D27" s="96"/>
      <c r="E27" s="96"/>
      <c r="F27" s="96"/>
      <c r="G27" s="96"/>
      <c r="H27" s="96"/>
      <c r="I27" s="96"/>
      <c r="J27" s="56"/>
      <c r="K27" s="56"/>
    </row>
    <row r="28" spans="1:11" ht="17.25" x14ac:dyDescent="0.3">
      <c r="A28" s="100" t="s">
        <v>59</v>
      </c>
      <c r="B28" s="96"/>
      <c r="C28" s="96"/>
      <c r="D28" s="96"/>
      <c r="E28" s="96"/>
      <c r="F28" s="96"/>
      <c r="G28" s="101"/>
      <c r="H28" s="96"/>
      <c r="I28" s="96"/>
      <c r="J28" s="56"/>
      <c r="K28" s="56"/>
    </row>
    <row r="29" spans="1:11" ht="18" thickBot="1" x14ac:dyDescent="0.35">
      <c r="A29" s="96"/>
      <c r="B29" s="96"/>
      <c r="C29" s="96"/>
      <c r="D29" s="96"/>
      <c r="E29" s="96"/>
      <c r="F29" s="96"/>
      <c r="G29" s="101"/>
      <c r="H29" s="96"/>
      <c r="I29" s="96"/>
      <c r="J29" s="56"/>
      <c r="K29" s="56"/>
    </row>
    <row r="30" spans="1:11" ht="15" customHeight="1" thickBot="1" x14ac:dyDescent="0.35">
      <c r="A30" s="102" t="s">
        <v>60</v>
      </c>
      <c r="B30" s="103">
        <v>2009</v>
      </c>
      <c r="C30" s="103">
        <v>2010</v>
      </c>
      <c r="D30" s="103">
        <v>2011</v>
      </c>
      <c r="E30" s="103">
        <v>2012</v>
      </c>
      <c r="F30" s="104">
        <v>2013</v>
      </c>
      <c r="G30" s="104">
        <v>2014</v>
      </c>
      <c r="H30" s="105">
        <v>2015</v>
      </c>
      <c r="I30" s="106" t="s">
        <v>61</v>
      </c>
      <c r="J30" s="56"/>
      <c r="K30" s="56"/>
    </row>
    <row r="31" spans="1:11" ht="15" customHeight="1" x14ac:dyDescent="0.3">
      <c r="A31" s="107" t="s">
        <v>62</v>
      </c>
      <c r="B31" s="108">
        <v>60</v>
      </c>
      <c r="C31" s="108">
        <v>63</v>
      </c>
      <c r="D31" s="108">
        <v>58</v>
      </c>
      <c r="E31" s="109">
        <v>70</v>
      </c>
      <c r="F31" s="110">
        <v>63</v>
      </c>
      <c r="G31" s="110">
        <v>40</v>
      </c>
      <c r="H31" s="110">
        <v>35</v>
      </c>
      <c r="I31" s="111">
        <v>52</v>
      </c>
      <c r="J31" s="56"/>
      <c r="K31" s="56"/>
    </row>
    <row r="32" spans="1:11" ht="15" customHeight="1" x14ac:dyDescent="0.3">
      <c r="A32" s="112" t="s">
        <v>63</v>
      </c>
      <c r="B32" s="113">
        <v>51</v>
      </c>
      <c r="C32" s="113">
        <v>41</v>
      </c>
      <c r="D32" s="113">
        <v>42</v>
      </c>
      <c r="E32" s="114">
        <v>48</v>
      </c>
      <c r="F32" s="115">
        <v>35</v>
      </c>
      <c r="G32" s="115">
        <v>24</v>
      </c>
      <c r="H32" s="115">
        <v>18</v>
      </c>
      <c r="I32" s="116">
        <v>37</v>
      </c>
      <c r="J32" s="56"/>
      <c r="K32" s="56"/>
    </row>
    <row r="33" spans="1:9" ht="17.25" x14ac:dyDescent="0.3">
      <c r="A33" s="117" t="s">
        <v>64</v>
      </c>
      <c r="B33" s="118"/>
      <c r="C33" s="118"/>
      <c r="D33" s="118"/>
      <c r="E33" s="119"/>
      <c r="F33" s="120"/>
      <c r="G33" s="120"/>
      <c r="H33" s="120"/>
      <c r="I33" s="121"/>
    </row>
    <row r="34" spans="1:9" ht="17.25" x14ac:dyDescent="0.3">
      <c r="A34" s="122" t="s">
        <v>65</v>
      </c>
      <c r="B34" s="123">
        <f>B35+B36</f>
        <v>20602</v>
      </c>
      <c r="C34" s="123">
        <f>C35+C36</f>
        <v>27633</v>
      </c>
      <c r="D34" s="123">
        <f>D35+D36</f>
        <v>23796</v>
      </c>
      <c r="E34" s="124">
        <f>E35+E36</f>
        <v>11816</v>
      </c>
      <c r="F34" s="125">
        <f>F35+F36</f>
        <v>16419</v>
      </c>
      <c r="G34" s="126">
        <v>15338</v>
      </c>
      <c r="H34" s="126">
        <f>SUM(H35:H36)</f>
        <v>5640</v>
      </c>
      <c r="I34" s="127">
        <f>I35+I36</f>
        <v>16972</v>
      </c>
    </row>
    <row r="35" spans="1:9" ht="17.25" x14ac:dyDescent="0.3">
      <c r="A35" s="128" t="s">
        <v>66</v>
      </c>
      <c r="B35" s="113">
        <v>2130</v>
      </c>
      <c r="C35" s="113">
        <v>1550</v>
      </c>
      <c r="D35" s="113">
        <v>2600</v>
      </c>
      <c r="E35" s="114">
        <v>1250</v>
      </c>
      <c r="F35" s="115">
        <v>7361</v>
      </c>
      <c r="G35" s="129">
        <v>7090</v>
      </c>
      <c r="H35" s="129"/>
      <c r="I35" s="116">
        <f>G13</f>
        <v>8880</v>
      </c>
    </row>
    <row r="36" spans="1:9" ht="17.25" x14ac:dyDescent="0.3">
      <c r="A36" s="128" t="s">
        <v>67</v>
      </c>
      <c r="B36" s="113">
        <v>18472</v>
      </c>
      <c r="C36" s="113">
        <v>26083</v>
      </c>
      <c r="D36" s="113">
        <v>21196</v>
      </c>
      <c r="E36" s="114">
        <v>10566</v>
      </c>
      <c r="F36" s="115">
        <v>9058</v>
      </c>
      <c r="G36" s="129">
        <v>8248</v>
      </c>
      <c r="H36" s="129">
        <v>5640</v>
      </c>
      <c r="I36" s="116">
        <f>G18+G17+G19</f>
        <v>8092</v>
      </c>
    </row>
    <row r="37" spans="1:9" ht="17.25" x14ac:dyDescent="0.3">
      <c r="A37" s="130" t="s">
        <v>68</v>
      </c>
      <c r="B37" s="131">
        <f>B38+B39</f>
        <v>44336</v>
      </c>
      <c r="C37" s="131">
        <f>C38+C39</f>
        <v>35148</v>
      </c>
      <c r="D37" s="131">
        <f>D38+D39</f>
        <v>33456</v>
      </c>
      <c r="E37" s="132">
        <f>E38+E39</f>
        <v>29061</v>
      </c>
      <c r="F37" s="133">
        <f>F38+F39</f>
        <v>29591</v>
      </c>
      <c r="G37" s="134">
        <v>20161</v>
      </c>
      <c r="H37" s="134">
        <f>SUM(H38:H39)</f>
        <v>20793</v>
      </c>
      <c r="I37" s="135">
        <f>I38+I39</f>
        <v>17296</v>
      </c>
    </row>
    <row r="38" spans="1:9" ht="17.25" x14ac:dyDescent="0.3">
      <c r="A38" s="128" t="s">
        <v>69</v>
      </c>
      <c r="B38" s="113">
        <v>40378</v>
      </c>
      <c r="C38" s="113">
        <v>32026</v>
      </c>
      <c r="D38" s="113">
        <v>30424</v>
      </c>
      <c r="E38" s="114">
        <v>26558</v>
      </c>
      <c r="F38" s="115">
        <v>27392</v>
      </c>
      <c r="G38" s="129">
        <v>18489</v>
      </c>
      <c r="H38" s="129">
        <v>19047</v>
      </c>
      <c r="I38" s="116">
        <f>G6</f>
        <v>16033</v>
      </c>
    </row>
    <row r="39" spans="1:9" ht="18" thickBot="1" x14ac:dyDescent="0.35">
      <c r="A39" s="136" t="s">
        <v>70</v>
      </c>
      <c r="B39" s="137">
        <v>3958</v>
      </c>
      <c r="C39" s="137">
        <v>3122</v>
      </c>
      <c r="D39" s="137">
        <v>3032</v>
      </c>
      <c r="E39" s="138">
        <v>2503</v>
      </c>
      <c r="F39" s="139">
        <v>2199</v>
      </c>
      <c r="G39" s="140">
        <v>1672</v>
      </c>
      <c r="H39" s="140">
        <v>1746</v>
      </c>
      <c r="I39" s="141">
        <f>G7</f>
        <v>1263</v>
      </c>
    </row>
    <row r="40" spans="1:9" ht="17.25" x14ac:dyDescent="0.3">
      <c r="A40" s="96"/>
      <c r="B40" s="96"/>
      <c r="C40" s="96"/>
      <c r="D40" s="96"/>
      <c r="E40" s="96"/>
      <c r="F40" s="98"/>
      <c r="G40" s="98"/>
      <c r="H40" s="98"/>
      <c r="I40" s="98"/>
    </row>
    <row r="41" spans="1:9" ht="17.25" x14ac:dyDescent="0.3">
      <c r="A41" s="96"/>
      <c r="B41" s="96"/>
      <c r="C41" s="96"/>
      <c r="D41" s="96"/>
      <c r="E41" s="96"/>
      <c r="F41" s="98"/>
      <c r="G41" s="98"/>
      <c r="H41" s="98"/>
      <c r="I41" s="98"/>
    </row>
    <row r="42" spans="1:9" ht="17.25" x14ac:dyDescent="0.3">
      <c r="A42" s="96"/>
      <c r="B42" s="96"/>
      <c r="C42" s="96"/>
      <c r="D42" s="96"/>
      <c r="E42" s="96"/>
      <c r="F42" s="98"/>
      <c r="G42" s="98"/>
      <c r="H42" s="98"/>
      <c r="I42" s="98"/>
    </row>
    <row r="43" spans="1:9" ht="16.5" hidden="1" x14ac:dyDescent="0.25">
      <c r="A43" s="54">
        <v>8115</v>
      </c>
      <c r="B43" s="142">
        <f>E5-E23</f>
        <v>56314</v>
      </c>
      <c r="C43" s="54"/>
      <c r="D43" s="54"/>
      <c r="E43" s="54"/>
      <c r="F43" s="56"/>
      <c r="G43" s="56"/>
      <c r="H43" s="56"/>
      <c r="I43" s="56"/>
    </row>
    <row r="44" spans="1:9" ht="16.5" x14ac:dyDescent="0.25">
      <c r="A44" s="54"/>
      <c r="B44" s="54"/>
      <c r="C44" s="54"/>
      <c r="D44" s="54"/>
      <c r="E44" s="54"/>
      <c r="F44" s="56"/>
      <c r="G44" s="56"/>
      <c r="H44" s="56"/>
      <c r="I44" s="56"/>
    </row>
  </sheetData>
  <mergeCells count="3">
    <mergeCell ref="D2:E2"/>
    <mergeCell ref="B3:C3"/>
    <mergeCell ref="D3:E3"/>
  </mergeCells>
  <pageMargins left="0.59" right="0.59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showZeros="0" zoomScaleNormal="100" workbookViewId="0"/>
  </sheetViews>
  <sheetFormatPr defaultRowHeight="12.75" x14ac:dyDescent="0.2"/>
  <cols>
    <col min="1" max="1" width="54.7109375" style="143" customWidth="1"/>
    <col min="2" max="2" width="14" style="144" customWidth="1"/>
    <col min="3" max="3" width="13.7109375" style="1" customWidth="1"/>
    <col min="4" max="4" width="14" style="1" hidden="1" customWidth="1"/>
    <col min="5" max="5" width="13.7109375" style="1" customWidth="1"/>
    <col min="6" max="6" width="16.7109375" style="1" customWidth="1"/>
    <col min="7" max="7" width="15.7109375" style="1" customWidth="1"/>
    <col min="8" max="8" width="18.28515625" style="1" customWidth="1"/>
    <col min="9" max="9" width="14.85546875" style="1" bestFit="1" customWidth="1"/>
    <col min="10" max="10" width="13.42578125" style="1" bestFit="1" customWidth="1"/>
    <col min="11" max="11" width="13.140625" style="1" customWidth="1"/>
    <col min="12" max="16384" width="9.140625" style="1"/>
  </cols>
  <sheetData>
    <row r="1" spans="1:10" ht="13.5" thickBot="1" x14ac:dyDescent="0.25">
      <c r="G1" s="145" t="s">
        <v>0</v>
      </c>
    </row>
    <row r="2" spans="1:10" ht="23.25" customHeight="1" thickBot="1" x14ac:dyDescent="0.25">
      <c r="A2" s="146" t="s">
        <v>71</v>
      </c>
      <c r="B2" s="147" t="s">
        <v>2</v>
      </c>
      <c r="C2" s="147" t="s">
        <v>6</v>
      </c>
      <c r="D2" s="147" t="s">
        <v>72</v>
      </c>
      <c r="E2" s="147" t="s">
        <v>73</v>
      </c>
      <c r="F2" s="148" t="s">
        <v>42</v>
      </c>
      <c r="G2" s="149"/>
    </row>
    <row r="3" spans="1:10" ht="13.5" customHeight="1" thickBot="1" x14ac:dyDescent="0.25">
      <c r="A3" s="150"/>
      <c r="B3" s="151">
        <v>2016</v>
      </c>
      <c r="C3" s="151">
        <v>2016</v>
      </c>
      <c r="D3" s="151" t="s">
        <v>31</v>
      </c>
      <c r="E3" s="151" t="s">
        <v>61</v>
      </c>
      <c r="F3" s="147" t="s">
        <v>9</v>
      </c>
      <c r="G3" s="147" t="s">
        <v>43</v>
      </c>
    </row>
    <row r="4" spans="1:10" ht="13.5" thickBot="1" x14ac:dyDescent="0.25">
      <c r="A4" s="152" t="s">
        <v>3</v>
      </c>
      <c r="B4" s="153">
        <f>SUBTOTAL(9,B5:B13)</f>
        <v>1921839</v>
      </c>
      <c r="C4" s="153">
        <f>SUBTOTAL(9,C5:C17)</f>
        <v>2157410</v>
      </c>
      <c r="D4" s="153">
        <f>SUBTOTAL(9,D5:D17)</f>
        <v>2223047</v>
      </c>
      <c r="E4" s="153">
        <f>SUM(E5:E17)</f>
        <v>2262922</v>
      </c>
      <c r="F4" s="153">
        <f>SUM(F5:F17)</f>
        <v>2189132</v>
      </c>
      <c r="G4" s="153">
        <f>SUM(G5:G17)</f>
        <v>2229084</v>
      </c>
    </row>
    <row r="5" spans="1:10" x14ac:dyDescent="0.2">
      <c r="A5" s="154" t="s">
        <v>7</v>
      </c>
      <c r="B5" s="155">
        <v>1661194</v>
      </c>
      <c r="C5" s="155">
        <v>1887110</v>
      </c>
      <c r="D5" s="155">
        <v>1887110</v>
      </c>
      <c r="E5" s="155">
        <v>1939603</v>
      </c>
      <c r="F5" s="155">
        <v>1887110</v>
      </c>
      <c r="G5" s="155">
        <v>1939603</v>
      </c>
    </row>
    <row r="6" spans="1:10" x14ac:dyDescent="0.2">
      <c r="A6" s="154" t="s">
        <v>74</v>
      </c>
      <c r="B6" s="156"/>
      <c r="C6" s="156">
        <v>-19390</v>
      </c>
      <c r="D6" s="156">
        <v>-19390</v>
      </c>
      <c r="E6" s="156">
        <v>-19390</v>
      </c>
      <c r="F6" s="156">
        <v>-19390</v>
      </c>
      <c r="G6" s="156">
        <v>-19390</v>
      </c>
    </row>
    <row r="7" spans="1:10" ht="12" customHeight="1" x14ac:dyDescent="0.2">
      <c r="A7" s="157" t="s">
        <v>75</v>
      </c>
      <c r="B7" s="155"/>
      <c r="C7" s="155">
        <v>-5588</v>
      </c>
      <c r="D7" s="155">
        <v>-5588</v>
      </c>
      <c r="E7" s="155">
        <v>-5588</v>
      </c>
      <c r="F7" s="155">
        <v>-5588</v>
      </c>
      <c r="G7" s="155">
        <v>-5588</v>
      </c>
    </row>
    <row r="8" spans="1:10" x14ac:dyDescent="0.2">
      <c r="A8" s="158" t="s">
        <v>76</v>
      </c>
      <c r="B8" s="159"/>
      <c r="C8" s="159">
        <v>11759</v>
      </c>
      <c r="D8" s="159">
        <v>11759</v>
      </c>
      <c r="E8" s="159">
        <v>11759</v>
      </c>
      <c r="F8" s="159">
        <v>11759</v>
      </c>
      <c r="G8" s="159">
        <v>11759</v>
      </c>
      <c r="H8" s="2"/>
      <c r="J8" s="2"/>
    </row>
    <row r="9" spans="1:10" x14ac:dyDescent="0.2">
      <c r="A9" s="157" t="s">
        <v>77</v>
      </c>
      <c r="B9" s="155"/>
      <c r="C9" s="155"/>
      <c r="D9" s="155">
        <v>6994</v>
      </c>
      <c r="E9" s="155">
        <v>6994</v>
      </c>
      <c r="F9" s="155">
        <v>6995</v>
      </c>
      <c r="G9" s="155">
        <v>6995</v>
      </c>
      <c r="H9" s="2"/>
      <c r="I9" s="2"/>
      <c r="J9" s="2"/>
    </row>
    <row r="10" spans="1:10" x14ac:dyDescent="0.2">
      <c r="A10" s="154" t="s">
        <v>78</v>
      </c>
      <c r="B10" s="155">
        <v>247680</v>
      </c>
      <c r="C10" s="155">
        <v>247680</v>
      </c>
      <c r="D10" s="160">
        <v>303884</v>
      </c>
      <c r="E10" s="160">
        <v>303884</v>
      </c>
      <c r="F10" s="155">
        <v>270163</v>
      </c>
      <c r="G10" s="155">
        <v>270163</v>
      </c>
      <c r="H10" s="2"/>
    </row>
    <row r="11" spans="1:10" x14ac:dyDescent="0.2">
      <c r="A11" s="154" t="s">
        <v>79</v>
      </c>
      <c r="B11" s="155">
        <v>128</v>
      </c>
      <c r="C11" s="155">
        <v>128</v>
      </c>
      <c r="D11" s="155">
        <v>126</v>
      </c>
      <c r="E11" s="155">
        <v>126</v>
      </c>
      <c r="F11" s="155">
        <v>65</v>
      </c>
      <c r="G11" s="155">
        <v>65</v>
      </c>
      <c r="H11" s="2"/>
    </row>
    <row r="12" spans="1:10" x14ac:dyDescent="0.2">
      <c r="A12" s="154" t="s">
        <v>80</v>
      </c>
      <c r="B12" s="155">
        <v>4800</v>
      </c>
      <c r="C12" s="155">
        <v>4800</v>
      </c>
      <c r="D12" s="155">
        <v>4884</v>
      </c>
      <c r="E12" s="155">
        <v>4884</v>
      </c>
      <c r="F12" s="155">
        <v>4750</v>
      </c>
      <c r="G12" s="155">
        <v>4750</v>
      </c>
      <c r="H12" s="2"/>
    </row>
    <row r="13" spans="1:10" x14ac:dyDescent="0.2">
      <c r="A13" s="154" t="s">
        <v>81</v>
      </c>
      <c r="B13" s="155">
        <v>8037</v>
      </c>
      <c r="C13" s="155">
        <v>12436</v>
      </c>
      <c r="D13" s="155">
        <v>12435</v>
      </c>
      <c r="E13" s="155"/>
      <c r="F13" s="155">
        <v>12435</v>
      </c>
      <c r="G13" s="155"/>
      <c r="H13" s="2"/>
    </row>
    <row r="14" spans="1:10" x14ac:dyDescent="0.2">
      <c r="A14" s="154" t="s">
        <v>46</v>
      </c>
      <c r="B14" s="155"/>
      <c r="C14" s="155"/>
      <c r="D14" s="155">
        <v>106</v>
      </c>
      <c r="E14" s="155"/>
      <c r="F14" s="155">
        <v>106</v>
      </c>
      <c r="G14" s="155"/>
      <c r="H14" s="2"/>
      <c r="J14" s="2"/>
    </row>
    <row r="15" spans="1:10" x14ac:dyDescent="0.2">
      <c r="A15" s="154" t="s">
        <v>82</v>
      </c>
      <c r="B15" s="155"/>
      <c r="C15" s="155"/>
      <c r="D15" s="155">
        <v>77</v>
      </c>
      <c r="E15" s="155"/>
      <c r="F15" s="155">
        <v>77</v>
      </c>
      <c r="G15" s="155">
        <v>77</v>
      </c>
      <c r="H15" s="2"/>
    </row>
    <row r="16" spans="1:10" x14ac:dyDescent="0.2">
      <c r="A16" s="154" t="s">
        <v>83</v>
      </c>
      <c r="B16" s="155"/>
      <c r="C16" s="155"/>
      <c r="D16" s="155">
        <v>2175</v>
      </c>
      <c r="E16" s="155">
        <v>2175</v>
      </c>
      <c r="F16" s="155">
        <v>2175</v>
      </c>
      <c r="G16" s="155">
        <v>2175</v>
      </c>
      <c r="H16" s="2"/>
    </row>
    <row r="17" spans="1:8" ht="13.5" thickBot="1" x14ac:dyDescent="0.25">
      <c r="A17" s="154" t="s">
        <v>84</v>
      </c>
      <c r="B17" s="155"/>
      <c r="C17" s="155">
        <v>18475</v>
      </c>
      <c r="D17" s="155">
        <v>18475</v>
      </c>
      <c r="E17" s="155">
        <v>18475</v>
      </c>
      <c r="F17" s="155">
        <f>18475</f>
        <v>18475</v>
      </c>
      <c r="G17" s="155">
        <f>18475</f>
        <v>18475</v>
      </c>
      <c r="H17" s="2"/>
    </row>
    <row r="18" spans="1:8" ht="13.5" thickBot="1" x14ac:dyDescent="0.25">
      <c r="A18" s="152" t="s">
        <v>85</v>
      </c>
      <c r="B18" s="161">
        <f t="shared" ref="B18:G18" si="0">B20+B40</f>
        <v>679056</v>
      </c>
      <c r="C18" s="161">
        <f t="shared" si="0"/>
        <v>546907</v>
      </c>
      <c r="D18" s="161">
        <f t="shared" si="0"/>
        <v>393340</v>
      </c>
      <c r="E18" s="161">
        <f t="shared" si="0"/>
        <v>393340</v>
      </c>
      <c r="F18" s="161">
        <f t="shared" si="0"/>
        <v>384311</v>
      </c>
      <c r="G18" s="161">
        <f t="shared" si="0"/>
        <v>384311</v>
      </c>
      <c r="H18" s="2">
        <f t="shared" ref="H18:H29" si="1">F18-G18</f>
        <v>0</v>
      </c>
    </row>
    <row r="19" spans="1:8" ht="13.5" thickBot="1" x14ac:dyDescent="0.25">
      <c r="A19" s="154"/>
      <c r="B19" s="162"/>
      <c r="C19" s="162"/>
      <c r="D19" s="162"/>
      <c r="E19" s="162"/>
      <c r="F19" s="162"/>
      <c r="G19" s="162"/>
      <c r="H19" s="2">
        <f t="shared" si="1"/>
        <v>0</v>
      </c>
    </row>
    <row r="20" spans="1:8" x14ac:dyDescent="0.2">
      <c r="A20" s="163" t="s">
        <v>48</v>
      </c>
      <c r="B20" s="164">
        <f>SUBTOTAL(9,B21:B39)</f>
        <v>185686</v>
      </c>
      <c r="C20" s="164">
        <f>SUM(C21:C39)</f>
        <v>49930</v>
      </c>
      <c r="D20" s="164">
        <f>SUM(D21:D39)</f>
        <v>34441</v>
      </c>
      <c r="E20" s="164">
        <f>SUM(E21:E39)</f>
        <v>34441</v>
      </c>
      <c r="F20" s="164">
        <f>SUM(F21:F39)</f>
        <v>32219</v>
      </c>
      <c r="G20" s="164">
        <f>SUM(G21:G39)</f>
        <v>32219</v>
      </c>
      <c r="H20" s="2">
        <f t="shared" si="1"/>
        <v>0</v>
      </c>
    </row>
    <row r="21" spans="1:8" x14ac:dyDescent="0.2">
      <c r="A21" s="154" t="s">
        <v>86</v>
      </c>
      <c r="B21" s="155"/>
      <c r="C21" s="155">
        <v>300</v>
      </c>
      <c r="D21" s="155"/>
      <c r="E21" s="155"/>
      <c r="F21" s="155"/>
      <c r="G21" s="155"/>
      <c r="H21" s="2">
        <f t="shared" si="1"/>
        <v>0</v>
      </c>
    </row>
    <row r="22" spans="1:8" x14ac:dyDescent="0.2">
      <c r="A22" s="154" t="s">
        <v>87</v>
      </c>
      <c r="B22" s="155"/>
      <c r="C22" s="155">
        <v>700</v>
      </c>
      <c r="D22" s="155">
        <v>584</v>
      </c>
      <c r="E22" s="155">
        <v>584</v>
      </c>
      <c r="F22" s="155">
        <v>569</v>
      </c>
      <c r="G22" s="155">
        <v>569</v>
      </c>
      <c r="H22" s="2">
        <f t="shared" si="1"/>
        <v>0</v>
      </c>
    </row>
    <row r="23" spans="1:8" x14ac:dyDescent="0.2">
      <c r="A23" s="154" t="s">
        <v>88</v>
      </c>
      <c r="B23" s="155"/>
      <c r="C23" s="155">
        <v>1000</v>
      </c>
      <c r="D23" s="155">
        <v>172</v>
      </c>
      <c r="E23" s="155">
        <v>172</v>
      </c>
      <c r="F23" s="155">
        <f>18+121</f>
        <v>139</v>
      </c>
      <c r="G23" s="155">
        <f>18+121</f>
        <v>139</v>
      </c>
      <c r="H23" s="2">
        <f t="shared" si="1"/>
        <v>0</v>
      </c>
    </row>
    <row r="24" spans="1:8" x14ac:dyDescent="0.2">
      <c r="A24" s="154" t="s">
        <v>89</v>
      </c>
      <c r="B24" s="155"/>
      <c r="C24" s="155">
        <v>1000</v>
      </c>
      <c r="D24" s="155">
        <v>207</v>
      </c>
      <c r="E24" s="155">
        <v>207</v>
      </c>
      <c r="F24" s="155">
        <v>207</v>
      </c>
      <c r="G24" s="155">
        <v>207</v>
      </c>
      <c r="H24" s="2">
        <f t="shared" si="1"/>
        <v>0</v>
      </c>
    </row>
    <row r="25" spans="1:8" x14ac:dyDescent="0.2">
      <c r="A25" s="154" t="s">
        <v>90</v>
      </c>
      <c r="B25" s="155"/>
      <c r="C25" s="155">
        <v>1000</v>
      </c>
      <c r="D25" s="155">
        <v>414</v>
      </c>
      <c r="E25" s="155">
        <v>414</v>
      </c>
      <c r="F25" s="155">
        <v>414</v>
      </c>
      <c r="G25" s="155">
        <v>414</v>
      </c>
      <c r="H25" s="2">
        <f t="shared" si="1"/>
        <v>0</v>
      </c>
    </row>
    <row r="26" spans="1:8" x14ac:dyDescent="0.2">
      <c r="A26" s="154" t="s">
        <v>91</v>
      </c>
      <c r="B26" s="155"/>
      <c r="C26" s="155">
        <v>1000</v>
      </c>
      <c r="D26" s="155">
        <v>139</v>
      </c>
      <c r="E26" s="155">
        <v>139</v>
      </c>
      <c r="F26" s="155">
        <v>139</v>
      </c>
      <c r="G26" s="155">
        <v>139</v>
      </c>
      <c r="H26" s="2">
        <f t="shared" si="1"/>
        <v>0</v>
      </c>
    </row>
    <row r="27" spans="1:8" x14ac:dyDescent="0.2">
      <c r="A27" s="154" t="s">
        <v>92</v>
      </c>
      <c r="B27" s="155"/>
      <c r="C27" s="155">
        <v>4000</v>
      </c>
      <c r="D27" s="155">
        <v>633</v>
      </c>
      <c r="E27" s="155">
        <v>633</v>
      </c>
      <c r="F27" s="155">
        <v>223</v>
      </c>
      <c r="G27" s="155">
        <v>223</v>
      </c>
      <c r="H27" s="2">
        <f t="shared" si="1"/>
        <v>0</v>
      </c>
    </row>
    <row r="28" spans="1:8" x14ac:dyDescent="0.2">
      <c r="A28" s="154" t="s">
        <v>93</v>
      </c>
      <c r="B28" s="155"/>
      <c r="C28" s="155">
        <v>1000</v>
      </c>
      <c r="D28" s="155">
        <v>322</v>
      </c>
      <c r="E28" s="155">
        <v>322</v>
      </c>
      <c r="F28" s="155">
        <v>322</v>
      </c>
      <c r="G28" s="155">
        <v>322</v>
      </c>
      <c r="H28" s="2">
        <f t="shared" si="1"/>
        <v>0</v>
      </c>
    </row>
    <row r="29" spans="1:8" x14ac:dyDescent="0.2">
      <c r="A29" s="154" t="s">
        <v>94</v>
      </c>
      <c r="B29" s="155">
        <v>6676</v>
      </c>
      <c r="C29" s="155">
        <v>7807</v>
      </c>
      <c r="D29" s="155">
        <v>6792</v>
      </c>
      <c r="E29" s="155">
        <v>6792</v>
      </c>
      <c r="F29" s="155">
        <v>6792</v>
      </c>
      <c r="G29" s="155">
        <v>6792</v>
      </c>
      <c r="H29" s="2">
        <f t="shared" si="1"/>
        <v>0</v>
      </c>
    </row>
    <row r="30" spans="1:8" x14ac:dyDescent="0.2">
      <c r="A30" s="154" t="s">
        <v>95</v>
      </c>
      <c r="B30" s="155">
        <v>80000</v>
      </c>
      <c r="C30" s="155">
        <v>2000</v>
      </c>
      <c r="D30" s="155">
        <v>1786</v>
      </c>
      <c r="E30" s="155">
        <v>1786</v>
      </c>
      <c r="F30" s="155">
        <v>383</v>
      </c>
      <c r="G30" s="155">
        <v>383</v>
      </c>
      <c r="H30" s="2"/>
    </row>
    <row r="31" spans="1:8" x14ac:dyDescent="0.2">
      <c r="A31" s="157" t="s">
        <v>96</v>
      </c>
      <c r="B31" s="155">
        <v>700</v>
      </c>
      <c r="C31" s="155">
        <v>700</v>
      </c>
      <c r="D31" s="155"/>
      <c r="E31" s="155"/>
      <c r="F31" s="155"/>
      <c r="G31" s="155"/>
      <c r="H31" s="2"/>
    </row>
    <row r="32" spans="1:8" x14ac:dyDescent="0.2">
      <c r="A32" s="154" t="s">
        <v>97</v>
      </c>
      <c r="B32" s="155">
        <v>18000</v>
      </c>
      <c r="C32" s="155">
        <v>1000</v>
      </c>
      <c r="D32" s="155"/>
      <c r="E32" s="155"/>
      <c r="F32" s="155"/>
      <c r="G32" s="155"/>
      <c r="H32" s="2"/>
    </row>
    <row r="33" spans="1:17" x14ac:dyDescent="0.2">
      <c r="A33" s="154" t="s">
        <v>98</v>
      </c>
      <c r="B33" s="155"/>
      <c r="C33" s="155">
        <v>893</v>
      </c>
      <c r="D33" s="155">
        <v>893</v>
      </c>
      <c r="E33" s="155">
        <v>893</v>
      </c>
      <c r="F33" s="155">
        <v>893</v>
      </c>
      <c r="G33" s="155">
        <v>893</v>
      </c>
      <c r="H33" s="2"/>
    </row>
    <row r="34" spans="1:17" x14ac:dyDescent="0.2">
      <c r="A34" s="154" t="s">
        <v>99</v>
      </c>
      <c r="B34" s="155">
        <v>19500</v>
      </c>
      <c r="C34" s="155">
        <v>1000</v>
      </c>
      <c r="D34" s="155"/>
      <c r="E34" s="155"/>
      <c r="F34" s="155"/>
      <c r="G34" s="155"/>
      <c r="H34" s="2"/>
    </row>
    <row r="35" spans="1:17" x14ac:dyDescent="0.2">
      <c r="A35" s="154" t="s">
        <v>100</v>
      </c>
      <c r="B35" s="155">
        <v>35000</v>
      </c>
      <c r="C35" s="155">
        <v>12000</v>
      </c>
      <c r="D35" s="155">
        <v>9564</v>
      </c>
      <c r="E35" s="155">
        <v>9564</v>
      </c>
      <c r="F35" s="155">
        <v>9564</v>
      </c>
      <c r="G35" s="155">
        <v>9564</v>
      </c>
      <c r="H35" s="2"/>
    </row>
    <row r="36" spans="1:17" x14ac:dyDescent="0.2">
      <c r="A36" s="154" t="s">
        <v>101</v>
      </c>
      <c r="B36" s="155">
        <v>2000</v>
      </c>
      <c r="C36" s="155">
        <v>1500</v>
      </c>
      <c r="D36" s="155">
        <v>396</v>
      </c>
      <c r="E36" s="155">
        <v>396</v>
      </c>
      <c r="F36" s="155">
        <v>35</v>
      </c>
      <c r="G36" s="155">
        <v>35</v>
      </c>
      <c r="H36" s="2"/>
    </row>
    <row r="37" spans="1:17" x14ac:dyDescent="0.2">
      <c r="A37" s="154" t="s">
        <v>102</v>
      </c>
      <c r="B37" s="155">
        <v>5200</v>
      </c>
      <c r="C37" s="155">
        <v>2200</v>
      </c>
      <c r="D37" s="155">
        <v>1760</v>
      </c>
      <c r="E37" s="155">
        <v>1760</v>
      </c>
      <c r="F37" s="155">
        <v>1760</v>
      </c>
      <c r="G37" s="155">
        <v>1760</v>
      </c>
      <c r="H37" s="2"/>
    </row>
    <row r="38" spans="1:17" x14ac:dyDescent="0.2">
      <c r="A38" s="165" t="s">
        <v>103</v>
      </c>
      <c r="B38" s="155">
        <v>14110</v>
      </c>
      <c r="C38" s="155">
        <v>8830</v>
      </c>
      <c r="D38" s="155">
        <v>8808</v>
      </c>
      <c r="E38" s="155">
        <v>8808</v>
      </c>
      <c r="F38" s="155">
        <v>8808</v>
      </c>
      <c r="G38" s="155">
        <v>8808</v>
      </c>
      <c r="H38" s="2"/>
    </row>
    <row r="39" spans="1:17" ht="13.5" thickBot="1" x14ac:dyDescent="0.25">
      <c r="A39" s="154" t="s">
        <v>104</v>
      </c>
      <c r="B39" s="155">
        <v>4500</v>
      </c>
      <c r="C39" s="155">
        <v>2000</v>
      </c>
      <c r="D39" s="155">
        <v>1971</v>
      </c>
      <c r="E39" s="155">
        <v>1971</v>
      </c>
      <c r="F39" s="155">
        <v>1971</v>
      </c>
      <c r="G39" s="155">
        <v>1971</v>
      </c>
      <c r="H39" s="2"/>
    </row>
    <row r="40" spans="1:17" x14ac:dyDescent="0.2">
      <c r="A40" s="164" t="s">
        <v>50</v>
      </c>
      <c r="B40" s="164">
        <f>SUBTOTAL(9,B41:B59)</f>
        <v>493370</v>
      </c>
      <c r="C40" s="164">
        <f>SUM(C41:C59)</f>
        <v>496977</v>
      </c>
      <c r="D40" s="164">
        <f>SUM(D41:D59)</f>
        <v>358899</v>
      </c>
      <c r="E40" s="164">
        <f>SUM(E42:E59)</f>
        <v>358899</v>
      </c>
      <c r="F40" s="164">
        <f>SUM(F42:F59)</f>
        <v>352092</v>
      </c>
      <c r="G40" s="164">
        <f>SUM(G42:G59)</f>
        <v>352092</v>
      </c>
      <c r="H40" s="2"/>
    </row>
    <row r="41" spans="1:17" x14ac:dyDescent="0.2">
      <c r="A41" s="155" t="s">
        <v>105</v>
      </c>
      <c r="B41" s="166">
        <v>250000</v>
      </c>
      <c r="C41" s="155">
        <v>37340</v>
      </c>
      <c r="D41" s="155"/>
      <c r="E41" s="155"/>
      <c r="F41" s="162"/>
      <c r="G41" s="162"/>
      <c r="H41" s="2"/>
    </row>
    <row r="42" spans="1:17" x14ac:dyDescent="0.2">
      <c r="A42" s="155" t="s">
        <v>106</v>
      </c>
      <c r="B42" s="166">
        <v>6000</v>
      </c>
      <c r="C42" s="155">
        <v>6000</v>
      </c>
      <c r="D42" s="155">
        <v>134</v>
      </c>
      <c r="E42" s="155">
        <v>134</v>
      </c>
      <c r="F42" s="155">
        <v>134</v>
      </c>
      <c r="G42" s="155">
        <v>134</v>
      </c>
      <c r="H42" s="2"/>
      <c r="Q42" s="167"/>
    </row>
    <row r="43" spans="1:17" x14ac:dyDescent="0.2">
      <c r="A43" s="155" t="s">
        <v>107</v>
      </c>
      <c r="B43" s="166">
        <v>10000</v>
      </c>
      <c r="C43" s="155">
        <v>10000</v>
      </c>
      <c r="D43" s="155">
        <v>649</v>
      </c>
      <c r="E43" s="155">
        <v>649</v>
      </c>
      <c r="F43" s="155">
        <v>649</v>
      </c>
      <c r="G43" s="155">
        <v>649</v>
      </c>
      <c r="H43" s="2"/>
    </row>
    <row r="44" spans="1:17" s="3" customFormat="1" x14ac:dyDescent="0.2">
      <c r="A44" s="155" t="s">
        <v>108</v>
      </c>
      <c r="B44" s="166">
        <v>182000</v>
      </c>
      <c r="C44" s="166">
        <v>182000</v>
      </c>
      <c r="D44" s="155">
        <v>106215</v>
      </c>
      <c r="E44" s="155">
        <v>106215</v>
      </c>
      <c r="F44" s="155">
        <v>103300</v>
      </c>
      <c r="G44" s="155">
        <v>103300</v>
      </c>
      <c r="H44" s="2"/>
    </row>
    <row r="45" spans="1:17" x14ac:dyDescent="0.2">
      <c r="A45" s="155" t="s">
        <v>109</v>
      </c>
      <c r="B45" s="166">
        <v>2000</v>
      </c>
      <c r="C45" s="155">
        <v>2000</v>
      </c>
      <c r="D45" s="155"/>
      <c r="E45" s="155"/>
      <c r="F45" s="155"/>
      <c r="G45" s="155"/>
      <c r="H45" s="2"/>
    </row>
    <row r="46" spans="1:17" x14ac:dyDescent="0.2">
      <c r="A46" s="155" t="s">
        <v>110</v>
      </c>
      <c r="B46" s="166">
        <v>3230</v>
      </c>
      <c r="C46" s="155">
        <v>3230</v>
      </c>
      <c r="D46" s="155">
        <v>748</v>
      </c>
      <c r="E46" s="155">
        <v>748</v>
      </c>
      <c r="F46" s="155">
        <f>1024-207-139-121</f>
        <v>557</v>
      </c>
      <c r="G46" s="155">
        <f>1024-207-139-121</f>
        <v>557</v>
      </c>
      <c r="H46" s="2"/>
    </row>
    <row r="47" spans="1:17" x14ac:dyDescent="0.2">
      <c r="A47" s="155" t="s">
        <v>111</v>
      </c>
      <c r="B47" s="166">
        <v>2200</v>
      </c>
      <c r="C47" s="155">
        <v>2200</v>
      </c>
      <c r="D47" s="155">
        <v>58</v>
      </c>
      <c r="E47" s="155">
        <v>58</v>
      </c>
      <c r="F47" s="155">
        <v>52</v>
      </c>
      <c r="G47" s="155">
        <v>52</v>
      </c>
      <c r="H47" s="2"/>
    </row>
    <row r="48" spans="1:17" x14ac:dyDescent="0.2">
      <c r="A48" s="155" t="s">
        <v>112</v>
      </c>
      <c r="B48" s="166">
        <v>360</v>
      </c>
      <c r="C48" s="155">
        <v>360</v>
      </c>
      <c r="D48" s="155">
        <v>40</v>
      </c>
      <c r="E48" s="155">
        <v>40</v>
      </c>
      <c r="F48" s="155">
        <v>28</v>
      </c>
      <c r="G48" s="155">
        <v>28</v>
      </c>
      <c r="H48" s="2"/>
    </row>
    <row r="49" spans="1:9" x14ac:dyDescent="0.2">
      <c r="A49" s="155" t="s">
        <v>113</v>
      </c>
      <c r="B49" s="166">
        <v>25510</v>
      </c>
      <c r="C49" s="155">
        <v>25510</v>
      </c>
      <c r="D49" s="155">
        <v>4909</v>
      </c>
      <c r="E49" s="155">
        <v>4909</v>
      </c>
      <c r="F49" s="155">
        <v>4909</v>
      </c>
      <c r="G49" s="155">
        <v>4909</v>
      </c>
      <c r="H49" s="2"/>
    </row>
    <row r="50" spans="1:9" x14ac:dyDescent="0.2">
      <c r="A50" s="155" t="s">
        <v>114</v>
      </c>
      <c r="B50" s="166">
        <v>50</v>
      </c>
      <c r="C50" s="155">
        <v>50</v>
      </c>
      <c r="D50" s="155"/>
      <c r="E50" s="155"/>
      <c r="F50" s="155"/>
      <c r="G50" s="155"/>
      <c r="I50" s="2"/>
    </row>
    <row r="51" spans="1:9" x14ac:dyDescent="0.2">
      <c r="A51" s="155" t="s">
        <v>115</v>
      </c>
      <c r="B51" s="166">
        <v>120</v>
      </c>
      <c r="C51" s="155">
        <v>120</v>
      </c>
      <c r="D51" s="155">
        <v>93</v>
      </c>
      <c r="E51" s="155">
        <v>93</v>
      </c>
      <c r="F51" s="155">
        <v>93</v>
      </c>
      <c r="G51" s="155">
        <v>93</v>
      </c>
    </row>
    <row r="52" spans="1:9" x14ac:dyDescent="0.2">
      <c r="A52" s="155" t="s">
        <v>116</v>
      </c>
      <c r="B52" s="166">
        <v>50</v>
      </c>
      <c r="C52" s="155">
        <v>50</v>
      </c>
      <c r="D52" s="155"/>
      <c r="E52" s="155"/>
      <c r="F52" s="155"/>
      <c r="G52" s="155"/>
    </row>
    <row r="53" spans="1:9" x14ac:dyDescent="0.2">
      <c r="A53" s="155" t="s">
        <v>117</v>
      </c>
      <c r="B53" s="166">
        <v>550</v>
      </c>
      <c r="C53" s="155">
        <v>550</v>
      </c>
      <c r="D53" s="155"/>
      <c r="E53" s="155"/>
      <c r="F53" s="155"/>
      <c r="G53" s="155"/>
    </row>
    <row r="54" spans="1:9" x14ac:dyDescent="0.2">
      <c r="A54" s="154" t="s">
        <v>118</v>
      </c>
      <c r="B54" s="155"/>
      <c r="C54" s="155"/>
      <c r="D54" s="155">
        <v>22871</v>
      </c>
      <c r="E54" s="155">
        <v>22871</v>
      </c>
      <c r="F54" s="155">
        <v>21253</v>
      </c>
      <c r="G54" s="155">
        <v>21253</v>
      </c>
    </row>
    <row r="55" spans="1:9" x14ac:dyDescent="0.2">
      <c r="A55" s="155" t="s">
        <v>119</v>
      </c>
      <c r="B55" s="166">
        <v>8300</v>
      </c>
      <c r="C55" s="155">
        <v>12800</v>
      </c>
      <c r="D55" s="155">
        <v>10548</v>
      </c>
      <c r="E55" s="155">
        <v>10548</v>
      </c>
      <c r="F55" s="168">
        <v>9350</v>
      </c>
      <c r="G55" s="168">
        <v>9350</v>
      </c>
    </row>
    <row r="56" spans="1:9" x14ac:dyDescent="0.2">
      <c r="A56" s="169" t="s">
        <v>120</v>
      </c>
      <c r="B56" s="166">
        <v>3000</v>
      </c>
      <c r="C56" s="155">
        <v>3000</v>
      </c>
      <c r="D56" s="155">
        <v>867</v>
      </c>
      <c r="E56" s="155">
        <v>867</v>
      </c>
      <c r="F56" s="168"/>
      <c r="G56" s="168"/>
      <c r="H56" s="170"/>
    </row>
    <row r="57" spans="1:9" x14ac:dyDescent="0.2">
      <c r="A57" s="165" t="s">
        <v>121</v>
      </c>
      <c r="B57" s="155"/>
      <c r="C57" s="155">
        <v>141792</v>
      </c>
      <c r="D57" s="155">
        <v>141792</v>
      </c>
      <c r="E57" s="155">
        <v>141792</v>
      </c>
      <c r="F57" s="155">
        <v>141792</v>
      </c>
      <c r="G57" s="155">
        <v>141792</v>
      </c>
      <c r="H57" s="170"/>
    </row>
    <row r="58" spans="1:9" x14ac:dyDescent="0.2">
      <c r="A58" s="165" t="s">
        <v>122</v>
      </c>
      <c r="B58" s="155"/>
      <c r="C58" s="155">
        <v>67168</v>
      </c>
      <c r="D58" s="155">
        <v>67168</v>
      </c>
      <c r="E58" s="155">
        <v>67168</v>
      </c>
      <c r="F58" s="155">
        <v>67168</v>
      </c>
      <c r="G58" s="155">
        <v>67168</v>
      </c>
    </row>
    <row r="59" spans="1:9" ht="23.25" thickBot="1" x14ac:dyDescent="0.25">
      <c r="A59" s="171" t="s">
        <v>123</v>
      </c>
      <c r="B59" s="155"/>
      <c r="C59" s="155">
        <f>2200+607</f>
        <v>2807</v>
      </c>
      <c r="D59" s="155">
        <v>2807</v>
      </c>
      <c r="E59" s="155">
        <v>2807</v>
      </c>
      <c r="F59" s="155">
        <v>2807</v>
      </c>
      <c r="G59" s="155">
        <v>2807</v>
      </c>
    </row>
    <row r="60" spans="1:9" ht="13.5" thickBot="1" x14ac:dyDescent="0.25">
      <c r="A60" s="161" t="s">
        <v>5</v>
      </c>
      <c r="B60" s="161">
        <f t="shared" ref="B60:G60" si="2">B4-B18</f>
        <v>1242783</v>
      </c>
      <c r="C60" s="161">
        <f t="shared" si="2"/>
        <v>1610503</v>
      </c>
      <c r="D60" s="161">
        <f t="shared" si="2"/>
        <v>1829707</v>
      </c>
      <c r="E60" s="161">
        <f t="shared" si="2"/>
        <v>1869582</v>
      </c>
      <c r="F60" s="161">
        <f t="shared" si="2"/>
        <v>1804821</v>
      </c>
      <c r="G60" s="161">
        <f t="shared" si="2"/>
        <v>1844773</v>
      </c>
    </row>
    <row r="61" spans="1:9" x14ac:dyDescent="0.2">
      <c r="A61" s="172"/>
      <c r="B61" s="172"/>
      <c r="C61" s="172"/>
      <c r="D61" s="172"/>
      <c r="E61" s="172"/>
      <c r="F61" s="172"/>
      <c r="G61" s="173"/>
    </row>
    <row r="62" spans="1:9" x14ac:dyDescent="0.2">
      <c r="A62" s="174" t="s">
        <v>124</v>
      </c>
      <c r="B62" s="170"/>
      <c r="C62" s="170"/>
      <c r="D62" s="170"/>
      <c r="E62" s="170"/>
      <c r="F62" s="175"/>
      <c r="G62" s="176"/>
    </row>
    <row r="63" spans="1:9" ht="13.5" thickBot="1" x14ac:dyDescent="0.25">
      <c r="A63" s="177"/>
      <c r="B63" s="170"/>
      <c r="C63" s="170"/>
      <c r="D63" s="170"/>
      <c r="E63" s="170"/>
      <c r="F63" s="170"/>
      <c r="G63" s="170"/>
    </row>
    <row r="64" spans="1:9" ht="13.5" thickBot="1" x14ac:dyDescent="0.25">
      <c r="A64" s="178" t="s">
        <v>125</v>
      </c>
      <c r="B64" s="179"/>
      <c r="C64" s="179"/>
      <c r="D64" s="179"/>
      <c r="E64" s="180"/>
      <c r="F64" s="179"/>
      <c r="G64" s="181" t="s">
        <v>0</v>
      </c>
    </row>
    <row r="65" spans="1:7" x14ac:dyDescent="0.2">
      <c r="A65" s="182" t="s">
        <v>126</v>
      </c>
      <c r="B65" s="179"/>
      <c r="C65" s="179"/>
      <c r="D65" s="179"/>
      <c r="E65" s="180"/>
      <c r="F65" s="179"/>
      <c r="G65" s="183">
        <f>G60</f>
        <v>1844773</v>
      </c>
    </row>
    <row r="66" spans="1:7" x14ac:dyDescent="0.2">
      <c r="A66" s="184" t="s">
        <v>127</v>
      </c>
      <c r="B66" s="185"/>
      <c r="C66" s="185"/>
      <c r="D66" s="185"/>
      <c r="E66" s="186"/>
      <c r="F66" s="185"/>
      <c r="G66" s="187">
        <f>E60-G60</f>
        <v>24809</v>
      </c>
    </row>
    <row r="67" spans="1:7" x14ac:dyDescent="0.2">
      <c r="A67" s="184" t="s">
        <v>128</v>
      </c>
      <c r="B67" s="185"/>
      <c r="C67" s="185"/>
      <c r="D67" s="185"/>
      <c r="E67" s="186"/>
      <c r="F67" s="185"/>
      <c r="G67" s="188">
        <v>12985</v>
      </c>
    </row>
    <row r="68" spans="1:7" x14ac:dyDescent="0.2">
      <c r="A68" s="184" t="s">
        <v>129</v>
      </c>
      <c r="B68" s="185"/>
      <c r="C68" s="185"/>
      <c r="D68" s="185"/>
      <c r="E68" s="186"/>
      <c r="F68" s="185"/>
      <c r="G68" s="187">
        <v>-614</v>
      </c>
    </row>
    <row r="69" spans="1:7" x14ac:dyDescent="0.2">
      <c r="A69" s="189" t="s">
        <v>130</v>
      </c>
      <c r="B69" s="185"/>
      <c r="C69" s="185"/>
      <c r="D69" s="185"/>
      <c r="E69" s="186"/>
      <c r="F69" s="185"/>
      <c r="G69" s="187">
        <v>-30474</v>
      </c>
    </row>
    <row r="70" spans="1:7" ht="13.5" thickBot="1" x14ac:dyDescent="0.25">
      <c r="A70" s="189" t="s">
        <v>131</v>
      </c>
      <c r="B70" s="185"/>
      <c r="C70" s="185"/>
      <c r="D70" s="185"/>
      <c r="E70" s="186"/>
      <c r="F70" s="185"/>
      <c r="G70" s="187"/>
    </row>
    <row r="71" spans="1:7" ht="13.5" thickBot="1" x14ac:dyDescent="0.25">
      <c r="A71" s="190" t="s">
        <v>132</v>
      </c>
      <c r="B71" s="191"/>
      <c r="C71" s="191"/>
      <c r="D71" s="191"/>
      <c r="E71" s="192"/>
      <c r="F71" s="191"/>
      <c r="G71" s="193">
        <f>SUM(G65:G70)</f>
        <v>1851479</v>
      </c>
    </row>
  </sheetData>
  <mergeCells count="4">
    <mergeCell ref="A2:A3"/>
    <mergeCell ref="F2:G2"/>
    <mergeCell ref="F55:F56"/>
    <mergeCell ref="G55:G56"/>
  </mergeCells>
  <printOptions horizontalCentered="1"/>
  <pageMargins left="0.39370078740157483" right="0.39370078740157483" top="0.6692913385826772" bottom="0.47244094488188981" header="0.51181102362204722" footer="0.43307086614173229"/>
  <pageSetup paperSize="9" scale="7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showZeros="0" zoomScaleNormal="100" zoomScaleSheetLayoutView="90" workbookViewId="0"/>
  </sheetViews>
  <sheetFormatPr defaultRowHeight="16.5" x14ac:dyDescent="0.25"/>
  <cols>
    <col min="1" max="1" width="9.140625" style="195"/>
    <col min="2" max="2" width="71.28515625" style="195" customWidth="1"/>
    <col min="3" max="4" width="16.140625" style="195" customWidth="1"/>
    <col min="5" max="5" width="17.28515625" style="195" hidden="1" customWidth="1"/>
    <col min="6" max="6" width="15.7109375" style="195" customWidth="1"/>
    <col min="7" max="7" width="15.7109375" style="265" customWidth="1"/>
    <col min="8" max="8" width="33.28515625" style="195" hidden="1" customWidth="1"/>
    <col min="9" max="9" width="13.5703125" style="195" bestFit="1" customWidth="1"/>
    <col min="10" max="10" width="13.85546875" style="195" bestFit="1" customWidth="1"/>
    <col min="11" max="11" width="14.140625" style="195" bestFit="1" customWidth="1"/>
    <col min="12" max="12" width="13.42578125" style="195" bestFit="1" customWidth="1"/>
    <col min="13" max="16384" width="9.140625" style="195"/>
  </cols>
  <sheetData>
    <row r="1" spans="1:7" ht="17.25" thickBot="1" x14ac:dyDescent="0.3">
      <c r="A1" s="6" t="s">
        <v>133</v>
      </c>
      <c r="B1" s="6"/>
      <c r="C1" s="194"/>
      <c r="D1" s="194"/>
      <c r="E1" s="194"/>
      <c r="F1" s="6"/>
      <c r="G1" s="194" t="s">
        <v>0</v>
      </c>
    </row>
    <row r="2" spans="1:7" ht="25.5" customHeight="1" thickBot="1" x14ac:dyDescent="0.3">
      <c r="A2" s="196"/>
      <c r="B2" s="197" t="s">
        <v>134</v>
      </c>
      <c r="C2" s="26" t="s">
        <v>135</v>
      </c>
      <c r="D2" s="26" t="s">
        <v>136</v>
      </c>
      <c r="E2" s="198" t="s">
        <v>137</v>
      </c>
      <c r="F2" s="199" t="s">
        <v>42</v>
      </c>
      <c r="G2" s="200"/>
    </row>
    <row r="3" spans="1:7" ht="17.25" thickBot="1" x14ac:dyDescent="0.3">
      <c r="A3" s="201"/>
      <c r="B3" s="202" t="s">
        <v>138</v>
      </c>
      <c r="C3" s="28" t="s">
        <v>139</v>
      </c>
      <c r="D3" s="28" t="s">
        <v>139</v>
      </c>
      <c r="E3" s="28" t="s">
        <v>61</v>
      </c>
      <c r="F3" s="35" t="s">
        <v>140</v>
      </c>
      <c r="G3" s="35" t="s">
        <v>10</v>
      </c>
    </row>
    <row r="4" spans="1:7" ht="17.25" thickBot="1" x14ac:dyDescent="0.3">
      <c r="A4" s="201"/>
      <c r="B4" s="4" t="s">
        <v>3</v>
      </c>
      <c r="C4" s="203">
        <f>SUM(C5:C15)</f>
        <v>236310</v>
      </c>
      <c r="D4" s="203">
        <f>SUM(D5:D15)</f>
        <v>811019</v>
      </c>
      <c r="E4" s="203">
        <f>SUM(E5:E15)</f>
        <v>810124</v>
      </c>
      <c r="F4" s="203">
        <f>SUM(F5:F15)</f>
        <v>788850</v>
      </c>
      <c r="G4" s="203">
        <f>SUM(G5:G15)</f>
        <v>780696</v>
      </c>
    </row>
    <row r="5" spans="1:7" x14ac:dyDescent="0.25">
      <c r="A5" s="201"/>
      <c r="B5" s="45" t="s">
        <v>7</v>
      </c>
      <c r="C5" s="37">
        <v>180773</v>
      </c>
      <c r="D5" s="37">
        <v>11880</v>
      </c>
      <c r="E5" s="37">
        <v>11880</v>
      </c>
      <c r="F5" s="37">
        <v>11880</v>
      </c>
      <c r="G5" s="37">
        <v>35219</v>
      </c>
    </row>
    <row r="6" spans="1:7" x14ac:dyDescent="0.25">
      <c r="A6" s="201"/>
      <c r="B6" s="45" t="s">
        <v>13</v>
      </c>
      <c r="C6" s="37">
        <v>0</v>
      </c>
      <c r="D6" s="37">
        <v>357165</v>
      </c>
      <c r="E6" s="37">
        <v>357165</v>
      </c>
      <c r="F6" s="37">
        <v>357165</v>
      </c>
      <c r="G6" s="37">
        <v>357165</v>
      </c>
    </row>
    <row r="7" spans="1:7" x14ac:dyDescent="0.25">
      <c r="A7" s="201"/>
      <c r="B7" s="45" t="s">
        <v>141</v>
      </c>
      <c r="C7" s="37"/>
      <c r="D7" s="37">
        <v>-1165</v>
      </c>
      <c r="E7" s="37">
        <v>-1165</v>
      </c>
      <c r="F7" s="37">
        <v>-1165</v>
      </c>
      <c r="G7" s="37">
        <v>-1165</v>
      </c>
    </row>
    <row r="8" spans="1:7" ht="16.5" customHeight="1" x14ac:dyDescent="0.25">
      <c r="A8" s="201"/>
      <c r="B8" s="45" t="s">
        <v>142</v>
      </c>
      <c r="C8" s="37">
        <v>54537</v>
      </c>
      <c r="D8" s="37">
        <v>62537</v>
      </c>
      <c r="E8" s="37">
        <v>62535</v>
      </c>
      <c r="F8" s="37">
        <v>62535</v>
      </c>
      <c r="G8" s="37">
        <v>39196</v>
      </c>
    </row>
    <row r="9" spans="1:7" ht="16.5" customHeight="1" x14ac:dyDescent="0.25">
      <c r="A9" s="201"/>
      <c r="B9" s="45" t="s">
        <v>143</v>
      </c>
      <c r="C9" s="37"/>
      <c r="D9" s="37">
        <v>228</v>
      </c>
      <c r="E9" s="37">
        <v>228</v>
      </c>
      <c r="F9" s="37">
        <v>228</v>
      </c>
      <c r="G9" s="37">
        <v>228</v>
      </c>
    </row>
    <row r="10" spans="1:7" ht="16.5" customHeight="1" x14ac:dyDescent="0.25">
      <c r="A10" s="201"/>
      <c r="B10" s="45" t="s">
        <v>144</v>
      </c>
      <c r="C10" s="37"/>
      <c r="D10" s="37"/>
      <c r="E10" s="37"/>
      <c r="F10" s="37">
        <v>5773</v>
      </c>
      <c r="G10" s="37">
        <v>5773</v>
      </c>
    </row>
    <row r="11" spans="1:7" ht="16.5" customHeight="1" x14ac:dyDescent="0.25">
      <c r="A11" s="201"/>
      <c r="B11" s="204" t="s">
        <v>145</v>
      </c>
      <c r="C11" s="37"/>
      <c r="D11" s="37">
        <v>765</v>
      </c>
      <c r="E11" s="37">
        <v>776</v>
      </c>
      <c r="F11" s="37">
        <v>766</v>
      </c>
      <c r="G11" s="37">
        <v>766</v>
      </c>
    </row>
    <row r="12" spans="1:7" ht="16.5" customHeight="1" x14ac:dyDescent="0.25">
      <c r="A12" s="201"/>
      <c r="B12" s="204" t="s">
        <v>146</v>
      </c>
      <c r="C12" s="37"/>
      <c r="D12" s="37">
        <v>1581</v>
      </c>
      <c r="E12" s="37">
        <v>1580</v>
      </c>
      <c r="F12" s="37">
        <v>1580</v>
      </c>
      <c r="G12" s="37">
        <v>1480</v>
      </c>
    </row>
    <row r="13" spans="1:7" ht="16.5" customHeight="1" x14ac:dyDescent="0.25">
      <c r="A13" s="201"/>
      <c r="B13" s="204" t="s">
        <v>147</v>
      </c>
      <c r="C13" s="37"/>
      <c r="D13" s="37">
        <v>2233</v>
      </c>
      <c r="E13" s="37">
        <v>2233</v>
      </c>
      <c r="F13" s="37">
        <v>2233</v>
      </c>
      <c r="G13" s="37">
        <v>2233</v>
      </c>
    </row>
    <row r="14" spans="1:7" ht="16.5" customHeight="1" x14ac:dyDescent="0.25">
      <c r="A14" s="201"/>
      <c r="B14" s="45" t="s">
        <v>148</v>
      </c>
      <c r="C14" s="37"/>
      <c r="D14" s="37">
        <v>374795</v>
      </c>
      <c r="E14" s="37">
        <v>374795</v>
      </c>
      <c r="F14" s="37">
        <v>347758</v>
      </c>
      <c r="G14" s="37">
        <v>339704</v>
      </c>
    </row>
    <row r="15" spans="1:7" ht="17.25" thickBot="1" x14ac:dyDescent="0.3">
      <c r="A15" s="205"/>
      <c r="B15" s="45" t="s">
        <v>149</v>
      </c>
      <c r="C15" s="37">
        <v>1000</v>
      </c>
      <c r="D15" s="37">
        <v>1000</v>
      </c>
      <c r="E15" s="37">
        <v>97</v>
      </c>
      <c r="F15" s="37">
        <v>97</v>
      </c>
      <c r="G15" s="37">
        <v>97</v>
      </c>
    </row>
    <row r="16" spans="1:7" ht="17.25" thickBot="1" x14ac:dyDescent="0.3">
      <c r="A16" s="206"/>
      <c r="B16" s="207" t="s">
        <v>4</v>
      </c>
      <c r="C16" s="203">
        <f>C17+C18+C93</f>
        <v>236310</v>
      </c>
      <c r="D16" s="203">
        <f>D17+D18+D93</f>
        <v>150118</v>
      </c>
      <c r="E16" s="203">
        <f>E17+E18+E93</f>
        <v>99230</v>
      </c>
      <c r="F16" s="203">
        <f>F17+F18+F93</f>
        <v>72049</v>
      </c>
      <c r="G16" s="203">
        <f>G17+G18+G93</f>
        <v>50172</v>
      </c>
    </row>
    <row r="17" spans="1:12" x14ac:dyDescent="0.25">
      <c r="A17" s="208"/>
      <c r="B17" s="196"/>
      <c r="C17" s="209"/>
      <c r="D17" s="209"/>
      <c r="E17" s="209"/>
      <c r="F17" s="209"/>
      <c r="G17" s="209"/>
    </row>
    <row r="18" spans="1:12" ht="17.25" thickBot="1" x14ac:dyDescent="0.3">
      <c r="A18" s="210" t="s">
        <v>14</v>
      </c>
      <c r="B18" s="211" t="s">
        <v>48</v>
      </c>
      <c r="C18" s="212">
        <f>SUM(C19:C91)</f>
        <v>186310</v>
      </c>
      <c r="D18" s="212">
        <f>SUM(D19:D91)</f>
        <v>104056</v>
      </c>
      <c r="E18" s="212">
        <f>SUM(E19:E91)</f>
        <v>68396</v>
      </c>
      <c r="F18" s="212">
        <f>SUM(F19:F91)</f>
        <v>43974</v>
      </c>
      <c r="G18" s="212">
        <f>SUM(G19:G91)</f>
        <v>39332</v>
      </c>
    </row>
    <row r="19" spans="1:12" x14ac:dyDescent="0.25">
      <c r="A19" s="213" t="s">
        <v>150</v>
      </c>
      <c r="B19" s="214" t="s">
        <v>151</v>
      </c>
      <c r="C19" s="209">
        <v>300</v>
      </c>
      <c r="D19" s="215">
        <v>300</v>
      </c>
      <c r="E19" s="209">
        <v>227</v>
      </c>
      <c r="F19" s="209">
        <v>270</v>
      </c>
      <c r="G19" s="209">
        <v>270</v>
      </c>
      <c r="H19" s="216" t="s">
        <v>152</v>
      </c>
      <c r="I19" s="47"/>
    </row>
    <row r="20" spans="1:12" x14ac:dyDescent="0.25">
      <c r="A20" s="217" t="s">
        <v>153</v>
      </c>
      <c r="B20" s="218" t="s">
        <v>154</v>
      </c>
      <c r="C20" s="37">
        <v>149150</v>
      </c>
      <c r="D20" s="219">
        <v>8409</v>
      </c>
      <c r="E20" s="37">
        <v>0</v>
      </c>
      <c r="F20" s="37">
        <v>0</v>
      </c>
      <c r="G20" s="37">
        <v>0</v>
      </c>
      <c r="H20" s="216"/>
      <c r="I20" s="47">
        <v>0</v>
      </c>
      <c r="J20" s="195">
        <v>0</v>
      </c>
      <c r="K20" s="216"/>
      <c r="L20" s="47"/>
    </row>
    <row r="21" spans="1:12" x14ac:dyDescent="0.25">
      <c r="A21" s="217" t="s">
        <v>155</v>
      </c>
      <c r="B21" s="218" t="s">
        <v>156</v>
      </c>
      <c r="C21" s="37">
        <v>5000</v>
      </c>
      <c r="D21" s="219">
        <v>200</v>
      </c>
      <c r="E21" s="37">
        <v>109</v>
      </c>
      <c r="F21" s="37">
        <v>109</v>
      </c>
      <c r="G21" s="37">
        <v>109</v>
      </c>
      <c r="H21" s="216"/>
      <c r="I21" s="47">
        <v>0</v>
      </c>
      <c r="J21" s="195">
        <v>0</v>
      </c>
      <c r="K21" s="216"/>
      <c r="L21" s="47"/>
    </row>
    <row r="22" spans="1:12" ht="24" customHeight="1" x14ac:dyDescent="0.25">
      <c r="A22" s="217" t="s">
        <v>157</v>
      </c>
      <c r="B22" s="218" t="s">
        <v>158</v>
      </c>
      <c r="C22" s="37">
        <v>0</v>
      </c>
      <c r="D22" s="219">
        <v>30</v>
      </c>
      <c r="E22" s="37">
        <v>16</v>
      </c>
      <c r="F22" s="37">
        <v>16</v>
      </c>
      <c r="G22" s="37">
        <v>16</v>
      </c>
      <c r="H22" s="216" t="s">
        <v>159</v>
      </c>
      <c r="I22" s="47"/>
      <c r="J22" s="195">
        <v>0</v>
      </c>
      <c r="K22" s="216"/>
      <c r="L22" s="47"/>
    </row>
    <row r="23" spans="1:12" ht="25.5" x14ac:dyDescent="0.25">
      <c r="A23" s="217" t="s">
        <v>160</v>
      </c>
      <c r="B23" s="218" t="s">
        <v>161</v>
      </c>
      <c r="C23" s="37">
        <v>0</v>
      </c>
      <c r="D23" s="219">
        <v>860</v>
      </c>
      <c r="E23" s="37">
        <v>826</v>
      </c>
      <c r="F23" s="37">
        <v>826</v>
      </c>
      <c r="G23" s="37">
        <v>826</v>
      </c>
      <c r="H23" s="216" t="s">
        <v>162</v>
      </c>
      <c r="I23" s="47"/>
      <c r="J23" s="195">
        <v>0</v>
      </c>
      <c r="K23" s="216"/>
      <c r="L23" s="47"/>
    </row>
    <row r="24" spans="1:12" x14ac:dyDescent="0.25">
      <c r="A24" s="217" t="s">
        <v>163</v>
      </c>
      <c r="B24" s="218" t="s">
        <v>164</v>
      </c>
      <c r="C24" s="37">
        <v>0</v>
      </c>
      <c r="D24" s="219">
        <v>10</v>
      </c>
      <c r="E24" s="37">
        <v>10</v>
      </c>
      <c r="F24" s="37">
        <v>10</v>
      </c>
      <c r="G24" s="37">
        <v>10</v>
      </c>
      <c r="H24" s="216"/>
      <c r="I24" s="47"/>
      <c r="K24" s="216"/>
      <c r="L24" s="47"/>
    </row>
    <row r="25" spans="1:12" x14ac:dyDescent="0.25">
      <c r="A25" s="217" t="s">
        <v>165</v>
      </c>
      <c r="B25" s="218" t="s">
        <v>166</v>
      </c>
      <c r="C25" s="37">
        <v>0</v>
      </c>
      <c r="D25" s="219">
        <v>40</v>
      </c>
      <c r="E25" s="37">
        <v>0</v>
      </c>
      <c r="F25" s="37">
        <v>0</v>
      </c>
      <c r="G25" s="37">
        <v>0</v>
      </c>
      <c r="K25" s="216"/>
      <c r="L25" s="47"/>
    </row>
    <row r="26" spans="1:12" x14ac:dyDescent="0.25">
      <c r="A26" s="217" t="s">
        <v>167</v>
      </c>
      <c r="B26" s="218" t="s">
        <v>168</v>
      </c>
      <c r="C26" s="37">
        <v>0</v>
      </c>
      <c r="D26" s="219">
        <v>1540</v>
      </c>
      <c r="E26" s="37">
        <v>12</v>
      </c>
      <c r="F26" s="37">
        <v>170</v>
      </c>
      <c r="G26" s="37">
        <v>170</v>
      </c>
      <c r="H26" s="47" t="s">
        <v>169</v>
      </c>
      <c r="K26" s="216"/>
      <c r="L26" s="47"/>
    </row>
    <row r="27" spans="1:12" x14ac:dyDescent="0.25">
      <c r="A27" s="217" t="s">
        <v>170</v>
      </c>
      <c r="B27" s="218" t="s">
        <v>171</v>
      </c>
      <c r="C27" s="37">
        <v>50</v>
      </c>
      <c r="D27" s="219">
        <v>50</v>
      </c>
      <c r="E27" s="37">
        <v>0</v>
      </c>
      <c r="F27" s="37">
        <v>0</v>
      </c>
      <c r="G27" s="37">
        <v>0</v>
      </c>
      <c r="K27" s="216"/>
      <c r="L27" s="47"/>
    </row>
    <row r="28" spans="1:12" x14ac:dyDescent="0.25">
      <c r="A28" s="217" t="s">
        <v>172</v>
      </c>
      <c r="B28" s="218" t="s">
        <v>173</v>
      </c>
      <c r="C28" s="37">
        <v>0</v>
      </c>
      <c r="D28" s="219">
        <v>51</v>
      </c>
      <c r="E28" s="37">
        <v>33</v>
      </c>
      <c r="F28" s="37">
        <v>33</v>
      </c>
      <c r="G28" s="37">
        <v>33</v>
      </c>
      <c r="K28" s="216"/>
      <c r="L28" s="47"/>
    </row>
    <row r="29" spans="1:12" x14ac:dyDescent="0.25">
      <c r="A29" s="217" t="s">
        <v>174</v>
      </c>
      <c r="B29" s="218" t="s">
        <v>175</v>
      </c>
      <c r="C29" s="37">
        <v>30</v>
      </c>
      <c r="D29" s="219">
        <v>30</v>
      </c>
      <c r="E29" s="37">
        <v>6</v>
      </c>
      <c r="F29" s="37">
        <v>6</v>
      </c>
      <c r="G29" s="37">
        <v>6</v>
      </c>
      <c r="J29" s="195">
        <v>0</v>
      </c>
      <c r="K29" s="216"/>
      <c r="L29" s="47"/>
    </row>
    <row r="30" spans="1:12" x14ac:dyDescent="0.25">
      <c r="A30" s="217" t="s">
        <v>176</v>
      </c>
      <c r="B30" s="218" t="s">
        <v>177</v>
      </c>
      <c r="C30" s="37"/>
      <c r="D30" s="219">
        <v>1900</v>
      </c>
      <c r="E30" s="37">
        <v>1389</v>
      </c>
      <c r="F30" s="37">
        <v>1389</v>
      </c>
      <c r="G30" s="37">
        <v>1389</v>
      </c>
      <c r="J30" s="195">
        <v>0</v>
      </c>
      <c r="K30" s="216"/>
      <c r="L30" s="47"/>
    </row>
    <row r="31" spans="1:12" x14ac:dyDescent="0.25">
      <c r="A31" s="217" t="s">
        <v>178</v>
      </c>
      <c r="B31" s="218" t="s">
        <v>179</v>
      </c>
      <c r="C31" s="37">
        <v>2950</v>
      </c>
      <c r="D31" s="219">
        <v>2950</v>
      </c>
      <c r="E31" s="37">
        <v>230</v>
      </c>
      <c r="F31" s="37">
        <v>230</v>
      </c>
      <c r="G31" s="37">
        <v>230</v>
      </c>
      <c r="K31" s="220"/>
      <c r="L31" s="221"/>
    </row>
    <row r="32" spans="1:12" x14ac:dyDescent="0.25">
      <c r="A32" s="217" t="s">
        <v>180</v>
      </c>
      <c r="B32" s="218" t="s">
        <v>181</v>
      </c>
      <c r="C32" s="37">
        <v>1300</v>
      </c>
      <c r="D32" s="219">
        <v>1300</v>
      </c>
      <c r="E32" s="37">
        <v>93</v>
      </c>
      <c r="F32" s="37">
        <v>93</v>
      </c>
      <c r="G32" s="37">
        <v>93</v>
      </c>
      <c r="H32" s="216"/>
      <c r="I32" s="47"/>
      <c r="K32" s="216"/>
      <c r="L32" s="47"/>
    </row>
    <row r="33" spans="1:12" x14ac:dyDescent="0.25">
      <c r="A33" s="217" t="s">
        <v>182</v>
      </c>
      <c r="B33" s="218" t="s">
        <v>183</v>
      </c>
      <c r="C33" s="37">
        <v>420</v>
      </c>
      <c r="D33" s="219">
        <v>420</v>
      </c>
      <c r="E33" s="37">
        <v>74</v>
      </c>
      <c r="F33" s="37">
        <v>74</v>
      </c>
      <c r="G33" s="37">
        <v>74</v>
      </c>
      <c r="H33" s="216"/>
      <c r="I33" s="47"/>
      <c r="J33" s="195">
        <v>0</v>
      </c>
      <c r="K33" s="216"/>
      <c r="L33" s="47"/>
    </row>
    <row r="34" spans="1:12" x14ac:dyDescent="0.25">
      <c r="A34" s="217" t="s">
        <v>184</v>
      </c>
      <c r="B34" s="222" t="s">
        <v>185</v>
      </c>
      <c r="C34" s="37">
        <v>250</v>
      </c>
      <c r="D34" s="219">
        <v>19015</v>
      </c>
      <c r="E34" s="37">
        <v>16503</v>
      </c>
      <c r="F34" s="37">
        <v>16503</v>
      </c>
      <c r="G34" s="37">
        <v>16503</v>
      </c>
      <c r="H34" s="216"/>
      <c r="I34" s="47"/>
      <c r="J34" s="195">
        <v>0</v>
      </c>
      <c r="K34" s="216"/>
      <c r="L34" s="47"/>
    </row>
    <row r="35" spans="1:12" x14ac:dyDescent="0.25">
      <c r="A35" s="217" t="s">
        <v>186</v>
      </c>
      <c r="B35" s="222" t="s">
        <v>187</v>
      </c>
      <c r="C35" s="37">
        <v>0</v>
      </c>
      <c r="D35" s="219">
        <v>15</v>
      </c>
      <c r="E35" s="37">
        <v>12</v>
      </c>
      <c r="F35" s="37">
        <v>12</v>
      </c>
      <c r="G35" s="37">
        <v>12</v>
      </c>
      <c r="H35" s="216"/>
      <c r="I35" s="47"/>
      <c r="J35" s="195">
        <v>0</v>
      </c>
      <c r="K35" s="216"/>
      <c r="L35" s="47"/>
    </row>
    <row r="36" spans="1:12" x14ac:dyDescent="0.25">
      <c r="A36" s="217" t="s">
        <v>188</v>
      </c>
      <c r="B36" s="222" t="s">
        <v>189</v>
      </c>
      <c r="C36" s="37">
        <v>0</v>
      </c>
      <c r="D36" s="219">
        <v>100</v>
      </c>
      <c r="E36" s="37">
        <v>82</v>
      </c>
      <c r="F36" s="37">
        <v>82</v>
      </c>
      <c r="G36" s="37">
        <v>82</v>
      </c>
      <c r="H36" s="216"/>
      <c r="I36" s="47"/>
      <c r="K36" s="216"/>
      <c r="L36" s="47"/>
    </row>
    <row r="37" spans="1:12" x14ac:dyDescent="0.25">
      <c r="A37" s="217" t="s">
        <v>190</v>
      </c>
      <c r="B37" s="222" t="s">
        <v>191</v>
      </c>
      <c r="C37" s="37">
        <v>50</v>
      </c>
      <c r="D37" s="219">
        <v>50</v>
      </c>
      <c r="E37" s="37">
        <v>12</v>
      </c>
      <c r="F37" s="37">
        <v>12</v>
      </c>
      <c r="G37" s="37">
        <v>12</v>
      </c>
      <c r="K37" s="216"/>
      <c r="L37" s="47"/>
    </row>
    <row r="38" spans="1:12" ht="25.5" x14ac:dyDescent="0.25">
      <c r="A38" s="217" t="s">
        <v>192</v>
      </c>
      <c r="B38" s="222" t="s">
        <v>193</v>
      </c>
      <c r="C38" s="37">
        <v>0</v>
      </c>
      <c r="D38" s="219">
        <v>14</v>
      </c>
      <c r="E38" s="37">
        <v>12</v>
      </c>
      <c r="F38" s="37">
        <v>12</v>
      </c>
      <c r="G38" s="37">
        <v>12</v>
      </c>
      <c r="H38" s="216"/>
      <c r="I38" s="47"/>
      <c r="K38" s="216"/>
      <c r="L38" s="47"/>
    </row>
    <row r="39" spans="1:12" x14ac:dyDescent="0.25">
      <c r="A39" s="217" t="s">
        <v>194</v>
      </c>
      <c r="B39" s="222" t="s">
        <v>195</v>
      </c>
      <c r="C39" s="37">
        <v>0</v>
      </c>
      <c r="D39" s="219">
        <v>15</v>
      </c>
      <c r="E39" s="37">
        <v>10</v>
      </c>
      <c r="F39" s="37">
        <v>10</v>
      </c>
      <c r="G39" s="37">
        <v>10</v>
      </c>
      <c r="H39" s="216"/>
      <c r="I39" s="47"/>
      <c r="K39" s="216"/>
      <c r="L39" s="47"/>
    </row>
    <row r="40" spans="1:12" x14ac:dyDescent="0.25">
      <c r="A40" s="223">
        <v>5189</v>
      </c>
      <c r="B40" s="46" t="s">
        <v>196</v>
      </c>
      <c r="C40" s="37">
        <v>0</v>
      </c>
      <c r="D40" s="219">
        <v>16</v>
      </c>
      <c r="E40" s="37">
        <v>15</v>
      </c>
      <c r="F40" s="37">
        <v>15</v>
      </c>
      <c r="G40" s="37">
        <v>15</v>
      </c>
      <c r="H40" s="216"/>
      <c r="I40" s="47"/>
      <c r="J40" s="195">
        <v>0</v>
      </c>
      <c r="K40" s="216"/>
      <c r="L40" s="47"/>
    </row>
    <row r="41" spans="1:12" x14ac:dyDescent="0.25">
      <c r="A41" s="223">
        <v>5190</v>
      </c>
      <c r="B41" s="201" t="s">
        <v>197</v>
      </c>
      <c r="C41" s="37">
        <v>30</v>
      </c>
      <c r="D41" s="219">
        <v>30</v>
      </c>
      <c r="E41" s="37">
        <v>30</v>
      </c>
      <c r="F41" s="37">
        <v>30</v>
      </c>
      <c r="G41" s="37">
        <v>30</v>
      </c>
      <c r="H41" s="216"/>
      <c r="I41" s="47"/>
      <c r="K41" s="216"/>
      <c r="L41" s="47"/>
    </row>
    <row r="42" spans="1:12" x14ac:dyDescent="0.25">
      <c r="A42" s="223">
        <v>5191</v>
      </c>
      <c r="B42" s="201" t="s">
        <v>198</v>
      </c>
      <c r="C42" s="37">
        <v>0</v>
      </c>
      <c r="D42" s="219">
        <v>11</v>
      </c>
      <c r="E42" s="37">
        <v>10</v>
      </c>
      <c r="F42" s="37">
        <v>10</v>
      </c>
      <c r="G42" s="37">
        <v>10</v>
      </c>
      <c r="H42" s="216"/>
      <c r="I42" s="47"/>
      <c r="K42" s="216"/>
      <c r="L42" s="47"/>
    </row>
    <row r="43" spans="1:12" x14ac:dyDescent="0.25">
      <c r="A43" s="223">
        <v>5192</v>
      </c>
      <c r="B43" s="224" t="s">
        <v>199</v>
      </c>
      <c r="C43" s="37">
        <v>0</v>
      </c>
      <c r="D43" s="219">
        <v>20</v>
      </c>
      <c r="E43" s="37">
        <v>5</v>
      </c>
      <c r="F43" s="37">
        <v>5</v>
      </c>
      <c r="G43" s="37">
        <v>5</v>
      </c>
      <c r="K43" s="216"/>
      <c r="L43" s="47"/>
    </row>
    <row r="44" spans="1:12" x14ac:dyDescent="0.25">
      <c r="A44" s="223">
        <v>5194</v>
      </c>
      <c r="B44" s="224" t="s">
        <v>200</v>
      </c>
      <c r="C44" s="37"/>
      <c r="D44" s="219">
        <v>24065</v>
      </c>
      <c r="E44" s="37">
        <v>24065</v>
      </c>
      <c r="F44" s="37"/>
      <c r="G44" s="37"/>
      <c r="H44" s="216"/>
      <c r="I44" s="47"/>
      <c r="K44" s="216"/>
      <c r="L44" s="47"/>
    </row>
    <row r="45" spans="1:12" x14ac:dyDescent="0.25">
      <c r="A45" s="223">
        <v>5195</v>
      </c>
      <c r="B45" s="46" t="s">
        <v>201</v>
      </c>
      <c r="C45" s="37">
        <v>30</v>
      </c>
      <c r="D45" s="219">
        <v>30</v>
      </c>
      <c r="E45" s="37">
        <v>0</v>
      </c>
      <c r="F45" s="37">
        <v>0</v>
      </c>
      <c r="G45" s="37">
        <v>0</v>
      </c>
      <c r="K45" s="216"/>
      <c r="L45" s="47"/>
    </row>
    <row r="46" spans="1:12" x14ac:dyDescent="0.25">
      <c r="A46" s="223">
        <v>5196</v>
      </c>
      <c r="B46" s="46" t="s">
        <v>202</v>
      </c>
      <c r="C46" s="37">
        <v>1000</v>
      </c>
      <c r="D46" s="219">
        <v>0</v>
      </c>
      <c r="E46" s="37">
        <v>0</v>
      </c>
      <c r="F46" s="37"/>
      <c r="G46" s="37"/>
      <c r="J46" s="195">
        <v>0</v>
      </c>
      <c r="K46" s="216"/>
      <c r="L46" s="47"/>
    </row>
    <row r="47" spans="1:12" x14ac:dyDescent="0.25">
      <c r="A47" s="223">
        <v>5197</v>
      </c>
      <c r="B47" s="46" t="s">
        <v>203</v>
      </c>
      <c r="C47" s="37">
        <v>0</v>
      </c>
      <c r="D47" s="219">
        <v>20</v>
      </c>
      <c r="E47" s="37">
        <v>15</v>
      </c>
      <c r="F47" s="37">
        <v>15</v>
      </c>
      <c r="G47" s="37">
        <v>15</v>
      </c>
      <c r="H47" s="216"/>
      <c r="I47" s="47"/>
      <c r="J47" s="195">
        <v>0</v>
      </c>
      <c r="K47" s="216"/>
      <c r="L47" s="47"/>
    </row>
    <row r="48" spans="1:12" x14ac:dyDescent="0.25">
      <c r="A48" s="223">
        <v>5198</v>
      </c>
      <c r="B48" s="46" t="s">
        <v>204</v>
      </c>
      <c r="C48" s="37">
        <v>0</v>
      </c>
      <c r="D48" s="219">
        <v>15</v>
      </c>
      <c r="E48" s="37">
        <v>10</v>
      </c>
      <c r="F48" s="37">
        <v>10</v>
      </c>
      <c r="G48" s="37">
        <v>10</v>
      </c>
      <c r="H48" s="216"/>
      <c r="I48" s="47"/>
      <c r="J48" s="195">
        <v>0</v>
      </c>
      <c r="K48" s="216"/>
      <c r="L48" s="47"/>
    </row>
    <row r="49" spans="1:12" ht="26.25" x14ac:dyDescent="0.25">
      <c r="A49" s="223">
        <v>5199</v>
      </c>
      <c r="B49" s="46" t="s">
        <v>205</v>
      </c>
      <c r="C49" s="37">
        <v>0</v>
      </c>
      <c r="D49" s="219">
        <v>30</v>
      </c>
      <c r="E49" s="37">
        <v>10</v>
      </c>
      <c r="F49" s="37">
        <v>10</v>
      </c>
      <c r="G49" s="37">
        <v>10</v>
      </c>
      <c r="H49" s="216"/>
      <c r="I49" s="47"/>
      <c r="J49" s="195">
        <v>0</v>
      </c>
      <c r="K49" s="216"/>
      <c r="L49" s="47"/>
    </row>
    <row r="50" spans="1:12" ht="26.25" x14ac:dyDescent="0.25">
      <c r="A50" s="223">
        <v>5200</v>
      </c>
      <c r="B50" s="46" t="s">
        <v>206</v>
      </c>
      <c r="C50" s="37">
        <v>0</v>
      </c>
      <c r="D50" s="37">
        <v>110</v>
      </c>
      <c r="E50" s="37">
        <v>19</v>
      </c>
      <c r="F50" s="37">
        <v>19</v>
      </c>
      <c r="G50" s="37">
        <v>19</v>
      </c>
      <c r="H50" s="216"/>
      <c r="I50" s="47"/>
      <c r="K50" s="216"/>
      <c r="L50" s="47"/>
    </row>
    <row r="51" spans="1:12" x14ac:dyDescent="0.25">
      <c r="A51" s="223">
        <v>5201</v>
      </c>
      <c r="B51" s="204" t="s">
        <v>207</v>
      </c>
      <c r="C51" s="37">
        <v>0</v>
      </c>
      <c r="D51" s="219">
        <v>12</v>
      </c>
      <c r="E51" s="37">
        <v>10</v>
      </c>
      <c r="F51" s="37">
        <v>10</v>
      </c>
      <c r="G51" s="37">
        <v>10</v>
      </c>
      <c r="H51" s="216"/>
      <c r="I51" s="47"/>
      <c r="K51" s="216"/>
      <c r="L51" s="47"/>
    </row>
    <row r="52" spans="1:12" x14ac:dyDescent="0.25">
      <c r="A52" s="223">
        <v>5208</v>
      </c>
      <c r="B52" s="225" t="s">
        <v>208</v>
      </c>
      <c r="C52" s="37"/>
      <c r="D52" s="219">
        <v>4642</v>
      </c>
      <c r="E52" s="37">
        <v>4642</v>
      </c>
      <c r="F52" s="37">
        <v>4642</v>
      </c>
      <c r="G52" s="37"/>
      <c r="H52" s="216"/>
      <c r="I52" s="47"/>
      <c r="K52" s="216"/>
      <c r="L52" s="47"/>
    </row>
    <row r="53" spans="1:12" x14ac:dyDescent="0.25">
      <c r="A53" s="223">
        <v>5211</v>
      </c>
      <c r="B53" s="6" t="s">
        <v>209</v>
      </c>
      <c r="C53" s="37">
        <v>1700</v>
      </c>
      <c r="D53" s="219">
        <v>100</v>
      </c>
      <c r="E53" s="37">
        <v>47</v>
      </c>
      <c r="F53" s="37">
        <v>47</v>
      </c>
      <c r="G53" s="37">
        <v>47</v>
      </c>
      <c r="H53" s="216"/>
      <c r="I53" s="47"/>
      <c r="J53" s="195">
        <v>0</v>
      </c>
      <c r="K53" s="216"/>
      <c r="L53" s="47"/>
    </row>
    <row r="54" spans="1:12" x14ac:dyDescent="0.25">
      <c r="A54" s="223">
        <v>5212</v>
      </c>
      <c r="B54" s="6" t="s">
        <v>210</v>
      </c>
      <c r="C54" s="37">
        <v>4000</v>
      </c>
      <c r="D54" s="219">
        <v>100</v>
      </c>
      <c r="E54" s="37">
        <v>29</v>
      </c>
      <c r="F54" s="37">
        <v>29</v>
      </c>
      <c r="G54" s="37">
        <v>29</v>
      </c>
      <c r="H54" s="216"/>
      <c r="I54" s="47"/>
      <c r="J54" s="195">
        <v>0</v>
      </c>
      <c r="K54" s="216"/>
      <c r="L54" s="47"/>
    </row>
    <row r="55" spans="1:12" x14ac:dyDescent="0.25">
      <c r="A55" s="223">
        <v>5213</v>
      </c>
      <c r="B55" s="201" t="s">
        <v>211</v>
      </c>
      <c r="C55" s="37">
        <v>50</v>
      </c>
      <c r="D55" s="37">
        <v>50</v>
      </c>
      <c r="E55" s="37">
        <v>18</v>
      </c>
      <c r="F55" s="37">
        <v>18</v>
      </c>
      <c r="G55" s="37">
        <v>18</v>
      </c>
      <c r="H55" s="216"/>
      <c r="I55" s="47"/>
      <c r="J55" s="195">
        <v>0</v>
      </c>
      <c r="K55" s="216"/>
      <c r="L55" s="47"/>
    </row>
    <row r="56" spans="1:12" x14ac:dyDescent="0.25">
      <c r="A56" s="223">
        <v>5301</v>
      </c>
      <c r="B56" s="6" t="s">
        <v>212</v>
      </c>
      <c r="C56" s="37">
        <v>20000</v>
      </c>
      <c r="D56" s="37">
        <v>10000</v>
      </c>
      <c r="E56" s="37">
        <v>9590</v>
      </c>
      <c r="F56" s="37">
        <v>9590</v>
      </c>
      <c r="G56" s="37">
        <v>9590</v>
      </c>
      <c r="H56" s="216"/>
      <c r="I56" s="47"/>
      <c r="J56" s="195">
        <v>0</v>
      </c>
      <c r="K56" s="216"/>
      <c r="L56" s="47"/>
    </row>
    <row r="57" spans="1:12" x14ac:dyDescent="0.25">
      <c r="A57" s="223">
        <v>5302</v>
      </c>
      <c r="B57" s="6" t="s">
        <v>213</v>
      </c>
      <c r="C57" s="37"/>
      <c r="D57" s="219">
        <v>1000</v>
      </c>
      <c r="E57" s="37">
        <v>4</v>
      </c>
      <c r="F57" s="37">
        <v>4</v>
      </c>
      <c r="G57" s="37">
        <v>4</v>
      </c>
      <c r="H57" s="216"/>
      <c r="I57" s="47"/>
      <c r="J57" s="195">
        <v>0</v>
      </c>
      <c r="K57" s="216"/>
      <c r="L57" s="47"/>
    </row>
    <row r="58" spans="1:12" x14ac:dyDescent="0.25">
      <c r="A58" s="223">
        <v>5303</v>
      </c>
      <c r="B58" s="6" t="s">
        <v>214</v>
      </c>
      <c r="C58" s="37"/>
      <c r="D58" s="219">
        <v>500</v>
      </c>
      <c r="E58" s="37"/>
      <c r="F58" s="37"/>
      <c r="G58" s="37"/>
      <c r="H58" s="216"/>
      <c r="I58" s="47"/>
      <c r="K58" s="216"/>
      <c r="L58" s="47"/>
    </row>
    <row r="59" spans="1:12" x14ac:dyDescent="0.25">
      <c r="A59" s="223">
        <v>5305</v>
      </c>
      <c r="B59" s="201" t="s">
        <v>215</v>
      </c>
      <c r="C59" s="37"/>
      <c r="D59" s="37">
        <v>500</v>
      </c>
      <c r="E59" s="37">
        <v>1</v>
      </c>
      <c r="F59" s="37">
        <v>1</v>
      </c>
      <c r="G59" s="37">
        <v>1</v>
      </c>
      <c r="H59" s="216"/>
      <c r="I59" s="47"/>
      <c r="K59" s="216"/>
      <c r="L59" s="47"/>
    </row>
    <row r="60" spans="1:12" x14ac:dyDescent="0.25">
      <c r="A60" s="223">
        <v>5307</v>
      </c>
      <c r="B60" s="201" t="s">
        <v>216</v>
      </c>
      <c r="C60" s="37"/>
      <c r="D60" s="219">
        <v>1000</v>
      </c>
      <c r="E60" s="37">
        <v>408</v>
      </c>
      <c r="F60" s="37">
        <v>408</v>
      </c>
      <c r="G60" s="37">
        <v>408</v>
      </c>
      <c r="H60" s="216"/>
      <c r="I60" s="47"/>
      <c r="K60" s="216"/>
      <c r="L60" s="47"/>
    </row>
    <row r="61" spans="1:12" x14ac:dyDescent="0.25">
      <c r="A61" s="223">
        <v>5308</v>
      </c>
      <c r="B61" s="6" t="s">
        <v>217</v>
      </c>
      <c r="C61" s="37"/>
      <c r="D61" s="219">
        <v>500</v>
      </c>
      <c r="E61" s="37"/>
      <c r="F61" s="37"/>
      <c r="G61" s="37"/>
      <c r="H61" s="216"/>
      <c r="I61" s="47"/>
      <c r="K61" s="216"/>
      <c r="L61" s="47"/>
    </row>
    <row r="62" spans="1:12" x14ac:dyDescent="0.25">
      <c r="A62" s="223">
        <v>5309</v>
      </c>
      <c r="B62" s="6" t="s">
        <v>218</v>
      </c>
      <c r="C62" s="37"/>
      <c r="D62" s="219">
        <v>1000</v>
      </c>
      <c r="E62" s="37"/>
      <c r="F62" s="37"/>
      <c r="G62" s="37"/>
      <c r="H62" s="216"/>
      <c r="I62" s="47"/>
      <c r="K62" s="216"/>
      <c r="L62" s="47"/>
    </row>
    <row r="63" spans="1:12" x14ac:dyDescent="0.25">
      <c r="A63" s="223">
        <v>5310</v>
      </c>
      <c r="B63" s="6" t="s">
        <v>219</v>
      </c>
      <c r="C63" s="37"/>
      <c r="D63" s="219">
        <v>4300</v>
      </c>
      <c r="E63" s="37">
        <v>1939</v>
      </c>
      <c r="F63" s="37">
        <v>1940</v>
      </c>
      <c r="G63" s="37">
        <v>1940</v>
      </c>
      <c r="H63" s="226" t="s">
        <v>220</v>
      </c>
      <c r="I63" s="227"/>
      <c r="K63" s="216"/>
      <c r="L63" s="47"/>
    </row>
    <row r="64" spans="1:12" x14ac:dyDescent="0.25">
      <c r="A64" s="223">
        <v>5311</v>
      </c>
      <c r="B64" s="6" t="s">
        <v>221</v>
      </c>
      <c r="C64" s="37"/>
      <c r="D64" s="219">
        <v>1000</v>
      </c>
      <c r="E64" s="37"/>
      <c r="F64" s="37"/>
      <c r="G64" s="37"/>
      <c r="H64" s="195" t="s">
        <v>222</v>
      </c>
      <c r="I64" s="47">
        <v>0</v>
      </c>
      <c r="K64" s="216"/>
      <c r="L64" s="47"/>
    </row>
    <row r="65" spans="1:12" x14ac:dyDescent="0.25">
      <c r="A65" s="223">
        <v>5312</v>
      </c>
      <c r="B65" s="6" t="s">
        <v>223</v>
      </c>
      <c r="C65" s="37"/>
      <c r="D65" s="219">
        <v>1000</v>
      </c>
      <c r="E65" s="37"/>
      <c r="F65" s="37"/>
      <c r="G65" s="37"/>
      <c r="H65" s="216" t="s">
        <v>224</v>
      </c>
      <c r="I65" s="47"/>
      <c r="J65" s="195">
        <v>0</v>
      </c>
      <c r="K65" s="216"/>
      <c r="L65" s="47"/>
    </row>
    <row r="66" spans="1:12" x14ac:dyDescent="0.25">
      <c r="A66" s="223">
        <v>5313</v>
      </c>
      <c r="B66" s="6" t="s">
        <v>225</v>
      </c>
      <c r="C66" s="37"/>
      <c r="D66" s="219">
        <v>500</v>
      </c>
      <c r="E66" s="37"/>
      <c r="F66" s="37"/>
      <c r="G66" s="37"/>
      <c r="H66" s="216"/>
      <c r="I66" s="47"/>
      <c r="J66" s="195">
        <v>0</v>
      </c>
      <c r="K66" s="216"/>
      <c r="L66" s="47"/>
    </row>
    <row r="67" spans="1:12" x14ac:dyDescent="0.25">
      <c r="A67" s="223">
        <v>5315</v>
      </c>
      <c r="B67" s="6" t="s">
        <v>226</v>
      </c>
      <c r="C67" s="37"/>
      <c r="D67" s="219">
        <v>500</v>
      </c>
      <c r="E67" s="37">
        <v>114</v>
      </c>
      <c r="F67" s="37">
        <v>114</v>
      </c>
      <c r="G67" s="37">
        <v>114</v>
      </c>
      <c r="H67" s="216"/>
      <c r="I67" s="47"/>
      <c r="J67" s="195">
        <v>0</v>
      </c>
      <c r="K67" s="216"/>
      <c r="L67" s="47"/>
    </row>
    <row r="68" spans="1:12" x14ac:dyDescent="0.25">
      <c r="A68" s="223">
        <v>5316</v>
      </c>
      <c r="B68" s="6" t="s">
        <v>227</v>
      </c>
      <c r="C68" s="37"/>
      <c r="D68" s="219">
        <v>700</v>
      </c>
      <c r="E68" s="37">
        <v>673</v>
      </c>
      <c r="F68" s="37">
        <v>673</v>
      </c>
      <c r="G68" s="37">
        <v>673</v>
      </c>
      <c r="H68" s="216"/>
      <c r="I68" s="47"/>
      <c r="J68" s="195">
        <v>0</v>
      </c>
      <c r="K68" s="216"/>
      <c r="L68" s="47"/>
    </row>
    <row r="69" spans="1:12" x14ac:dyDescent="0.25">
      <c r="A69" s="223">
        <v>5319</v>
      </c>
      <c r="B69" s="6" t="s">
        <v>228</v>
      </c>
      <c r="C69" s="37"/>
      <c r="D69" s="219">
        <v>260</v>
      </c>
      <c r="E69" s="37">
        <v>108</v>
      </c>
      <c r="F69" s="37">
        <v>108</v>
      </c>
      <c r="G69" s="37">
        <v>108</v>
      </c>
      <c r="H69" s="216"/>
      <c r="I69" s="47"/>
      <c r="K69" s="216"/>
      <c r="L69" s="47"/>
    </row>
    <row r="70" spans="1:12" ht="17.25" thickBot="1" x14ac:dyDescent="0.3">
      <c r="A70" s="228">
        <v>5321</v>
      </c>
      <c r="B70" s="205" t="s">
        <v>229</v>
      </c>
      <c r="C70" s="229"/>
      <c r="D70" s="229">
        <v>1100</v>
      </c>
      <c r="E70" s="37">
        <v>52</v>
      </c>
      <c r="F70" s="229">
        <v>52</v>
      </c>
      <c r="G70" s="229">
        <v>52</v>
      </c>
      <c r="H70" s="216"/>
      <c r="I70" s="47">
        <v>0</v>
      </c>
      <c r="K70" s="216"/>
      <c r="L70" s="47"/>
    </row>
    <row r="71" spans="1:12" x14ac:dyDescent="0.25">
      <c r="A71" s="223">
        <v>5322</v>
      </c>
      <c r="B71" s="6" t="s">
        <v>230</v>
      </c>
      <c r="C71" s="37"/>
      <c r="D71" s="37">
        <v>900</v>
      </c>
      <c r="E71" s="209">
        <v>38</v>
      </c>
      <c r="F71" s="37">
        <v>38</v>
      </c>
      <c r="G71" s="37">
        <v>38</v>
      </c>
      <c r="H71" s="216"/>
      <c r="I71" s="47">
        <v>0</v>
      </c>
      <c r="K71" s="216"/>
      <c r="L71" s="47"/>
    </row>
    <row r="72" spans="1:12" x14ac:dyDescent="0.25">
      <c r="A72" s="223">
        <v>5323</v>
      </c>
      <c r="B72" s="6" t="s">
        <v>231</v>
      </c>
      <c r="C72" s="37"/>
      <c r="D72" s="219">
        <v>2000</v>
      </c>
      <c r="E72" s="37"/>
      <c r="F72" s="37"/>
      <c r="G72" s="37"/>
      <c r="H72" s="216"/>
      <c r="I72" s="47"/>
      <c r="K72" s="216"/>
      <c r="L72" s="47"/>
    </row>
    <row r="73" spans="1:12" x14ac:dyDescent="0.25">
      <c r="A73" s="223">
        <v>5324</v>
      </c>
      <c r="B73" s="6" t="s">
        <v>232</v>
      </c>
      <c r="C73" s="37"/>
      <c r="D73" s="219">
        <v>250</v>
      </c>
      <c r="E73" s="37"/>
      <c r="F73" s="37"/>
      <c r="G73" s="37"/>
      <c r="H73" s="216"/>
      <c r="I73" s="47"/>
      <c r="K73" s="216"/>
      <c r="L73" s="47"/>
    </row>
    <row r="74" spans="1:12" x14ac:dyDescent="0.25">
      <c r="A74" s="223">
        <v>5325</v>
      </c>
      <c r="B74" s="6" t="s">
        <v>233</v>
      </c>
      <c r="C74" s="37"/>
      <c r="D74" s="219">
        <v>500</v>
      </c>
      <c r="E74" s="37"/>
      <c r="F74" s="37"/>
      <c r="G74" s="37"/>
      <c r="H74" s="216"/>
      <c r="I74" s="47"/>
      <c r="K74" s="216"/>
      <c r="L74" s="47"/>
    </row>
    <row r="75" spans="1:12" x14ac:dyDescent="0.25">
      <c r="A75" s="223">
        <v>5327</v>
      </c>
      <c r="B75" s="6" t="s">
        <v>234</v>
      </c>
      <c r="C75" s="37"/>
      <c r="D75" s="219">
        <v>2566</v>
      </c>
      <c r="E75" s="37">
        <v>2566</v>
      </c>
      <c r="F75" s="37">
        <v>2055</v>
      </c>
      <c r="G75" s="37">
        <v>2055</v>
      </c>
      <c r="H75" s="216" t="s">
        <v>235</v>
      </c>
      <c r="I75" s="47"/>
      <c r="K75" s="216"/>
      <c r="L75" s="47"/>
    </row>
    <row r="76" spans="1:12" x14ac:dyDescent="0.25">
      <c r="A76" s="223">
        <v>5328</v>
      </c>
      <c r="B76" s="6" t="s">
        <v>236</v>
      </c>
      <c r="C76" s="37"/>
      <c r="D76" s="219">
        <v>127</v>
      </c>
      <c r="E76" s="37"/>
      <c r="F76" s="37"/>
      <c r="G76" s="37"/>
      <c r="H76" s="216"/>
      <c r="I76" s="47"/>
      <c r="K76" s="216"/>
      <c r="L76" s="47"/>
    </row>
    <row r="77" spans="1:12" x14ac:dyDescent="0.25">
      <c r="A77" s="223">
        <v>5329</v>
      </c>
      <c r="B77" s="6" t="s">
        <v>237</v>
      </c>
      <c r="C77" s="37"/>
      <c r="D77" s="219">
        <v>500</v>
      </c>
      <c r="E77" s="37"/>
      <c r="F77" s="37"/>
      <c r="G77" s="37"/>
      <c r="H77" s="216"/>
      <c r="I77" s="47"/>
      <c r="K77" s="216"/>
      <c r="L77" s="47"/>
    </row>
    <row r="78" spans="1:12" x14ac:dyDescent="0.25">
      <c r="A78" s="223">
        <v>5330</v>
      </c>
      <c r="B78" s="6" t="s">
        <v>238</v>
      </c>
      <c r="C78" s="37"/>
      <c r="D78" s="219">
        <v>300</v>
      </c>
      <c r="E78" s="37"/>
      <c r="F78" s="37"/>
      <c r="G78" s="37"/>
      <c r="H78" s="216"/>
      <c r="I78" s="47"/>
      <c r="K78" s="216"/>
      <c r="L78" s="47"/>
    </row>
    <row r="79" spans="1:12" x14ac:dyDescent="0.25">
      <c r="A79" s="223">
        <v>5331</v>
      </c>
      <c r="B79" s="6" t="s">
        <v>239</v>
      </c>
      <c r="C79" s="37"/>
      <c r="D79" s="219">
        <v>100</v>
      </c>
      <c r="E79" s="37"/>
      <c r="F79" s="37"/>
      <c r="G79" s="37"/>
      <c r="H79" s="216"/>
      <c r="I79" s="47"/>
      <c r="K79" s="216"/>
      <c r="L79" s="47"/>
    </row>
    <row r="80" spans="1:12" x14ac:dyDescent="0.25">
      <c r="A80" s="223">
        <v>5332</v>
      </c>
      <c r="B80" s="6" t="s">
        <v>240</v>
      </c>
      <c r="C80" s="37"/>
      <c r="D80" s="219">
        <v>100</v>
      </c>
      <c r="E80" s="37"/>
      <c r="F80" s="37"/>
      <c r="G80" s="37"/>
      <c r="H80" s="216"/>
      <c r="I80" s="47"/>
      <c r="K80" s="216"/>
      <c r="L80" s="47"/>
    </row>
    <row r="81" spans="1:12" x14ac:dyDescent="0.25">
      <c r="A81" s="223">
        <v>5333</v>
      </c>
      <c r="B81" s="6" t="s">
        <v>241</v>
      </c>
      <c r="C81" s="37"/>
      <c r="D81" s="219">
        <v>100</v>
      </c>
      <c r="E81" s="37"/>
      <c r="F81" s="37"/>
      <c r="G81" s="37"/>
      <c r="H81" s="216"/>
      <c r="I81" s="47"/>
      <c r="K81" s="216"/>
      <c r="L81" s="47"/>
    </row>
    <row r="82" spans="1:12" x14ac:dyDescent="0.25">
      <c r="A82" s="223">
        <v>5334</v>
      </c>
      <c r="B82" s="6" t="s">
        <v>242</v>
      </c>
      <c r="C82" s="37"/>
      <c r="D82" s="219">
        <v>100</v>
      </c>
      <c r="E82" s="37"/>
      <c r="F82" s="37"/>
      <c r="G82" s="37"/>
      <c r="H82" s="216"/>
      <c r="I82" s="47"/>
      <c r="K82" s="216"/>
      <c r="L82" s="47"/>
    </row>
    <row r="83" spans="1:12" x14ac:dyDescent="0.25">
      <c r="A83" s="223">
        <v>5335</v>
      </c>
      <c r="B83" s="6" t="s">
        <v>243</v>
      </c>
      <c r="C83" s="37"/>
      <c r="D83" s="219">
        <v>100</v>
      </c>
      <c r="E83" s="37">
        <v>4</v>
      </c>
      <c r="F83" s="37">
        <v>4</v>
      </c>
      <c r="G83" s="37">
        <v>4</v>
      </c>
      <c r="K83" s="216"/>
      <c r="L83" s="47"/>
    </row>
    <row r="84" spans="1:12" x14ac:dyDescent="0.25">
      <c r="A84" s="223">
        <v>5336</v>
      </c>
      <c r="B84" s="6" t="s">
        <v>244</v>
      </c>
      <c r="C84" s="37"/>
      <c r="D84" s="219">
        <v>100</v>
      </c>
      <c r="E84" s="37">
        <v>4</v>
      </c>
      <c r="F84" s="37">
        <v>4</v>
      </c>
      <c r="G84" s="37">
        <v>4</v>
      </c>
      <c r="H84" s="216"/>
      <c r="I84" s="47"/>
      <c r="K84" s="216"/>
      <c r="L84" s="47"/>
    </row>
    <row r="85" spans="1:12" x14ac:dyDescent="0.25">
      <c r="A85" s="223">
        <v>5337</v>
      </c>
      <c r="B85" s="6" t="s">
        <v>245</v>
      </c>
      <c r="C85" s="37"/>
      <c r="D85" s="219">
        <v>100</v>
      </c>
      <c r="E85" s="37">
        <v>4</v>
      </c>
      <c r="F85" s="37">
        <v>4</v>
      </c>
      <c r="G85" s="37">
        <v>4</v>
      </c>
      <c r="K85" s="216"/>
      <c r="L85" s="47"/>
    </row>
    <row r="86" spans="1:12" x14ac:dyDescent="0.25">
      <c r="A86" s="223">
        <v>5338</v>
      </c>
      <c r="B86" s="6" t="s">
        <v>246</v>
      </c>
      <c r="C86" s="37"/>
      <c r="D86" s="219">
        <v>93</v>
      </c>
      <c r="E86" s="37"/>
      <c r="F86" s="37"/>
      <c r="G86" s="37"/>
      <c r="H86" s="216"/>
      <c r="I86" s="47"/>
      <c r="K86" s="216"/>
      <c r="L86" s="47"/>
    </row>
    <row r="87" spans="1:12" x14ac:dyDescent="0.25">
      <c r="A87" s="223">
        <v>5339</v>
      </c>
      <c r="B87" s="6" t="s">
        <v>247</v>
      </c>
      <c r="C87" s="37"/>
      <c r="D87" s="219">
        <v>2000</v>
      </c>
      <c r="E87" s="37">
        <v>1097</v>
      </c>
      <c r="F87" s="37">
        <v>1049</v>
      </c>
      <c r="G87" s="37">
        <v>1049</v>
      </c>
      <c r="H87" s="216" t="s">
        <v>248</v>
      </c>
      <c r="I87" s="47"/>
      <c r="K87" s="216"/>
      <c r="L87" s="47"/>
    </row>
    <row r="88" spans="1:12" x14ac:dyDescent="0.25">
      <c r="A88" s="223">
        <v>5342</v>
      </c>
      <c r="B88" s="6" t="s">
        <v>249</v>
      </c>
      <c r="C88" s="37"/>
      <c r="D88" s="219">
        <v>10</v>
      </c>
      <c r="E88" s="37"/>
      <c r="F88" s="37"/>
      <c r="G88" s="37"/>
      <c r="H88" s="216"/>
      <c r="I88" s="47"/>
      <c r="K88" s="216"/>
      <c r="L88" s="47"/>
    </row>
    <row r="89" spans="1:12" x14ac:dyDescent="0.25">
      <c r="A89" s="223">
        <v>5346</v>
      </c>
      <c r="B89" s="6" t="s">
        <v>250</v>
      </c>
      <c r="C89" s="37"/>
      <c r="D89" s="219">
        <v>1200</v>
      </c>
      <c r="E89" s="37">
        <v>841</v>
      </c>
      <c r="F89" s="37">
        <v>841</v>
      </c>
      <c r="G89" s="37">
        <v>841</v>
      </c>
      <c r="H89" s="216"/>
      <c r="I89" s="47"/>
      <c r="K89" s="216"/>
      <c r="L89" s="47"/>
    </row>
    <row r="90" spans="1:12" x14ac:dyDescent="0.25">
      <c r="A90" s="223">
        <v>5347</v>
      </c>
      <c r="B90" s="6" t="s">
        <v>251</v>
      </c>
      <c r="C90" s="37"/>
      <c r="D90" s="219">
        <v>2500</v>
      </c>
      <c r="E90" s="37">
        <v>2372</v>
      </c>
      <c r="F90" s="37">
        <v>2372</v>
      </c>
      <c r="G90" s="37">
        <v>2372</v>
      </c>
      <c r="H90" s="216"/>
      <c r="I90" s="47"/>
      <c r="K90" s="216"/>
      <c r="L90" s="47"/>
    </row>
    <row r="91" spans="1:12" ht="17.25" thickBot="1" x14ac:dyDescent="0.3">
      <c r="A91" s="230"/>
      <c r="B91" s="205"/>
      <c r="C91" s="229"/>
      <c r="D91" s="231"/>
      <c r="E91" s="229"/>
      <c r="F91" s="229"/>
      <c r="G91" s="229"/>
      <c r="H91" s="216"/>
      <c r="I91" s="47"/>
      <c r="K91" s="216"/>
      <c r="L91" s="47"/>
    </row>
    <row r="92" spans="1:12" x14ac:dyDescent="0.25">
      <c r="A92" s="213"/>
      <c r="B92" s="214"/>
      <c r="C92" s="232"/>
      <c r="D92" s="232"/>
      <c r="E92" s="232"/>
      <c r="F92" s="232"/>
      <c r="G92" s="232"/>
      <c r="H92" s="216"/>
      <c r="I92" s="47"/>
      <c r="K92" s="216"/>
      <c r="L92" s="47"/>
    </row>
    <row r="93" spans="1:12" ht="17.25" thickBot="1" x14ac:dyDescent="0.3">
      <c r="A93" s="233" t="s">
        <v>14</v>
      </c>
      <c r="B93" s="211" t="s">
        <v>50</v>
      </c>
      <c r="C93" s="212">
        <f>SUM(C94:C128)</f>
        <v>50000</v>
      </c>
      <c r="D93" s="212">
        <f>SUM(D94:D128)</f>
        <v>46062</v>
      </c>
      <c r="E93" s="212">
        <f>SUM(E94:E128)</f>
        <v>30834</v>
      </c>
      <c r="F93" s="212">
        <f>SUM(F94:F128)</f>
        <v>28075</v>
      </c>
      <c r="G93" s="212">
        <f>SUM(G94:G128)</f>
        <v>10840</v>
      </c>
      <c r="H93" s="216"/>
      <c r="I93" s="47"/>
      <c r="K93" s="216"/>
      <c r="L93" s="47"/>
    </row>
    <row r="94" spans="1:12" x14ac:dyDescent="0.25">
      <c r="A94" s="234" t="s">
        <v>150</v>
      </c>
      <c r="B94" s="218" t="s">
        <v>252</v>
      </c>
      <c r="C94" s="37">
        <v>20</v>
      </c>
      <c r="D94" s="37">
        <v>520</v>
      </c>
      <c r="E94" s="37">
        <v>35</v>
      </c>
      <c r="F94" s="37">
        <v>35</v>
      </c>
      <c r="G94" s="37">
        <v>35</v>
      </c>
      <c r="H94" s="216"/>
      <c r="I94" s="47"/>
      <c r="K94" s="216"/>
      <c r="L94" s="47"/>
    </row>
    <row r="95" spans="1:12" x14ac:dyDescent="0.25">
      <c r="A95" s="234" t="s">
        <v>253</v>
      </c>
      <c r="B95" s="218" t="s">
        <v>254</v>
      </c>
      <c r="C95" s="37">
        <v>20</v>
      </c>
      <c r="D95" s="37">
        <v>20</v>
      </c>
      <c r="E95" s="37">
        <v>0</v>
      </c>
      <c r="F95" s="37">
        <v>0</v>
      </c>
      <c r="G95" s="37">
        <v>0</v>
      </c>
      <c r="H95" s="216"/>
      <c r="I95" s="47"/>
      <c r="J95" s="195">
        <v>0</v>
      </c>
      <c r="K95" s="216"/>
      <c r="L95" s="47"/>
    </row>
    <row r="96" spans="1:12" x14ac:dyDescent="0.25">
      <c r="A96" s="234" t="s">
        <v>255</v>
      </c>
      <c r="B96" s="218" t="s">
        <v>256</v>
      </c>
      <c r="C96" s="37"/>
      <c r="D96" s="37">
        <v>35</v>
      </c>
      <c r="E96" s="37">
        <v>35</v>
      </c>
      <c r="F96" s="37">
        <v>35</v>
      </c>
      <c r="G96" s="37">
        <v>35</v>
      </c>
      <c r="J96" s="195">
        <v>0</v>
      </c>
    </row>
    <row r="97" spans="1:10" x14ac:dyDescent="0.25">
      <c r="A97" s="234" t="s">
        <v>257</v>
      </c>
      <c r="B97" s="218" t="s">
        <v>258</v>
      </c>
      <c r="C97" s="37">
        <v>340</v>
      </c>
      <c r="D97" s="37">
        <v>340</v>
      </c>
      <c r="E97" s="37">
        <v>0</v>
      </c>
      <c r="F97" s="37">
        <v>0</v>
      </c>
      <c r="G97" s="37">
        <v>0</v>
      </c>
      <c r="J97" s="195">
        <v>0</v>
      </c>
    </row>
    <row r="98" spans="1:10" x14ac:dyDescent="0.25">
      <c r="A98" s="234" t="s">
        <v>153</v>
      </c>
      <c r="B98" s="218" t="s">
        <v>154</v>
      </c>
      <c r="C98" s="37">
        <v>46582</v>
      </c>
      <c r="D98" s="37">
        <v>5332</v>
      </c>
      <c r="E98" s="37">
        <v>997</v>
      </c>
      <c r="F98" s="37">
        <v>997</v>
      </c>
      <c r="G98" s="37">
        <v>997</v>
      </c>
      <c r="H98" s="195" t="s">
        <v>259</v>
      </c>
      <c r="J98" s="195">
        <v>0</v>
      </c>
    </row>
    <row r="99" spans="1:10" x14ac:dyDescent="0.25">
      <c r="A99" s="234" t="s">
        <v>260</v>
      </c>
      <c r="B99" s="218" t="s">
        <v>261</v>
      </c>
      <c r="C99" s="37">
        <v>0</v>
      </c>
      <c r="D99" s="37">
        <v>603</v>
      </c>
      <c r="E99" s="37">
        <v>603</v>
      </c>
      <c r="F99" s="37">
        <v>603</v>
      </c>
      <c r="G99" s="37">
        <v>603</v>
      </c>
      <c r="H99" s="216"/>
      <c r="I99" s="47"/>
    </row>
    <row r="100" spans="1:10" x14ac:dyDescent="0.25">
      <c r="A100" s="234" t="s">
        <v>262</v>
      </c>
      <c r="B100" s="218" t="s">
        <v>263</v>
      </c>
      <c r="C100" s="37">
        <v>0</v>
      </c>
      <c r="D100" s="37">
        <v>6</v>
      </c>
      <c r="E100" s="37">
        <v>5</v>
      </c>
      <c r="F100" s="37">
        <v>5</v>
      </c>
      <c r="G100" s="37">
        <v>5</v>
      </c>
      <c r="H100" s="216"/>
      <c r="I100" s="47"/>
    </row>
    <row r="101" spans="1:10" x14ac:dyDescent="0.25">
      <c r="A101" s="217" t="s">
        <v>165</v>
      </c>
      <c r="B101" s="218" t="s">
        <v>166</v>
      </c>
      <c r="C101" s="37"/>
      <c r="D101" s="37">
        <v>40</v>
      </c>
      <c r="E101" s="37">
        <v>36</v>
      </c>
      <c r="F101" s="37">
        <v>36</v>
      </c>
      <c r="G101" s="37">
        <v>36</v>
      </c>
      <c r="H101" s="216"/>
      <c r="I101" s="47"/>
    </row>
    <row r="102" spans="1:10" x14ac:dyDescent="0.25">
      <c r="A102" s="234" t="s">
        <v>264</v>
      </c>
      <c r="B102" s="218" t="s">
        <v>265</v>
      </c>
      <c r="C102" s="232"/>
      <c r="D102" s="232">
        <v>40</v>
      </c>
      <c r="E102" s="232">
        <v>40</v>
      </c>
      <c r="F102" s="232">
        <v>40</v>
      </c>
      <c r="G102" s="232">
        <v>40</v>
      </c>
    </row>
    <row r="103" spans="1:10" x14ac:dyDescent="0.25">
      <c r="A103" s="234" t="s">
        <v>176</v>
      </c>
      <c r="B103" s="218" t="s">
        <v>266</v>
      </c>
      <c r="C103" s="232">
        <v>2460</v>
      </c>
      <c r="D103" s="232">
        <v>4115</v>
      </c>
      <c r="E103" s="232">
        <v>2904</v>
      </c>
      <c r="F103" s="232">
        <v>2734</v>
      </c>
      <c r="G103" s="232">
        <v>2734</v>
      </c>
      <c r="H103" s="216" t="s">
        <v>267</v>
      </c>
      <c r="I103" s="47"/>
    </row>
    <row r="104" spans="1:10" x14ac:dyDescent="0.25">
      <c r="A104" s="234" t="s">
        <v>268</v>
      </c>
      <c r="B104" s="218" t="s">
        <v>269</v>
      </c>
      <c r="C104" s="232">
        <v>0</v>
      </c>
      <c r="D104" s="232">
        <v>0</v>
      </c>
      <c r="E104" s="232">
        <v>0</v>
      </c>
      <c r="F104" s="37">
        <v>0</v>
      </c>
      <c r="G104" s="37">
        <v>0</v>
      </c>
      <c r="H104" s="216"/>
      <c r="I104" s="47"/>
    </row>
    <row r="105" spans="1:10" x14ac:dyDescent="0.25">
      <c r="A105" s="234" t="s">
        <v>270</v>
      </c>
      <c r="B105" s="218" t="s">
        <v>271</v>
      </c>
      <c r="C105" s="232">
        <v>218</v>
      </c>
      <c r="D105" s="232">
        <v>836</v>
      </c>
      <c r="E105" s="232">
        <v>755</v>
      </c>
      <c r="F105" s="37">
        <v>745</v>
      </c>
      <c r="G105" s="37">
        <v>745</v>
      </c>
      <c r="H105" s="216" t="s">
        <v>272</v>
      </c>
      <c r="I105" s="47"/>
    </row>
    <row r="106" spans="1:10" ht="28.5" customHeight="1" x14ac:dyDescent="0.25">
      <c r="A106" s="234" t="s">
        <v>273</v>
      </c>
      <c r="B106" s="218" t="s">
        <v>274</v>
      </c>
      <c r="C106" s="232">
        <v>80</v>
      </c>
      <c r="D106" s="232">
        <v>80</v>
      </c>
      <c r="E106" s="232">
        <v>74</v>
      </c>
      <c r="F106" s="232">
        <v>61</v>
      </c>
      <c r="G106" s="232">
        <v>61</v>
      </c>
      <c r="H106" s="216" t="s">
        <v>248</v>
      </c>
      <c r="I106" s="47"/>
    </row>
    <row r="107" spans="1:10" x14ac:dyDescent="0.25">
      <c r="A107" s="234" t="s">
        <v>275</v>
      </c>
      <c r="B107" s="218" t="s">
        <v>276</v>
      </c>
      <c r="C107" s="232">
        <v>200</v>
      </c>
      <c r="D107" s="232">
        <v>152</v>
      </c>
      <c r="E107" s="232">
        <v>60</v>
      </c>
      <c r="F107" s="232">
        <v>60</v>
      </c>
      <c r="G107" s="232">
        <v>60</v>
      </c>
    </row>
    <row r="108" spans="1:10" x14ac:dyDescent="0.25">
      <c r="A108" s="234" t="s">
        <v>277</v>
      </c>
      <c r="B108" s="218" t="s">
        <v>278</v>
      </c>
      <c r="C108" s="232"/>
      <c r="D108" s="232">
        <v>8</v>
      </c>
      <c r="E108" s="232">
        <v>8</v>
      </c>
      <c r="F108" s="232">
        <v>8</v>
      </c>
      <c r="G108" s="232">
        <v>8</v>
      </c>
    </row>
    <row r="109" spans="1:10" x14ac:dyDescent="0.25">
      <c r="A109" s="234" t="s">
        <v>178</v>
      </c>
      <c r="B109" s="218" t="s">
        <v>179</v>
      </c>
      <c r="C109" s="232">
        <v>20</v>
      </c>
      <c r="D109" s="232">
        <v>20</v>
      </c>
      <c r="E109" s="232">
        <v>17</v>
      </c>
      <c r="F109" s="232">
        <v>17</v>
      </c>
      <c r="G109" s="232">
        <v>17</v>
      </c>
    </row>
    <row r="110" spans="1:10" x14ac:dyDescent="0.25">
      <c r="A110" s="234" t="s">
        <v>180</v>
      </c>
      <c r="B110" s="218" t="s">
        <v>181</v>
      </c>
      <c r="C110" s="232">
        <v>20</v>
      </c>
      <c r="D110" s="232">
        <v>20</v>
      </c>
      <c r="E110" s="232">
        <v>17</v>
      </c>
      <c r="F110" s="232">
        <v>17</v>
      </c>
      <c r="G110" s="232">
        <v>17</v>
      </c>
    </row>
    <row r="111" spans="1:10" x14ac:dyDescent="0.25">
      <c r="A111" s="234" t="s">
        <v>182</v>
      </c>
      <c r="B111" s="218" t="s">
        <v>183</v>
      </c>
      <c r="C111" s="232">
        <v>20</v>
      </c>
      <c r="D111" s="232">
        <v>20</v>
      </c>
      <c r="E111" s="232">
        <v>12</v>
      </c>
      <c r="F111" s="232">
        <v>12</v>
      </c>
      <c r="G111" s="232">
        <v>12</v>
      </c>
    </row>
    <row r="112" spans="1:10" x14ac:dyDescent="0.25">
      <c r="A112" s="234" t="s">
        <v>279</v>
      </c>
      <c r="B112" s="218" t="s">
        <v>280</v>
      </c>
      <c r="C112" s="232"/>
      <c r="D112" s="232">
        <v>40</v>
      </c>
      <c r="E112" s="232">
        <v>40</v>
      </c>
      <c r="F112" s="232">
        <v>40</v>
      </c>
      <c r="G112" s="232">
        <v>40</v>
      </c>
      <c r="H112" s="216"/>
      <c r="I112" s="47"/>
    </row>
    <row r="113" spans="1:9" x14ac:dyDescent="0.25">
      <c r="A113" s="234" t="s">
        <v>281</v>
      </c>
      <c r="B113" s="218" t="s">
        <v>200</v>
      </c>
      <c r="C113" s="232"/>
      <c r="D113" s="232">
        <v>51</v>
      </c>
      <c r="E113" s="232">
        <v>51</v>
      </c>
      <c r="F113" s="232"/>
      <c r="G113" s="232"/>
      <c r="H113" s="216"/>
      <c r="I113" s="47">
        <v>0</v>
      </c>
    </row>
    <row r="114" spans="1:9" x14ac:dyDescent="0.25">
      <c r="A114" s="234" t="s">
        <v>282</v>
      </c>
      <c r="B114" s="218" t="s">
        <v>208</v>
      </c>
      <c r="C114" s="232"/>
      <c r="D114" s="232">
        <v>3512</v>
      </c>
      <c r="E114" s="232">
        <v>3512</v>
      </c>
      <c r="F114" s="232">
        <v>3512</v>
      </c>
      <c r="G114" s="232"/>
      <c r="H114" s="216"/>
      <c r="I114" s="47">
        <v>0</v>
      </c>
    </row>
    <row r="115" spans="1:9" x14ac:dyDescent="0.25">
      <c r="A115" s="234" t="s">
        <v>283</v>
      </c>
      <c r="B115" s="218" t="s">
        <v>284</v>
      </c>
      <c r="C115" s="232">
        <v>20</v>
      </c>
      <c r="D115" s="232">
        <v>20</v>
      </c>
      <c r="E115" s="232">
        <v>12</v>
      </c>
      <c r="F115" s="232">
        <v>12</v>
      </c>
      <c r="G115" s="232">
        <v>12</v>
      </c>
      <c r="H115" s="216"/>
      <c r="I115" s="47"/>
    </row>
    <row r="116" spans="1:9" x14ac:dyDescent="0.25">
      <c r="A116" s="234" t="s">
        <v>285</v>
      </c>
      <c r="B116" s="218" t="s">
        <v>286</v>
      </c>
      <c r="C116" s="232"/>
      <c r="D116" s="232">
        <v>3350</v>
      </c>
      <c r="E116" s="232">
        <v>1630</v>
      </c>
      <c r="F116" s="232">
        <v>1630</v>
      </c>
      <c r="G116" s="232">
        <v>1630</v>
      </c>
    </row>
    <row r="117" spans="1:9" x14ac:dyDescent="0.25">
      <c r="A117" s="234" t="s">
        <v>287</v>
      </c>
      <c r="B117" s="218" t="s">
        <v>288</v>
      </c>
      <c r="C117" s="232"/>
      <c r="D117" s="232">
        <v>2558</v>
      </c>
      <c r="E117" s="232">
        <v>691</v>
      </c>
      <c r="F117" s="232">
        <v>674</v>
      </c>
      <c r="G117" s="232">
        <v>674</v>
      </c>
      <c r="H117" s="216" t="s">
        <v>289</v>
      </c>
      <c r="I117" s="47"/>
    </row>
    <row r="118" spans="1:9" x14ac:dyDescent="0.25">
      <c r="A118" s="234" t="s">
        <v>290</v>
      </c>
      <c r="B118" s="218" t="s">
        <v>291</v>
      </c>
      <c r="C118" s="232"/>
      <c r="D118" s="232">
        <v>100</v>
      </c>
      <c r="E118" s="232">
        <v>100</v>
      </c>
      <c r="F118" s="232">
        <v>100</v>
      </c>
      <c r="G118" s="232">
        <v>100</v>
      </c>
    </row>
    <row r="119" spans="1:9" x14ac:dyDescent="0.25">
      <c r="A119" s="234" t="s">
        <v>292</v>
      </c>
      <c r="B119" s="218" t="s">
        <v>293</v>
      </c>
      <c r="C119" s="232"/>
      <c r="D119" s="232">
        <v>500</v>
      </c>
      <c r="E119" s="232">
        <v>3</v>
      </c>
      <c r="F119" s="232">
        <v>3</v>
      </c>
      <c r="G119" s="232">
        <v>3</v>
      </c>
    </row>
    <row r="120" spans="1:9" x14ac:dyDescent="0.25">
      <c r="A120" s="234" t="s">
        <v>294</v>
      </c>
      <c r="B120" s="218" t="s">
        <v>295</v>
      </c>
      <c r="C120" s="232"/>
      <c r="D120" s="232">
        <v>2932</v>
      </c>
      <c r="E120" s="232">
        <v>1532</v>
      </c>
      <c r="F120" s="232">
        <v>1532</v>
      </c>
      <c r="G120" s="232">
        <v>1532</v>
      </c>
    </row>
    <row r="121" spans="1:9" x14ac:dyDescent="0.25">
      <c r="A121" s="234" t="s">
        <v>296</v>
      </c>
      <c r="B121" s="218" t="s">
        <v>297</v>
      </c>
      <c r="C121" s="232"/>
      <c r="D121" s="232">
        <v>335</v>
      </c>
      <c r="E121" s="232">
        <v>218</v>
      </c>
      <c r="F121" s="232">
        <v>218</v>
      </c>
      <c r="G121" s="232">
        <v>218</v>
      </c>
    </row>
    <row r="122" spans="1:9" x14ac:dyDescent="0.25">
      <c r="A122" s="234" t="s">
        <v>298</v>
      </c>
      <c r="B122" s="218" t="s">
        <v>299</v>
      </c>
      <c r="C122" s="232"/>
      <c r="D122" s="232">
        <v>13723</v>
      </c>
      <c r="E122" s="232">
        <v>13723</v>
      </c>
      <c r="F122" s="232">
        <v>13723</v>
      </c>
      <c r="G122" s="232"/>
    </row>
    <row r="123" spans="1:9" x14ac:dyDescent="0.25">
      <c r="A123" s="234" t="s">
        <v>300</v>
      </c>
      <c r="B123" s="218" t="s">
        <v>232</v>
      </c>
      <c r="C123" s="232"/>
      <c r="D123" s="232">
        <v>150</v>
      </c>
      <c r="E123" s="232">
        <v>103</v>
      </c>
      <c r="F123" s="232">
        <v>103</v>
      </c>
      <c r="G123" s="232">
        <v>103</v>
      </c>
    </row>
    <row r="124" spans="1:9" x14ac:dyDescent="0.25">
      <c r="A124" s="234" t="s">
        <v>301</v>
      </c>
      <c r="B124" s="218" t="s">
        <v>302</v>
      </c>
      <c r="C124" s="232"/>
      <c r="D124" s="232">
        <v>492</v>
      </c>
      <c r="E124" s="232">
        <v>255</v>
      </c>
      <c r="F124" s="232">
        <v>170</v>
      </c>
      <c r="G124" s="232">
        <v>170</v>
      </c>
      <c r="H124" s="216" t="s">
        <v>303</v>
      </c>
      <c r="I124" s="47"/>
    </row>
    <row r="125" spans="1:9" x14ac:dyDescent="0.25">
      <c r="A125" s="234" t="s">
        <v>304</v>
      </c>
      <c r="B125" s="218" t="s">
        <v>234</v>
      </c>
      <c r="C125" s="232"/>
      <c r="D125" s="232">
        <v>387</v>
      </c>
      <c r="E125" s="232">
        <v>387</v>
      </c>
      <c r="F125" s="232"/>
      <c r="G125" s="232"/>
      <c r="H125" s="195" t="s">
        <v>305</v>
      </c>
    </row>
    <row r="126" spans="1:9" x14ac:dyDescent="0.25">
      <c r="A126" s="234" t="s">
        <v>306</v>
      </c>
      <c r="B126" s="218" t="s">
        <v>236</v>
      </c>
      <c r="C126" s="232"/>
      <c r="D126" s="232">
        <v>5655</v>
      </c>
      <c r="E126" s="232">
        <v>2933</v>
      </c>
      <c r="F126" s="232">
        <v>907</v>
      </c>
      <c r="G126" s="232">
        <v>907</v>
      </c>
      <c r="H126" s="216" t="s">
        <v>307</v>
      </c>
      <c r="I126" s="47"/>
    </row>
    <row r="127" spans="1:9" x14ac:dyDescent="0.25">
      <c r="A127" s="234" t="s">
        <v>308</v>
      </c>
      <c r="B127" s="218" t="s">
        <v>309</v>
      </c>
      <c r="C127" s="232"/>
      <c r="D127" s="232">
        <v>70</v>
      </c>
      <c r="E127" s="232">
        <v>46</v>
      </c>
      <c r="F127" s="232">
        <v>46</v>
      </c>
      <c r="G127" s="232">
        <v>46</v>
      </c>
    </row>
    <row r="128" spans="1:9" ht="17.25" thickBot="1" x14ac:dyDescent="0.3">
      <c r="A128" s="235"/>
      <c r="B128" s="236"/>
      <c r="C128" s="232"/>
      <c r="D128" s="232"/>
      <c r="E128" s="232"/>
      <c r="F128" s="232"/>
      <c r="G128" s="232"/>
    </row>
    <row r="129" spans="1:9" ht="17.25" thickBot="1" x14ac:dyDescent="0.3">
      <c r="A129" s="29"/>
      <c r="B129" s="4" t="s">
        <v>5</v>
      </c>
      <c r="C129" s="237">
        <f>C4-C16</f>
        <v>0</v>
      </c>
      <c r="D129" s="237">
        <f>D4-D16</f>
        <v>660901</v>
      </c>
      <c r="E129" s="237">
        <f>E4-E16</f>
        <v>710894</v>
      </c>
      <c r="F129" s="203">
        <f>F4-F16</f>
        <v>716801</v>
      </c>
      <c r="G129" s="203">
        <f>G4-G16</f>
        <v>730524</v>
      </c>
      <c r="H129" s="238">
        <f>G129-F129</f>
        <v>13723</v>
      </c>
    </row>
    <row r="130" spans="1:9" hidden="1" x14ac:dyDescent="0.25">
      <c r="A130" s="239"/>
      <c r="B130" s="239"/>
      <c r="C130" s="240"/>
      <c r="D130" s="240">
        <f>D5-D129</f>
        <v>-649021</v>
      </c>
      <c r="E130" s="240"/>
      <c r="F130" s="240"/>
      <c r="G130" s="240"/>
      <c r="H130" s="238"/>
    </row>
    <row r="131" spans="1:9" hidden="1" x14ac:dyDescent="0.25">
      <c r="A131" s="239"/>
      <c r="B131" s="239"/>
      <c r="C131" s="239"/>
      <c r="D131" s="241">
        <v>-649022</v>
      </c>
      <c r="E131" s="239"/>
      <c r="F131" s="239">
        <v>716801</v>
      </c>
      <c r="G131" s="194">
        <v>730524</v>
      </c>
      <c r="H131" s="238">
        <f>G131-F131</f>
        <v>13723</v>
      </c>
      <c r="I131" s="6"/>
    </row>
    <row r="132" spans="1:9" hidden="1" x14ac:dyDescent="0.25">
      <c r="A132" s="7"/>
      <c r="B132" s="7"/>
      <c r="C132" s="7"/>
      <c r="D132" s="23">
        <f>D130-D131</f>
        <v>1</v>
      </c>
      <c r="E132" s="7"/>
      <c r="F132" s="23">
        <f>F131-F129</f>
        <v>0</v>
      </c>
      <c r="G132" s="23"/>
      <c r="H132" s="238">
        <f>G132-F132</f>
        <v>0</v>
      </c>
      <c r="I132" s="6"/>
    </row>
    <row r="133" spans="1:9" ht="17.25" thickBot="1" x14ac:dyDescent="0.3">
      <c r="A133" s="7"/>
      <c r="B133" s="7"/>
      <c r="C133" s="7"/>
      <c r="D133" s="7"/>
      <c r="E133" s="7"/>
      <c r="F133" s="7"/>
      <c r="G133" s="23"/>
    </row>
    <row r="134" spans="1:9" ht="17.25" thickBot="1" x14ac:dyDescent="0.3">
      <c r="A134" s="4" t="s">
        <v>310</v>
      </c>
      <c r="B134" s="207"/>
      <c r="C134" s="207"/>
      <c r="D134" s="207"/>
      <c r="E134" s="207"/>
      <c r="F134" s="207"/>
      <c r="G134" s="242" t="s">
        <v>0</v>
      </c>
    </row>
    <row r="135" spans="1:9" s="247" customFormat="1" ht="15.75" customHeight="1" x14ac:dyDescent="0.25">
      <c r="A135" s="243" t="s">
        <v>126</v>
      </c>
      <c r="B135" s="244"/>
      <c r="C135" s="244"/>
      <c r="D135" s="244"/>
      <c r="E135" s="244"/>
      <c r="F135" s="245"/>
      <c r="G135" s="246">
        <v>730524</v>
      </c>
    </row>
    <row r="136" spans="1:9" x14ac:dyDescent="0.25">
      <c r="A136" s="248" t="s">
        <v>311</v>
      </c>
      <c r="B136" s="249"/>
      <c r="C136" s="249"/>
      <c r="D136" s="249"/>
      <c r="E136" s="249"/>
      <c r="F136" s="250"/>
      <c r="G136" s="20">
        <v>-3</v>
      </c>
      <c r="H136" s="251">
        <v>2317</v>
      </c>
    </row>
    <row r="137" spans="1:9" s="254" customFormat="1" x14ac:dyDescent="0.25">
      <c r="A137" s="248" t="s">
        <v>312</v>
      </c>
      <c r="B137" s="252"/>
      <c r="C137" s="252"/>
      <c r="D137" s="252"/>
      <c r="E137" s="252"/>
      <c r="F137" s="252"/>
      <c r="G137" s="253">
        <v>-282</v>
      </c>
      <c r="H137" s="251">
        <v>282295.99</v>
      </c>
    </row>
    <row r="138" spans="1:9" s="254" customFormat="1" ht="17.25" thickBot="1" x14ac:dyDescent="0.3">
      <c r="A138" s="255" t="s">
        <v>313</v>
      </c>
      <c r="B138" s="256"/>
      <c r="C138" s="257"/>
      <c r="D138" s="257"/>
      <c r="E138" s="257"/>
      <c r="F138" s="257"/>
      <c r="G138" s="258">
        <f>SUM(G135:G137)</f>
        <v>730239</v>
      </c>
      <c r="H138" s="259">
        <f>SUM(H136:H137)</f>
        <v>284612.99</v>
      </c>
    </row>
    <row r="139" spans="1:9" s="254" customFormat="1" x14ac:dyDescent="0.25">
      <c r="B139" s="260"/>
      <c r="C139" s="261"/>
      <c r="D139" s="261"/>
      <c r="E139" s="261"/>
      <c r="F139" s="261"/>
      <c r="G139" s="262"/>
      <c r="H139" s="251">
        <v>5773313.8300000001</v>
      </c>
    </row>
    <row r="140" spans="1:9" s="254" customFormat="1" x14ac:dyDescent="0.25">
      <c r="B140" s="260"/>
      <c r="C140" s="261"/>
      <c r="D140" s="261"/>
      <c r="E140" s="261"/>
      <c r="F140" s="261"/>
      <c r="G140" s="262"/>
    </row>
    <row r="141" spans="1:9" s="254" customFormat="1" x14ac:dyDescent="0.25">
      <c r="B141" s="260"/>
      <c r="C141" s="261"/>
      <c r="D141" s="261"/>
      <c r="E141" s="261"/>
      <c r="F141" s="261"/>
      <c r="G141" s="262"/>
    </row>
    <row r="142" spans="1:9" s="254" customFormat="1" ht="17.25" x14ac:dyDescent="0.3">
      <c r="B142" s="263"/>
      <c r="C142" s="261"/>
      <c r="D142" s="261"/>
      <c r="E142" s="261"/>
      <c r="F142" s="261"/>
      <c r="G142" s="262"/>
    </row>
    <row r="143" spans="1:9" s="254" customFormat="1" x14ac:dyDescent="0.25">
      <c r="B143" s="260"/>
      <c r="C143" s="261"/>
      <c r="D143" s="261"/>
      <c r="E143" s="261"/>
      <c r="F143" s="261"/>
      <c r="G143" s="262"/>
    </row>
    <row r="144" spans="1:9" x14ac:dyDescent="0.25">
      <c r="B144" s="264"/>
      <c r="C144" s="264"/>
      <c r="D144" s="264"/>
      <c r="E144" s="264"/>
      <c r="F144" s="264"/>
    </row>
    <row r="145" spans="1:12" x14ac:dyDescent="0.25">
      <c r="B145" s="264"/>
      <c r="C145" s="264"/>
      <c r="D145" s="264"/>
      <c r="E145" s="264"/>
      <c r="F145" s="264"/>
    </row>
    <row r="146" spans="1:12" x14ac:dyDescent="0.25">
      <c r="B146" s="264"/>
      <c r="C146" s="264"/>
      <c r="D146" s="264"/>
      <c r="E146" s="264"/>
      <c r="F146" s="264"/>
    </row>
    <row r="147" spans="1:12" x14ac:dyDescent="0.25">
      <c r="B147" s="264"/>
      <c r="C147" s="264"/>
      <c r="D147" s="264"/>
      <c r="E147" s="264"/>
      <c r="F147" s="264"/>
    </row>
    <row r="148" spans="1:12" x14ac:dyDescent="0.25">
      <c r="B148" s="264"/>
      <c r="C148" s="264"/>
      <c r="D148" s="264"/>
      <c r="E148" s="264"/>
      <c r="F148" s="264"/>
    </row>
    <row r="149" spans="1:12" x14ac:dyDescent="0.25">
      <c r="B149" s="265"/>
      <c r="C149" s="265"/>
      <c r="D149" s="265"/>
      <c r="E149" s="265"/>
      <c r="F149" s="265"/>
    </row>
    <row r="150" spans="1:12" s="265" customFormat="1" x14ac:dyDescent="0.25">
      <c r="A150" s="195"/>
      <c r="H150" s="195"/>
      <c r="I150" s="195"/>
      <c r="J150" s="195"/>
      <c r="K150" s="195"/>
      <c r="L150" s="195"/>
    </row>
    <row r="151" spans="1:12" s="265" customFormat="1" x14ac:dyDescent="0.25">
      <c r="A151" s="195"/>
      <c r="H151" s="195"/>
      <c r="I151" s="195"/>
      <c r="J151" s="195"/>
      <c r="K151" s="195"/>
      <c r="L151" s="195"/>
    </row>
    <row r="152" spans="1:12" s="265" customFormat="1" x14ac:dyDescent="0.25">
      <c r="A152" s="195"/>
      <c r="H152" s="195"/>
      <c r="I152" s="195"/>
      <c r="J152" s="195"/>
      <c r="K152" s="195"/>
      <c r="L152" s="195"/>
    </row>
    <row r="153" spans="1:12" s="265" customFormat="1" x14ac:dyDescent="0.25">
      <c r="A153" s="195"/>
      <c r="H153" s="195"/>
      <c r="I153" s="195"/>
      <c r="J153" s="195"/>
      <c r="K153" s="195"/>
      <c r="L153" s="195"/>
    </row>
    <row r="154" spans="1:12" s="265" customFormat="1" x14ac:dyDescent="0.25">
      <c r="A154" s="195"/>
      <c r="H154" s="195"/>
      <c r="I154" s="195"/>
      <c r="J154" s="195"/>
      <c r="K154" s="195"/>
      <c r="L154" s="195"/>
    </row>
    <row r="155" spans="1:12" s="265" customFormat="1" x14ac:dyDescent="0.25">
      <c r="A155" s="195"/>
      <c r="H155" s="195"/>
      <c r="I155" s="195"/>
      <c r="J155" s="195"/>
      <c r="K155" s="195"/>
      <c r="L155" s="195"/>
    </row>
    <row r="156" spans="1:12" s="265" customFormat="1" x14ac:dyDescent="0.25">
      <c r="A156" s="195"/>
      <c r="H156" s="195"/>
      <c r="I156" s="195"/>
      <c r="J156" s="195"/>
      <c r="K156" s="195"/>
      <c r="L156" s="195"/>
    </row>
    <row r="157" spans="1:12" s="265" customFormat="1" x14ac:dyDescent="0.25">
      <c r="A157" s="195"/>
      <c r="H157" s="195"/>
      <c r="I157" s="195"/>
      <c r="J157" s="195"/>
      <c r="K157" s="195"/>
      <c r="L157" s="195"/>
    </row>
    <row r="158" spans="1:12" s="265" customFormat="1" x14ac:dyDescent="0.25">
      <c r="A158" s="195"/>
      <c r="H158" s="195"/>
      <c r="I158" s="195"/>
      <c r="J158" s="195"/>
      <c r="K158" s="195"/>
      <c r="L158" s="195"/>
    </row>
    <row r="159" spans="1:12" s="265" customFormat="1" x14ac:dyDescent="0.25">
      <c r="A159" s="195"/>
      <c r="H159" s="195"/>
      <c r="I159" s="195"/>
      <c r="J159" s="195"/>
      <c r="K159" s="195"/>
      <c r="L159" s="195"/>
    </row>
    <row r="160" spans="1:12" s="265" customFormat="1" x14ac:dyDescent="0.25">
      <c r="A160" s="195"/>
      <c r="H160" s="195"/>
      <c r="I160" s="195"/>
      <c r="J160" s="195"/>
      <c r="K160" s="195"/>
      <c r="L160" s="195"/>
    </row>
    <row r="161" spans="1:12" s="265" customFormat="1" x14ac:dyDescent="0.25">
      <c r="A161" s="195"/>
      <c r="H161" s="195"/>
      <c r="I161" s="195"/>
      <c r="J161" s="195"/>
      <c r="K161" s="195"/>
      <c r="L161" s="195"/>
    </row>
    <row r="162" spans="1:12" s="265" customFormat="1" x14ac:dyDescent="0.25">
      <c r="A162" s="195"/>
      <c r="B162" s="266"/>
      <c r="H162" s="195"/>
      <c r="I162" s="195"/>
      <c r="J162" s="195"/>
      <c r="K162" s="195"/>
      <c r="L162" s="195"/>
    </row>
    <row r="163" spans="1:12" s="265" customFormat="1" x14ac:dyDescent="0.25">
      <c r="A163" s="195"/>
      <c r="H163" s="195"/>
      <c r="I163" s="195"/>
      <c r="J163" s="195"/>
      <c r="K163" s="195"/>
      <c r="L163" s="195"/>
    </row>
    <row r="164" spans="1:12" s="265" customFormat="1" x14ac:dyDescent="0.25">
      <c r="A164" s="195"/>
      <c r="H164" s="195"/>
      <c r="I164" s="195"/>
      <c r="J164" s="195"/>
      <c r="K164" s="195"/>
      <c r="L164" s="195"/>
    </row>
    <row r="165" spans="1:12" s="265" customFormat="1" x14ac:dyDescent="0.25">
      <c r="A165" s="195"/>
      <c r="H165" s="195"/>
      <c r="I165" s="195"/>
      <c r="J165" s="195"/>
      <c r="K165" s="195"/>
      <c r="L165" s="195"/>
    </row>
    <row r="166" spans="1:12" s="265" customFormat="1" x14ac:dyDescent="0.25">
      <c r="A166" s="195"/>
      <c r="H166" s="195"/>
      <c r="I166" s="195"/>
      <c r="J166" s="195"/>
      <c r="K166" s="195"/>
      <c r="L166" s="195"/>
    </row>
    <row r="167" spans="1:12" s="265" customFormat="1" x14ac:dyDescent="0.25">
      <c r="A167" s="195"/>
      <c r="H167" s="195"/>
      <c r="I167" s="195"/>
      <c r="J167" s="195"/>
      <c r="K167" s="195"/>
      <c r="L167" s="195"/>
    </row>
    <row r="168" spans="1:12" s="265" customFormat="1" x14ac:dyDescent="0.25">
      <c r="A168" s="195"/>
      <c r="H168" s="195"/>
      <c r="I168" s="195"/>
      <c r="J168" s="195"/>
      <c r="K168" s="195"/>
      <c r="L168" s="195"/>
    </row>
    <row r="169" spans="1:12" s="265" customFormat="1" x14ac:dyDescent="0.25">
      <c r="A169" s="195"/>
      <c r="H169" s="195"/>
      <c r="I169" s="195"/>
      <c r="J169" s="195"/>
      <c r="K169" s="195"/>
      <c r="L169" s="195"/>
    </row>
    <row r="170" spans="1:12" s="265" customFormat="1" x14ac:dyDescent="0.25">
      <c r="A170" s="195"/>
      <c r="H170" s="195"/>
      <c r="I170" s="195"/>
      <c r="J170" s="195"/>
      <c r="K170" s="195"/>
      <c r="L170" s="195"/>
    </row>
    <row r="171" spans="1:12" s="265" customFormat="1" x14ac:dyDescent="0.25">
      <c r="A171" s="195"/>
      <c r="H171" s="195"/>
      <c r="I171" s="195"/>
      <c r="J171" s="195"/>
      <c r="K171" s="195"/>
      <c r="L171" s="195"/>
    </row>
    <row r="172" spans="1:12" s="265" customFormat="1" x14ac:dyDescent="0.25">
      <c r="A172" s="195"/>
      <c r="H172" s="195"/>
      <c r="I172" s="195"/>
      <c r="J172" s="195"/>
      <c r="K172" s="195"/>
      <c r="L172" s="195"/>
    </row>
    <row r="173" spans="1:12" s="265" customFormat="1" x14ac:dyDescent="0.25">
      <c r="A173" s="195"/>
      <c r="H173" s="195"/>
      <c r="I173" s="195"/>
      <c r="J173" s="195"/>
      <c r="K173" s="195"/>
      <c r="L173" s="195"/>
    </row>
    <row r="174" spans="1:12" s="265" customFormat="1" x14ac:dyDescent="0.25">
      <c r="A174" s="195"/>
      <c r="H174" s="195"/>
      <c r="I174" s="195"/>
      <c r="J174" s="195"/>
      <c r="K174" s="195"/>
      <c r="L174" s="195"/>
    </row>
    <row r="175" spans="1:12" s="265" customFormat="1" x14ac:dyDescent="0.25">
      <c r="A175" s="195"/>
      <c r="H175" s="195"/>
      <c r="I175" s="195"/>
      <c r="J175" s="195"/>
      <c r="K175" s="195"/>
      <c r="L175" s="195"/>
    </row>
    <row r="176" spans="1:12" s="265" customFormat="1" x14ac:dyDescent="0.25">
      <c r="A176" s="195"/>
      <c r="H176" s="195"/>
      <c r="I176" s="195"/>
      <c r="J176" s="195"/>
      <c r="K176" s="195"/>
      <c r="L176" s="195"/>
    </row>
    <row r="177" spans="1:12" s="265" customFormat="1" x14ac:dyDescent="0.25">
      <c r="A177" s="195"/>
      <c r="H177" s="195"/>
      <c r="I177" s="195"/>
      <c r="J177" s="195"/>
      <c r="K177" s="195"/>
      <c r="L177" s="195"/>
    </row>
    <row r="178" spans="1:12" s="265" customFormat="1" x14ac:dyDescent="0.25">
      <c r="A178" s="195"/>
      <c r="H178" s="195"/>
      <c r="I178" s="195"/>
      <c r="J178" s="195"/>
      <c r="K178" s="195"/>
      <c r="L178" s="195"/>
    </row>
    <row r="179" spans="1:12" s="265" customFormat="1" x14ac:dyDescent="0.25">
      <c r="A179" s="195"/>
      <c r="H179" s="195"/>
      <c r="I179" s="195"/>
      <c r="J179" s="195"/>
      <c r="K179" s="195"/>
      <c r="L179" s="195"/>
    </row>
    <row r="180" spans="1:12" s="265" customFormat="1" x14ac:dyDescent="0.25">
      <c r="A180" s="195"/>
      <c r="H180" s="195"/>
      <c r="I180" s="195"/>
      <c r="J180" s="195"/>
      <c r="K180" s="195"/>
      <c r="L180" s="195"/>
    </row>
    <row r="181" spans="1:12" s="265" customFormat="1" x14ac:dyDescent="0.25">
      <c r="A181" s="195"/>
      <c r="H181" s="195"/>
      <c r="I181" s="195"/>
      <c r="J181" s="195"/>
      <c r="K181" s="195"/>
      <c r="L181" s="195"/>
    </row>
    <row r="182" spans="1:12" s="265" customFormat="1" x14ac:dyDescent="0.25">
      <c r="A182" s="195"/>
      <c r="H182" s="195"/>
      <c r="I182" s="195"/>
      <c r="J182" s="195"/>
      <c r="K182" s="195"/>
      <c r="L182" s="195"/>
    </row>
    <row r="183" spans="1:12" s="265" customFormat="1" x14ac:dyDescent="0.25">
      <c r="A183" s="195"/>
      <c r="H183" s="195"/>
      <c r="I183" s="195"/>
      <c r="J183" s="195"/>
      <c r="K183" s="195"/>
      <c r="L183" s="195"/>
    </row>
    <row r="184" spans="1:12" s="265" customFormat="1" x14ac:dyDescent="0.25">
      <c r="A184" s="195"/>
      <c r="H184" s="195"/>
      <c r="I184" s="195"/>
      <c r="J184" s="195"/>
      <c r="K184" s="195"/>
      <c r="L184" s="195"/>
    </row>
    <row r="185" spans="1:12" s="265" customFormat="1" x14ac:dyDescent="0.25">
      <c r="A185" s="195"/>
      <c r="H185" s="195"/>
      <c r="I185" s="195"/>
      <c r="J185" s="195"/>
      <c r="K185" s="195"/>
      <c r="L185" s="195"/>
    </row>
    <row r="186" spans="1:12" s="265" customFormat="1" x14ac:dyDescent="0.25">
      <c r="A186" s="195"/>
      <c r="H186" s="195"/>
      <c r="I186" s="195"/>
      <c r="J186" s="195"/>
      <c r="K186" s="195"/>
      <c r="L186" s="195"/>
    </row>
    <row r="187" spans="1:12" s="265" customFormat="1" x14ac:dyDescent="0.25">
      <c r="A187" s="195"/>
      <c r="H187" s="195"/>
      <c r="I187" s="195"/>
      <c r="J187" s="195"/>
      <c r="K187" s="195"/>
      <c r="L187" s="195"/>
    </row>
    <row r="188" spans="1:12" s="265" customFormat="1" x14ac:dyDescent="0.25">
      <c r="A188" s="195"/>
      <c r="H188" s="195"/>
      <c r="I188" s="195"/>
      <c r="J188" s="195"/>
      <c r="K188" s="195"/>
      <c r="L188" s="195"/>
    </row>
    <row r="189" spans="1:12" s="265" customFormat="1" x14ac:dyDescent="0.25">
      <c r="A189" s="195"/>
      <c r="H189" s="195"/>
      <c r="I189" s="195"/>
      <c r="J189" s="195"/>
      <c r="K189" s="195"/>
      <c r="L189" s="195"/>
    </row>
    <row r="190" spans="1:12" s="265" customFormat="1" x14ac:dyDescent="0.25">
      <c r="A190" s="195"/>
      <c r="H190" s="195"/>
      <c r="I190" s="195"/>
      <c r="J190" s="195"/>
      <c r="K190" s="195"/>
      <c r="L190" s="195"/>
    </row>
    <row r="191" spans="1:12" s="265" customFormat="1" x14ac:dyDescent="0.25">
      <c r="A191" s="195"/>
      <c r="H191" s="195"/>
      <c r="I191" s="195"/>
      <c r="J191" s="195"/>
      <c r="K191" s="195"/>
      <c r="L191" s="195"/>
    </row>
    <row r="192" spans="1:12" s="265" customFormat="1" x14ac:dyDescent="0.25">
      <c r="A192" s="195"/>
      <c r="H192" s="195"/>
      <c r="I192" s="195"/>
      <c r="J192" s="195"/>
      <c r="K192" s="195"/>
      <c r="L192" s="195"/>
    </row>
    <row r="193" spans="1:12" s="265" customFormat="1" x14ac:dyDescent="0.25">
      <c r="A193" s="195"/>
      <c r="H193" s="195"/>
      <c r="I193" s="195"/>
      <c r="J193" s="195"/>
      <c r="K193" s="195"/>
      <c r="L193" s="195"/>
    </row>
    <row r="194" spans="1:12" s="265" customFormat="1" x14ac:dyDescent="0.25">
      <c r="A194" s="195"/>
      <c r="H194" s="195"/>
      <c r="I194" s="195"/>
      <c r="J194" s="195"/>
      <c r="K194" s="195"/>
      <c r="L194" s="195"/>
    </row>
  </sheetData>
  <autoFilter ref="A1:A194"/>
  <mergeCells count="1">
    <mergeCell ref="F2:G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fitToHeight="2" orientation="portrait" r:id="rId1"/>
  <headerFooter alignWithMargins="0">
    <oddFooter>&amp;R&amp;P</oddFooter>
  </headerFooter>
  <rowBreaks count="1" manualBreakCount="1">
    <brk id="70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Zeros="0" zoomScale="75" zoomScaleNormal="75" workbookViewId="0"/>
  </sheetViews>
  <sheetFormatPr defaultRowHeight="15" x14ac:dyDescent="0.2"/>
  <cols>
    <col min="1" max="1" width="69.28515625" customWidth="1"/>
    <col min="2" max="2" width="20.140625" style="290" customWidth="1"/>
    <col min="3" max="3" width="19.28515625" style="269" customWidth="1"/>
    <col min="4" max="4" width="24.140625" style="270" customWidth="1"/>
    <col min="5" max="5" width="24.5703125" customWidth="1"/>
    <col min="6" max="6" width="13" hidden="1" customWidth="1"/>
    <col min="7" max="7" width="9.140625" hidden="1" customWidth="1"/>
    <col min="8" max="8" width="17.140625" hidden="1" customWidth="1"/>
    <col min="9" max="9" width="0" hidden="1" customWidth="1"/>
    <col min="10" max="10" width="15.85546875" hidden="1" customWidth="1"/>
    <col min="11" max="11" width="20.5703125" hidden="1" customWidth="1"/>
    <col min="12" max="14" width="0" hidden="1" customWidth="1"/>
  </cols>
  <sheetData>
    <row r="1" spans="1:12" s="272" customFormat="1" ht="16.5" thickBot="1" x14ac:dyDescent="0.3">
      <c r="A1" s="267"/>
      <c r="B1" s="268"/>
      <c r="C1" s="269"/>
      <c r="D1" s="270"/>
      <c r="E1" s="271" t="s">
        <v>0</v>
      </c>
    </row>
    <row r="2" spans="1:12" s="272" customFormat="1" ht="16.5" customHeight="1" x14ac:dyDescent="0.25">
      <c r="A2" s="273" t="s">
        <v>314</v>
      </c>
      <c r="B2" s="274" t="s">
        <v>315</v>
      </c>
      <c r="C2" s="275" t="s">
        <v>316</v>
      </c>
      <c r="D2" s="276" t="s">
        <v>317</v>
      </c>
      <c r="E2" s="277" t="s">
        <v>42</v>
      </c>
    </row>
    <row r="3" spans="1:12" s="272" customFormat="1" ht="16.5" customHeight="1" thickBot="1" x14ac:dyDescent="0.3">
      <c r="A3" s="278" t="s">
        <v>318</v>
      </c>
      <c r="B3" s="279"/>
      <c r="C3" s="280"/>
      <c r="D3" s="281" t="s">
        <v>319</v>
      </c>
      <c r="E3" s="282" t="s">
        <v>320</v>
      </c>
    </row>
    <row r="4" spans="1:12" ht="19.5" thickBot="1" x14ac:dyDescent="0.35">
      <c r="A4" s="283" t="s">
        <v>3</v>
      </c>
      <c r="B4" s="284">
        <f>SUM(B5:B14)</f>
        <v>32467</v>
      </c>
      <c r="C4" s="284">
        <f>SUM(C5:C14)</f>
        <v>40307</v>
      </c>
      <c r="D4" s="285">
        <f>SUM(D5:D14)</f>
        <v>44948</v>
      </c>
      <c r="E4" s="285">
        <f>SUM(E5:E14)</f>
        <v>34753</v>
      </c>
      <c r="J4" s="47">
        <f>E8+E9+E10+E7</f>
        <v>518</v>
      </c>
    </row>
    <row r="5" spans="1:12" ht="18.75" x14ac:dyDescent="0.3">
      <c r="A5" s="286" t="s">
        <v>7</v>
      </c>
      <c r="B5" s="287"/>
      <c r="C5" s="287">
        <v>1225</v>
      </c>
      <c r="D5" s="287">
        <v>1225</v>
      </c>
      <c r="E5" s="287">
        <v>1225</v>
      </c>
    </row>
    <row r="6" spans="1:12" ht="18.75" x14ac:dyDescent="0.3">
      <c r="A6" s="288" t="s">
        <v>321</v>
      </c>
      <c r="B6" s="289"/>
      <c r="C6" s="289">
        <v>6457</v>
      </c>
      <c r="D6" s="289">
        <v>6456</v>
      </c>
      <c r="E6" s="289">
        <v>6456</v>
      </c>
    </row>
    <row r="7" spans="1:12" ht="18.75" x14ac:dyDescent="0.3">
      <c r="A7" s="288" t="s">
        <v>322</v>
      </c>
      <c r="B7" s="289">
        <v>300</v>
      </c>
      <c r="C7" s="289">
        <v>300</v>
      </c>
      <c r="D7" s="289">
        <v>373</v>
      </c>
      <c r="E7" s="289">
        <v>373</v>
      </c>
      <c r="F7" s="290"/>
      <c r="G7" s="291"/>
      <c r="H7" s="291"/>
    </row>
    <row r="8" spans="1:12" ht="21" customHeight="1" x14ac:dyDescent="0.3">
      <c r="A8" s="292" t="s">
        <v>323</v>
      </c>
      <c r="B8" s="289">
        <v>55</v>
      </c>
      <c r="C8" s="289">
        <v>55</v>
      </c>
      <c r="D8" s="289">
        <v>90</v>
      </c>
      <c r="E8" s="289">
        <v>90</v>
      </c>
      <c r="G8" s="293"/>
      <c r="H8" s="291"/>
      <c r="I8">
        <v>3200</v>
      </c>
      <c r="J8">
        <v>2132</v>
      </c>
      <c r="K8">
        <v>86432</v>
      </c>
    </row>
    <row r="9" spans="1:12" ht="21" customHeight="1" x14ac:dyDescent="0.3">
      <c r="A9" s="292" t="s">
        <v>324</v>
      </c>
      <c r="B9" s="289">
        <v>8</v>
      </c>
      <c r="C9" s="289">
        <v>8</v>
      </c>
      <c r="D9" s="289">
        <v>3</v>
      </c>
      <c r="E9" s="289">
        <v>3</v>
      </c>
      <c r="F9" t="s">
        <v>325</v>
      </c>
      <c r="I9">
        <v>8200</v>
      </c>
      <c r="J9">
        <v>2132</v>
      </c>
      <c r="K9">
        <v>357400</v>
      </c>
    </row>
    <row r="10" spans="1:12" ht="18.75" x14ac:dyDescent="0.3">
      <c r="A10" s="292" t="s">
        <v>326</v>
      </c>
      <c r="B10" s="289"/>
      <c r="C10" s="289"/>
      <c r="D10" s="289">
        <v>52</v>
      </c>
      <c r="E10" s="289">
        <v>52</v>
      </c>
      <c r="F10" t="s">
        <v>327</v>
      </c>
      <c r="I10">
        <v>3200</v>
      </c>
      <c r="J10">
        <v>2324</v>
      </c>
      <c r="K10" s="293">
        <v>53975</v>
      </c>
      <c r="L10" t="s">
        <v>327</v>
      </c>
    </row>
    <row r="11" spans="1:12" ht="18.75" x14ac:dyDescent="0.3">
      <c r="A11" s="292" t="s">
        <v>328</v>
      </c>
      <c r="B11" s="289"/>
      <c r="C11" s="289"/>
      <c r="D11" s="289">
        <v>4004</v>
      </c>
      <c r="E11" s="289">
        <v>4004</v>
      </c>
      <c r="K11">
        <v>1006</v>
      </c>
      <c r="L11" t="s">
        <v>329</v>
      </c>
    </row>
    <row r="12" spans="1:12" ht="18.75" x14ac:dyDescent="0.3">
      <c r="A12" s="288" t="s">
        <v>330</v>
      </c>
      <c r="B12" s="289"/>
      <c r="C12" s="289"/>
      <c r="D12" s="289"/>
      <c r="E12" s="289"/>
      <c r="K12">
        <v>13920</v>
      </c>
      <c r="L12" t="s">
        <v>331</v>
      </c>
    </row>
    <row r="13" spans="1:12" ht="18.75" x14ac:dyDescent="0.3">
      <c r="A13" s="288" t="s">
        <v>332</v>
      </c>
      <c r="B13" s="289">
        <v>20450</v>
      </c>
      <c r="C13" s="289">
        <v>20608</v>
      </c>
      <c r="D13" s="289">
        <v>21554</v>
      </c>
      <c r="E13" s="289">
        <v>14843</v>
      </c>
      <c r="I13">
        <v>8200</v>
      </c>
      <c r="J13">
        <v>2329</v>
      </c>
      <c r="K13">
        <v>500</v>
      </c>
    </row>
    <row r="14" spans="1:12" ht="19.5" thickBot="1" x14ac:dyDescent="0.35">
      <c r="A14" s="288" t="s">
        <v>333</v>
      </c>
      <c r="B14" s="294">
        <v>11654</v>
      </c>
      <c r="C14" s="294">
        <v>11654</v>
      </c>
      <c r="D14" s="294">
        <v>11191</v>
      </c>
      <c r="E14" s="294">
        <v>7707</v>
      </c>
    </row>
    <row r="15" spans="1:12" ht="19.5" thickBot="1" x14ac:dyDescent="0.35">
      <c r="A15" s="283" t="s">
        <v>4</v>
      </c>
      <c r="B15" s="295">
        <f>B17+B21</f>
        <v>32467</v>
      </c>
      <c r="C15" s="295">
        <f>C17+C21</f>
        <v>40307</v>
      </c>
      <c r="D15" s="295">
        <f>D17+D21</f>
        <v>34325</v>
      </c>
      <c r="E15" s="295">
        <f>E17+E21</f>
        <v>34319</v>
      </c>
    </row>
    <row r="16" spans="1:12" ht="19.5" hidden="1" thickBot="1" x14ac:dyDescent="0.35">
      <c r="A16" s="296"/>
      <c r="B16" s="297"/>
      <c r="C16" s="297"/>
      <c r="D16" s="297"/>
      <c r="E16" s="297"/>
    </row>
    <row r="17" spans="1:12" ht="18.75" x14ac:dyDescent="0.3">
      <c r="A17" s="298" t="s">
        <v>48</v>
      </c>
      <c r="B17" s="299"/>
      <c r="C17" s="300">
        <f>SUM(C18:C19)</f>
        <v>113</v>
      </c>
      <c r="D17" s="301">
        <f>SUM(D19)</f>
        <v>108</v>
      </c>
      <c r="E17" s="301">
        <f>SUM(E19)</f>
        <v>108</v>
      </c>
    </row>
    <row r="18" spans="1:12" ht="18.75" x14ac:dyDescent="0.3">
      <c r="A18" s="302" t="s">
        <v>334</v>
      </c>
      <c r="B18" s="303"/>
      <c r="C18" s="304"/>
      <c r="D18" s="305"/>
      <c r="E18" s="305"/>
    </row>
    <row r="19" spans="1:12" ht="18.75" x14ac:dyDescent="0.3">
      <c r="A19" s="288" t="s">
        <v>335</v>
      </c>
      <c r="B19" s="306"/>
      <c r="C19" s="294">
        <v>113</v>
      </c>
      <c r="D19" s="307">
        <v>108</v>
      </c>
      <c r="E19" s="307">
        <v>108</v>
      </c>
      <c r="F19" s="290"/>
      <c r="G19" s="290"/>
    </row>
    <row r="20" spans="1:12" ht="15.75" x14ac:dyDescent="0.25">
      <c r="A20" s="288"/>
      <c r="B20" s="308"/>
      <c r="C20" s="309"/>
      <c r="D20" s="310"/>
      <c r="E20" s="310"/>
      <c r="F20" s="290"/>
      <c r="G20" s="290"/>
    </row>
    <row r="21" spans="1:12" ht="18.75" x14ac:dyDescent="0.3">
      <c r="A21" s="298" t="s">
        <v>50</v>
      </c>
      <c r="B21" s="311">
        <f>B22+B31</f>
        <v>32467</v>
      </c>
      <c r="C21" s="312">
        <f>C22+C31</f>
        <v>40194</v>
      </c>
      <c r="D21" s="301">
        <f>D22+D31</f>
        <v>34217</v>
      </c>
      <c r="E21" s="301">
        <f>E22+E31</f>
        <v>34211</v>
      </c>
      <c r="F21" s="290"/>
      <c r="G21" s="290"/>
      <c r="I21" t="s">
        <v>336</v>
      </c>
    </row>
    <row r="22" spans="1:12" ht="18.75" x14ac:dyDescent="0.3">
      <c r="A22" s="302" t="s">
        <v>337</v>
      </c>
      <c r="B22" s="313">
        <f>SUM(B23:B29)</f>
        <v>20513</v>
      </c>
      <c r="C22" s="314">
        <f>SUM(C23:C29)</f>
        <v>26725</v>
      </c>
      <c r="D22" s="315">
        <f>SUM(D23:D29)</f>
        <v>23330</v>
      </c>
      <c r="E22" s="315">
        <f>SUM(E23:E29)</f>
        <v>23328</v>
      </c>
      <c r="F22" s="290">
        <v>13783</v>
      </c>
      <c r="G22" s="290"/>
    </row>
    <row r="23" spans="1:12" ht="34.5" customHeight="1" x14ac:dyDescent="0.3">
      <c r="A23" s="316" t="s">
        <v>338</v>
      </c>
      <c r="B23" s="317">
        <v>12388</v>
      </c>
      <c r="C23" s="318">
        <v>17970</v>
      </c>
      <c r="D23" s="319">
        <v>16100</v>
      </c>
      <c r="E23" s="294">
        <v>16098</v>
      </c>
      <c r="F23" s="290"/>
      <c r="G23" s="290"/>
      <c r="H23" s="320">
        <f>D23-E23</f>
        <v>2</v>
      </c>
      <c r="I23" s="321"/>
      <c r="J23" s="321"/>
      <c r="K23" s="322"/>
      <c r="L23" s="322"/>
    </row>
    <row r="24" spans="1:12" ht="18.75" x14ac:dyDescent="0.3">
      <c r="A24" s="288" t="s">
        <v>339</v>
      </c>
      <c r="B24" s="317">
        <v>3517</v>
      </c>
      <c r="C24" s="318">
        <v>4191</v>
      </c>
      <c r="D24" s="323">
        <v>3388</v>
      </c>
      <c r="E24" s="324">
        <v>3388</v>
      </c>
      <c r="F24" s="290"/>
      <c r="G24" s="290"/>
      <c r="H24" s="325">
        <f t="shared" ref="H24:H41" si="0">D24-E24</f>
        <v>0</v>
      </c>
      <c r="J24" s="293"/>
    </row>
    <row r="25" spans="1:12" ht="18.75" x14ac:dyDescent="0.3">
      <c r="A25" s="288" t="s">
        <v>340</v>
      </c>
      <c r="B25" s="317">
        <v>395</v>
      </c>
      <c r="C25" s="318">
        <v>493</v>
      </c>
      <c r="D25" s="319">
        <v>461</v>
      </c>
      <c r="E25" s="294">
        <v>461</v>
      </c>
      <c r="F25" s="290"/>
      <c r="G25" s="290"/>
      <c r="H25" s="320">
        <f t="shared" si="0"/>
        <v>0</v>
      </c>
    </row>
    <row r="26" spans="1:12" ht="18.75" customHeight="1" x14ac:dyDescent="0.3">
      <c r="A26" s="326" t="s">
        <v>341</v>
      </c>
      <c r="B26" s="317">
        <v>305</v>
      </c>
      <c r="C26" s="318">
        <f>460+121</f>
        <v>581</v>
      </c>
      <c r="D26" s="323">
        <v>283</v>
      </c>
      <c r="E26" s="324">
        <v>283</v>
      </c>
      <c r="H26" s="320">
        <f t="shared" si="0"/>
        <v>0</v>
      </c>
      <c r="I26">
        <f>305+157-2</f>
        <v>460</v>
      </c>
    </row>
    <row r="27" spans="1:12" ht="34.5" customHeight="1" x14ac:dyDescent="0.3">
      <c r="A27" s="327" t="s">
        <v>342</v>
      </c>
      <c r="B27" s="317">
        <v>240</v>
      </c>
      <c r="C27" s="318">
        <v>240</v>
      </c>
      <c r="D27" s="323">
        <v>174</v>
      </c>
      <c r="E27" s="324">
        <v>174</v>
      </c>
      <c r="H27" s="325">
        <f t="shared" si="0"/>
        <v>0</v>
      </c>
    </row>
    <row r="28" spans="1:12" ht="18.75" customHeight="1" x14ac:dyDescent="0.3">
      <c r="A28" s="327" t="s">
        <v>343</v>
      </c>
      <c r="B28" s="317">
        <v>666</v>
      </c>
      <c r="C28" s="318">
        <v>550</v>
      </c>
      <c r="D28" s="323">
        <v>232</v>
      </c>
      <c r="E28" s="324">
        <v>232</v>
      </c>
      <c r="H28" s="320">
        <f t="shared" si="0"/>
        <v>0</v>
      </c>
      <c r="I28">
        <f>666-116</f>
        <v>550</v>
      </c>
    </row>
    <row r="29" spans="1:12" ht="18.75" x14ac:dyDescent="0.3">
      <c r="A29" s="288" t="s">
        <v>344</v>
      </c>
      <c r="B29" s="317">
        <v>3002</v>
      </c>
      <c r="C29" s="318">
        <v>2700</v>
      </c>
      <c r="D29" s="319">
        <v>2692</v>
      </c>
      <c r="E29" s="294">
        <v>2692</v>
      </c>
      <c r="H29" s="320">
        <f t="shared" si="0"/>
        <v>0</v>
      </c>
      <c r="I29">
        <f>3002-302</f>
        <v>2700</v>
      </c>
    </row>
    <row r="30" spans="1:12" ht="18" customHeight="1" x14ac:dyDescent="0.3">
      <c r="A30" s="288"/>
      <c r="B30" s="306"/>
      <c r="C30" s="328"/>
      <c r="D30" s="307"/>
      <c r="E30" s="307"/>
      <c r="H30" s="325">
        <f t="shared" si="0"/>
        <v>0</v>
      </c>
    </row>
    <row r="31" spans="1:12" ht="18.75" x14ac:dyDescent="0.3">
      <c r="A31" s="302" t="s">
        <v>334</v>
      </c>
      <c r="B31" s="313">
        <f>SUM(B32:B41)</f>
        <v>11954</v>
      </c>
      <c r="C31" s="314">
        <f>SUM(C32:C41)</f>
        <v>13469</v>
      </c>
      <c r="D31" s="315">
        <f>SUM(D32:D41)</f>
        <v>10887</v>
      </c>
      <c r="E31" s="315">
        <f>SUM(E32:E41)</f>
        <v>10883</v>
      </c>
      <c r="F31" s="322">
        <v>5293</v>
      </c>
      <c r="H31" s="320"/>
    </row>
    <row r="32" spans="1:12" ht="20.25" customHeight="1" x14ac:dyDescent="0.3">
      <c r="A32" s="288" t="s">
        <v>339</v>
      </c>
      <c r="B32" s="317">
        <v>1916</v>
      </c>
      <c r="C32" s="318">
        <v>2145</v>
      </c>
      <c r="D32" s="319">
        <v>1986</v>
      </c>
      <c r="E32" s="294">
        <v>1986</v>
      </c>
      <c r="H32" s="320">
        <f t="shared" si="0"/>
        <v>0</v>
      </c>
    </row>
    <row r="33" spans="1:12" s="329" customFormat="1" ht="18" customHeight="1" x14ac:dyDescent="0.3">
      <c r="A33" s="288" t="s">
        <v>345</v>
      </c>
      <c r="B33" s="317">
        <v>130</v>
      </c>
      <c r="C33" s="318">
        <v>180</v>
      </c>
      <c r="D33" s="319">
        <v>179</v>
      </c>
      <c r="E33" s="294">
        <v>179</v>
      </c>
      <c r="H33" s="325">
        <f t="shared" si="0"/>
        <v>0</v>
      </c>
    </row>
    <row r="34" spans="1:12" s="331" customFormat="1" ht="18.75" customHeight="1" x14ac:dyDescent="0.3">
      <c r="A34" s="326" t="s">
        <v>346</v>
      </c>
      <c r="B34" s="317">
        <v>1186</v>
      </c>
      <c r="C34" s="318">
        <v>1276</v>
      </c>
      <c r="D34" s="319">
        <v>807</v>
      </c>
      <c r="E34" s="294">
        <v>806</v>
      </c>
      <c r="F34" s="330" t="s">
        <v>347</v>
      </c>
      <c r="G34" s="330"/>
      <c r="H34" s="320">
        <f t="shared" si="0"/>
        <v>1</v>
      </c>
      <c r="I34" s="330"/>
      <c r="J34" s="330"/>
      <c r="K34" s="330"/>
    </row>
    <row r="35" spans="1:12" s="331" customFormat="1" ht="33.75" customHeight="1" x14ac:dyDescent="0.3">
      <c r="A35" s="332" t="s">
        <v>342</v>
      </c>
      <c r="B35" s="317">
        <v>300</v>
      </c>
      <c r="C35" s="318">
        <v>301</v>
      </c>
      <c r="D35" s="319">
        <v>300</v>
      </c>
      <c r="E35" s="294">
        <v>297</v>
      </c>
      <c r="H35" s="320">
        <f t="shared" si="0"/>
        <v>3</v>
      </c>
    </row>
    <row r="36" spans="1:12" ht="18.75" x14ac:dyDescent="0.3">
      <c r="A36" s="326" t="s">
        <v>348</v>
      </c>
      <c r="B36" s="317">
        <v>120</v>
      </c>
      <c r="C36" s="318">
        <v>119</v>
      </c>
      <c r="D36" s="319">
        <v>99</v>
      </c>
      <c r="E36" s="294">
        <v>99</v>
      </c>
      <c r="H36" s="325">
        <f t="shared" si="0"/>
        <v>0</v>
      </c>
    </row>
    <row r="37" spans="1:12" ht="18.75" x14ac:dyDescent="0.3">
      <c r="A37" s="326" t="s">
        <v>349</v>
      </c>
      <c r="B37" s="317">
        <v>5</v>
      </c>
      <c r="C37" s="318">
        <v>5</v>
      </c>
      <c r="D37" s="319"/>
      <c r="E37" s="294"/>
      <c r="H37" s="320">
        <f t="shared" si="0"/>
        <v>0</v>
      </c>
    </row>
    <row r="38" spans="1:12" ht="18.75" x14ac:dyDescent="0.3">
      <c r="A38" s="288" t="s">
        <v>350</v>
      </c>
      <c r="B38" s="317">
        <v>379</v>
      </c>
      <c r="C38" s="318">
        <v>385</v>
      </c>
      <c r="D38" s="319">
        <v>337</v>
      </c>
      <c r="E38" s="294">
        <v>337</v>
      </c>
      <c r="H38" s="320">
        <f t="shared" si="0"/>
        <v>0</v>
      </c>
    </row>
    <row r="39" spans="1:12" ht="18.75" x14ac:dyDescent="0.3">
      <c r="A39" s="288" t="s">
        <v>351</v>
      </c>
      <c r="B39" s="317">
        <v>7139</v>
      </c>
      <c r="C39" s="318">
        <v>7436</v>
      </c>
      <c r="D39" s="319">
        <v>6211</v>
      </c>
      <c r="E39" s="294">
        <v>6211</v>
      </c>
      <c r="H39" s="325">
        <f t="shared" si="0"/>
        <v>0</v>
      </c>
    </row>
    <row r="40" spans="1:12" ht="18.75" x14ac:dyDescent="0.3">
      <c r="A40" s="288" t="s">
        <v>352</v>
      </c>
      <c r="B40" s="317">
        <v>10</v>
      </c>
      <c r="C40" s="318">
        <v>10</v>
      </c>
      <c r="D40" s="319"/>
      <c r="E40" s="294"/>
      <c r="H40" s="320">
        <f t="shared" si="0"/>
        <v>0</v>
      </c>
    </row>
    <row r="41" spans="1:12" ht="19.5" thickBot="1" x14ac:dyDescent="0.35">
      <c r="A41" s="333" t="s">
        <v>353</v>
      </c>
      <c r="B41" s="317">
        <v>769</v>
      </c>
      <c r="C41" s="334">
        <v>1612</v>
      </c>
      <c r="D41" s="319">
        <v>968</v>
      </c>
      <c r="E41" s="294">
        <v>968</v>
      </c>
      <c r="H41" s="320">
        <f t="shared" si="0"/>
        <v>0</v>
      </c>
      <c r="K41" s="270">
        <f>C5-C42</f>
        <v>1225</v>
      </c>
      <c r="L41" s="270" t="s">
        <v>11</v>
      </c>
    </row>
    <row r="42" spans="1:12" ht="19.5" thickBot="1" x14ac:dyDescent="0.35">
      <c r="A42" s="335" t="s">
        <v>5</v>
      </c>
      <c r="B42" s="295">
        <f>B4-B15</f>
        <v>0</v>
      </c>
      <c r="C42" s="295">
        <f>C4-C15</f>
        <v>0</v>
      </c>
      <c r="D42" s="336">
        <f>D4-D15</f>
        <v>10623</v>
      </c>
      <c r="E42" s="336">
        <f>E4-E15</f>
        <v>434</v>
      </c>
      <c r="H42" s="47">
        <f>E42-E44</f>
        <v>434</v>
      </c>
      <c r="K42" s="270">
        <v>3211000</v>
      </c>
      <c r="L42" s="270"/>
    </row>
    <row r="43" spans="1:12" ht="18.75" x14ac:dyDescent="0.3">
      <c r="A43" s="337"/>
      <c r="B43" s="313"/>
      <c r="C43" s="313"/>
      <c r="D43" s="338"/>
      <c r="E43" s="339"/>
      <c r="H43" s="47"/>
      <c r="K43" s="270"/>
      <c r="L43" s="270"/>
    </row>
    <row r="44" spans="1:12" ht="19.5" thickBot="1" x14ac:dyDescent="0.35">
      <c r="C44" s="340"/>
      <c r="E44" s="341"/>
    </row>
    <row r="45" spans="1:12" ht="19.5" customHeight="1" x14ac:dyDescent="0.25">
      <c r="A45" s="342" t="s">
        <v>310</v>
      </c>
      <c r="B45" s="343"/>
      <c r="C45" s="344"/>
      <c r="D45" s="345"/>
      <c r="E45" s="346" t="s">
        <v>0</v>
      </c>
      <c r="F45" s="347"/>
      <c r="H45" s="293"/>
    </row>
    <row r="46" spans="1:12" ht="19.5" customHeight="1" x14ac:dyDescent="0.3">
      <c r="A46" s="348" t="s">
        <v>126</v>
      </c>
      <c r="B46" s="349"/>
      <c r="C46" s="350"/>
      <c r="D46" s="351"/>
      <c r="E46" s="352">
        <f>E42</f>
        <v>434</v>
      </c>
      <c r="F46" s="353">
        <f>F40</f>
        <v>0</v>
      </c>
    </row>
    <row r="47" spans="1:12" ht="19.5" customHeight="1" x14ac:dyDescent="0.3">
      <c r="A47" s="354" t="s">
        <v>354</v>
      </c>
      <c r="B47" s="355"/>
      <c r="C47" s="356"/>
      <c r="D47" s="357"/>
      <c r="E47" s="352">
        <f>D42-E42</f>
        <v>10189</v>
      </c>
      <c r="F47" s="358">
        <f>D40-E40</f>
        <v>0</v>
      </c>
    </row>
    <row r="48" spans="1:12" ht="19.5" thickBot="1" x14ac:dyDescent="0.35">
      <c r="A48" s="359" t="s">
        <v>355</v>
      </c>
      <c r="B48" s="360"/>
      <c r="C48" s="361"/>
      <c r="D48" s="362"/>
      <c r="E48" s="363">
        <f>SUM(E46:E47)</f>
        <v>10623</v>
      </c>
      <c r="F48" s="364">
        <f>F46+F47</f>
        <v>0</v>
      </c>
    </row>
    <row r="49" spans="6:6" x14ac:dyDescent="0.2">
      <c r="F49" s="347"/>
    </row>
  </sheetData>
  <mergeCells count="2">
    <mergeCell ref="B2:B3"/>
    <mergeCell ref="C2:C3"/>
  </mergeCells>
  <pageMargins left="0.70866141732283472" right="0.55118110236220474" top="0.78740157480314965" bottom="0.78740157480314965" header="0.31496062992125984" footer="0.31496062992125984"/>
  <pageSetup paperSize="9" scale="57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zoomScale="90" zoomScaleNormal="90" workbookViewId="0">
      <selection activeCell="A29" sqref="A29"/>
    </sheetView>
  </sheetViews>
  <sheetFormatPr defaultRowHeight="15.75" x14ac:dyDescent="0.25"/>
  <cols>
    <col min="1" max="1" width="62.5703125" style="365" customWidth="1"/>
    <col min="2" max="2" width="23" style="365" customWidth="1"/>
    <col min="3" max="3" width="22.7109375" style="365" customWidth="1"/>
    <col min="4" max="4" width="22.140625" style="365" customWidth="1"/>
    <col min="5" max="5" width="8.140625" style="389" customWidth="1"/>
    <col min="6" max="6" width="9.140625" style="365"/>
    <col min="7" max="7" width="11" style="365" bestFit="1" customWidth="1"/>
    <col min="8" max="8" width="10.7109375" style="365" customWidth="1"/>
    <col min="9" max="256" width="9.140625" style="365"/>
    <col min="257" max="257" width="62.5703125" style="365" customWidth="1"/>
    <col min="258" max="258" width="23" style="365" customWidth="1"/>
    <col min="259" max="259" width="22.7109375" style="365" customWidth="1"/>
    <col min="260" max="260" width="22.140625" style="365" customWidth="1"/>
    <col min="261" max="261" width="8.140625" style="365" customWidth="1"/>
    <col min="262" max="262" width="9.140625" style="365"/>
    <col min="263" max="263" width="11" style="365" bestFit="1" customWidth="1"/>
    <col min="264" max="264" width="10.7109375" style="365" customWidth="1"/>
    <col min="265" max="512" width="9.140625" style="365"/>
    <col min="513" max="513" width="62.5703125" style="365" customWidth="1"/>
    <col min="514" max="514" width="23" style="365" customWidth="1"/>
    <col min="515" max="515" width="22.7109375" style="365" customWidth="1"/>
    <col min="516" max="516" width="22.140625" style="365" customWidth="1"/>
    <col min="517" max="517" width="8.140625" style="365" customWidth="1"/>
    <col min="518" max="518" width="9.140625" style="365"/>
    <col min="519" max="519" width="11" style="365" bestFit="1" customWidth="1"/>
    <col min="520" max="520" width="10.7109375" style="365" customWidth="1"/>
    <col min="521" max="768" width="9.140625" style="365"/>
    <col min="769" max="769" width="62.5703125" style="365" customWidth="1"/>
    <col min="770" max="770" width="23" style="365" customWidth="1"/>
    <col min="771" max="771" width="22.7109375" style="365" customWidth="1"/>
    <col min="772" max="772" width="22.140625" style="365" customWidth="1"/>
    <col min="773" max="773" width="8.140625" style="365" customWidth="1"/>
    <col min="774" max="774" width="9.140625" style="365"/>
    <col min="775" max="775" width="11" style="365" bestFit="1" customWidth="1"/>
    <col min="776" max="776" width="10.7109375" style="365" customWidth="1"/>
    <col min="777" max="1024" width="9.140625" style="365"/>
    <col min="1025" max="1025" width="62.5703125" style="365" customWidth="1"/>
    <col min="1026" max="1026" width="23" style="365" customWidth="1"/>
    <col min="1027" max="1027" width="22.7109375" style="365" customWidth="1"/>
    <col min="1028" max="1028" width="22.140625" style="365" customWidth="1"/>
    <col min="1029" max="1029" width="8.140625" style="365" customWidth="1"/>
    <col min="1030" max="1030" width="9.140625" style="365"/>
    <col min="1031" max="1031" width="11" style="365" bestFit="1" customWidth="1"/>
    <col min="1032" max="1032" width="10.7109375" style="365" customWidth="1"/>
    <col min="1033" max="1280" width="9.140625" style="365"/>
    <col min="1281" max="1281" width="62.5703125" style="365" customWidth="1"/>
    <col min="1282" max="1282" width="23" style="365" customWidth="1"/>
    <col min="1283" max="1283" width="22.7109375" style="365" customWidth="1"/>
    <col min="1284" max="1284" width="22.140625" style="365" customWidth="1"/>
    <col min="1285" max="1285" width="8.140625" style="365" customWidth="1"/>
    <col min="1286" max="1286" width="9.140625" style="365"/>
    <col min="1287" max="1287" width="11" style="365" bestFit="1" customWidth="1"/>
    <col min="1288" max="1288" width="10.7109375" style="365" customWidth="1"/>
    <col min="1289" max="1536" width="9.140625" style="365"/>
    <col min="1537" max="1537" width="62.5703125" style="365" customWidth="1"/>
    <col min="1538" max="1538" width="23" style="365" customWidth="1"/>
    <col min="1539" max="1539" width="22.7109375" style="365" customWidth="1"/>
    <col min="1540" max="1540" width="22.140625" style="365" customWidth="1"/>
    <col min="1541" max="1541" width="8.140625" style="365" customWidth="1"/>
    <col min="1542" max="1542" width="9.140625" style="365"/>
    <col min="1543" max="1543" width="11" style="365" bestFit="1" customWidth="1"/>
    <col min="1544" max="1544" width="10.7109375" style="365" customWidth="1"/>
    <col min="1545" max="1792" width="9.140625" style="365"/>
    <col min="1793" max="1793" width="62.5703125" style="365" customWidth="1"/>
    <col min="1794" max="1794" width="23" style="365" customWidth="1"/>
    <col min="1795" max="1795" width="22.7109375" style="365" customWidth="1"/>
    <col min="1796" max="1796" width="22.140625" style="365" customWidth="1"/>
    <col min="1797" max="1797" width="8.140625" style="365" customWidth="1"/>
    <col min="1798" max="1798" width="9.140625" style="365"/>
    <col min="1799" max="1799" width="11" style="365" bestFit="1" customWidth="1"/>
    <col min="1800" max="1800" width="10.7109375" style="365" customWidth="1"/>
    <col min="1801" max="2048" width="9.140625" style="365"/>
    <col min="2049" max="2049" width="62.5703125" style="365" customWidth="1"/>
    <col min="2050" max="2050" width="23" style="365" customWidth="1"/>
    <col min="2051" max="2051" width="22.7109375" style="365" customWidth="1"/>
    <col min="2052" max="2052" width="22.140625" style="365" customWidth="1"/>
    <col min="2053" max="2053" width="8.140625" style="365" customWidth="1"/>
    <col min="2054" max="2054" width="9.140625" style="365"/>
    <col min="2055" max="2055" width="11" style="365" bestFit="1" customWidth="1"/>
    <col min="2056" max="2056" width="10.7109375" style="365" customWidth="1"/>
    <col min="2057" max="2304" width="9.140625" style="365"/>
    <col min="2305" max="2305" width="62.5703125" style="365" customWidth="1"/>
    <col min="2306" max="2306" width="23" style="365" customWidth="1"/>
    <col min="2307" max="2307" width="22.7109375" style="365" customWidth="1"/>
    <col min="2308" max="2308" width="22.140625" style="365" customWidth="1"/>
    <col min="2309" max="2309" width="8.140625" style="365" customWidth="1"/>
    <col min="2310" max="2310" width="9.140625" style="365"/>
    <col min="2311" max="2311" width="11" style="365" bestFit="1" customWidth="1"/>
    <col min="2312" max="2312" width="10.7109375" style="365" customWidth="1"/>
    <col min="2313" max="2560" width="9.140625" style="365"/>
    <col min="2561" max="2561" width="62.5703125" style="365" customWidth="1"/>
    <col min="2562" max="2562" width="23" style="365" customWidth="1"/>
    <col min="2563" max="2563" width="22.7109375" style="365" customWidth="1"/>
    <col min="2564" max="2564" width="22.140625" style="365" customWidth="1"/>
    <col min="2565" max="2565" width="8.140625" style="365" customWidth="1"/>
    <col min="2566" max="2566" width="9.140625" style="365"/>
    <col min="2567" max="2567" width="11" style="365" bestFit="1" customWidth="1"/>
    <col min="2568" max="2568" width="10.7109375" style="365" customWidth="1"/>
    <col min="2569" max="2816" width="9.140625" style="365"/>
    <col min="2817" max="2817" width="62.5703125" style="365" customWidth="1"/>
    <col min="2818" max="2818" width="23" style="365" customWidth="1"/>
    <col min="2819" max="2819" width="22.7109375" style="365" customWidth="1"/>
    <col min="2820" max="2820" width="22.140625" style="365" customWidth="1"/>
    <col min="2821" max="2821" width="8.140625" style="365" customWidth="1"/>
    <col min="2822" max="2822" width="9.140625" style="365"/>
    <col min="2823" max="2823" width="11" style="365" bestFit="1" customWidth="1"/>
    <col min="2824" max="2824" width="10.7109375" style="365" customWidth="1"/>
    <col min="2825" max="3072" width="9.140625" style="365"/>
    <col min="3073" max="3073" width="62.5703125" style="365" customWidth="1"/>
    <col min="3074" max="3074" width="23" style="365" customWidth="1"/>
    <col min="3075" max="3075" width="22.7109375" style="365" customWidth="1"/>
    <col min="3076" max="3076" width="22.140625" style="365" customWidth="1"/>
    <col min="3077" max="3077" width="8.140625" style="365" customWidth="1"/>
    <col min="3078" max="3078" width="9.140625" style="365"/>
    <col min="3079" max="3079" width="11" style="365" bestFit="1" customWidth="1"/>
    <col min="3080" max="3080" width="10.7109375" style="365" customWidth="1"/>
    <col min="3081" max="3328" width="9.140625" style="365"/>
    <col min="3329" max="3329" width="62.5703125" style="365" customWidth="1"/>
    <col min="3330" max="3330" width="23" style="365" customWidth="1"/>
    <col min="3331" max="3331" width="22.7109375" style="365" customWidth="1"/>
    <col min="3332" max="3332" width="22.140625" style="365" customWidth="1"/>
    <col min="3333" max="3333" width="8.140625" style="365" customWidth="1"/>
    <col min="3334" max="3334" width="9.140625" style="365"/>
    <col min="3335" max="3335" width="11" style="365" bestFit="1" customWidth="1"/>
    <col min="3336" max="3336" width="10.7109375" style="365" customWidth="1"/>
    <col min="3337" max="3584" width="9.140625" style="365"/>
    <col min="3585" max="3585" width="62.5703125" style="365" customWidth="1"/>
    <col min="3586" max="3586" width="23" style="365" customWidth="1"/>
    <col min="3587" max="3587" width="22.7109375" style="365" customWidth="1"/>
    <col min="3588" max="3588" width="22.140625" style="365" customWidth="1"/>
    <col min="3589" max="3589" width="8.140625" style="365" customWidth="1"/>
    <col min="3590" max="3590" width="9.140625" style="365"/>
    <col min="3591" max="3591" width="11" style="365" bestFit="1" customWidth="1"/>
    <col min="3592" max="3592" width="10.7109375" style="365" customWidth="1"/>
    <col min="3593" max="3840" width="9.140625" style="365"/>
    <col min="3841" max="3841" width="62.5703125" style="365" customWidth="1"/>
    <col min="3842" max="3842" width="23" style="365" customWidth="1"/>
    <col min="3843" max="3843" width="22.7109375" style="365" customWidth="1"/>
    <col min="3844" max="3844" width="22.140625" style="365" customWidth="1"/>
    <col min="3845" max="3845" width="8.140625" style="365" customWidth="1"/>
    <col min="3846" max="3846" width="9.140625" style="365"/>
    <col min="3847" max="3847" width="11" style="365" bestFit="1" customWidth="1"/>
    <col min="3848" max="3848" width="10.7109375" style="365" customWidth="1"/>
    <col min="3849" max="4096" width="9.140625" style="365"/>
    <col min="4097" max="4097" width="62.5703125" style="365" customWidth="1"/>
    <col min="4098" max="4098" width="23" style="365" customWidth="1"/>
    <col min="4099" max="4099" width="22.7109375" style="365" customWidth="1"/>
    <col min="4100" max="4100" width="22.140625" style="365" customWidth="1"/>
    <col min="4101" max="4101" width="8.140625" style="365" customWidth="1"/>
    <col min="4102" max="4102" width="9.140625" style="365"/>
    <col min="4103" max="4103" width="11" style="365" bestFit="1" customWidth="1"/>
    <col min="4104" max="4104" width="10.7109375" style="365" customWidth="1"/>
    <col min="4105" max="4352" width="9.140625" style="365"/>
    <col min="4353" max="4353" width="62.5703125" style="365" customWidth="1"/>
    <col min="4354" max="4354" width="23" style="365" customWidth="1"/>
    <col min="4355" max="4355" width="22.7109375" style="365" customWidth="1"/>
    <col min="4356" max="4356" width="22.140625" style="365" customWidth="1"/>
    <col min="4357" max="4357" width="8.140625" style="365" customWidth="1"/>
    <col min="4358" max="4358" width="9.140625" style="365"/>
    <col min="4359" max="4359" width="11" style="365" bestFit="1" customWidth="1"/>
    <col min="4360" max="4360" width="10.7109375" style="365" customWidth="1"/>
    <col min="4361" max="4608" width="9.140625" style="365"/>
    <col min="4609" max="4609" width="62.5703125" style="365" customWidth="1"/>
    <col min="4610" max="4610" width="23" style="365" customWidth="1"/>
    <col min="4611" max="4611" width="22.7109375" style="365" customWidth="1"/>
    <col min="4612" max="4612" width="22.140625" style="365" customWidth="1"/>
    <col min="4613" max="4613" width="8.140625" style="365" customWidth="1"/>
    <col min="4614" max="4614" width="9.140625" style="365"/>
    <col min="4615" max="4615" width="11" style="365" bestFit="1" customWidth="1"/>
    <col min="4616" max="4616" width="10.7109375" style="365" customWidth="1"/>
    <col min="4617" max="4864" width="9.140625" style="365"/>
    <col min="4865" max="4865" width="62.5703125" style="365" customWidth="1"/>
    <col min="4866" max="4866" width="23" style="365" customWidth="1"/>
    <col min="4867" max="4867" width="22.7109375" style="365" customWidth="1"/>
    <col min="4868" max="4868" width="22.140625" style="365" customWidth="1"/>
    <col min="4869" max="4869" width="8.140625" style="365" customWidth="1"/>
    <col min="4870" max="4870" width="9.140625" style="365"/>
    <col min="4871" max="4871" width="11" style="365" bestFit="1" customWidth="1"/>
    <col min="4872" max="4872" width="10.7109375" style="365" customWidth="1"/>
    <col min="4873" max="5120" width="9.140625" style="365"/>
    <col min="5121" max="5121" width="62.5703125" style="365" customWidth="1"/>
    <col min="5122" max="5122" width="23" style="365" customWidth="1"/>
    <col min="5123" max="5123" width="22.7109375" style="365" customWidth="1"/>
    <col min="5124" max="5124" width="22.140625" style="365" customWidth="1"/>
    <col min="5125" max="5125" width="8.140625" style="365" customWidth="1"/>
    <col min="5126" max="5126" width="9.140625" style="365"/>
    <col min="5127" max="5127" width="11" style="365" bestFit="1" customWidth="1"/>
    <col min="5128" max="5128" width="10.7109375" style="365" customWidth="1"/>
    <col min="5129" max="5376" width="9.140625" style="365"/>
    <col min="5377" max="5377" width="62.5703125" style="365" customWidth="1"/>
    <col min="5378" max="5378" width="23" style="365" customWidth="1"/>
    <col min="5379" max="5379" width="22.7109375" style="365" customWidth="1"/>
    <col min="5380" max="5380" width="22.140625" style="365" customWidth="1"/>
    <col min="5381" max="5381" width="8.140625" style="365" customWidth="1"/>
    <col min="5382" max="5382" width="9.140625" style="365"/>
    <col min="5383" max="5383" width="11" style="365" bestFit="1" customWidth="1"/>
    <col min="5384" max="5384" width="10.7109375" style="365" customWidth="1"/>
    <col min="5385" max="5632" width="9.140625" style="365"/>
    <col min="5633" max="5633" width="62.5703125" style="365" customWidth="1"/>
    <col min="5634" max="5634" width="23" style="365" customWidth="1"/>
    <col min="5635" max="5635" width="22.7109375" style="365" customWidth="1"/>
    <col min="5636" max="5636" width="22.140625" style="365" customWidth="1"/>
    <col min="5637" max="5637" width="8.140625" style="365" customWidth="1"/>
    <col min="5638" max="5638" width="9.140625" style="365"/>
    <col min="5639" max="5639" width="11" style="365" bestFit="1" customWidth="1"/>
    <col min="5640" max="5640" width="10.7109375" style="365" customWidth="1"/>
    <col min="5641" max="5888" width="9.140625" style="365"/>
    <col min="5889" max="5889" width="62.5703125" style="365" customWidth="1"/>
    <col min="5890" max="5890" width="23" style="365" customWidth="1"/>
    <col min="5891" max="5891" width="22.7109375" style="365" customWidth="1"/>
    <col min="5892" max="5892" width="22.140625" style="365" customWidth="1"/>
    <col min="5893" max="5893" width="8.140625" style="365" customWidth="1"/>
    <col min="5894" max="5894" width="9.140625" style="365"/>
    <col min="5895" max="5895" width="11" style="365" bestFit="1" customWidth="1"/>
    <col min="5896" max="5896" width="10.7109375" style="365" customWidth="1"/>
    <col min="5897" max="6144" width="9.140625" style="365"/>
    <col min="6145" max="6145" width="62.5703125" style="365" customWidth="1"/>
    <col min="6146" max="6146" width="23" style="365" customWidth="1"/>
    <col min="6147" max="6147" width="22.7109375" style="365" customWidth="1"/>
    <col min="6148" max="6148" width="22.140625" style="365" customWidth="1"/>
    <col min="6149" max="6149" width="8.140625" style="365" customWidth="1"/>
    <col min="6150" max="6150" width="9.140625" style="365"/>
    <col min="6151" max="6151" width="11" style="365" bestFit="1" customWidth="1"/>
    <col min="6152" max="6152" width="10.7109375" style="365" customWidth="1"/>
    <col min="6153" max="6400" width="9.140625" style="365"/>
    <col min="6401" max="6401" width="62.5703125" style="365" customWidth="1"/>
    <col min="6402" max="6402" width="23" style="365" customWidth="1"/>
    <col min="6403" max="6403" width="22.7109375" style="365" customWidth="1"/>
    <col min="6404" max="6404" width="22.140625" style="365" customWidth="1"/>
    <col min="6405" max="6405" width="8.140625" style="365" customWidth="1"/>
    <col min="6406" max="6406" width="9.140625" style="365"/>
    <col min="6407" max="6407" width="11" style="365" bestFit="1" customWidth="1"/>
    <col min="6408" max="6408" width="10.7109375" style="365" customWidth="1"/>
    <col min="6409" max="6656" width="9.140625" style="365"/>
    <col min="6657" max="6657" width="62.5703125" style="365" customWidth="1"/>
    <col min="6658" max="6658" width="23" style="365" customWidth="1"/>
    <col min="6659" max="6659" width="22.7109375" style="365" customWidth="1"/>
    <col min="6660" max="6660" width="22.140625" style="365" customWidth="1"/>
    <col min="6661" max="6661" width="8.140625" style="365" customWidth="1"/>
    <col min="6662" max="6662" width="9.140625" style="365"/>
    <col min="6663" max="6663" width="11" style="365" bestFit="1" customWidth="1"/>
    <col min="6664" max="6664" width="10.7109375" style="365" customWidth="1"/>
    <col min="6665" max="6912" width="9.140625" style="365"/>
    <col min="6913" max="6913" width="62.5703125" style="365" customWidth="1"/>
    <col min="6914" max="6914" width="23" style="365" customWidth="1"/>
    <col min="6915" max="6915" width="22.7109375" style="365" customWidth="1"/>
    <col min="6916" max="6916" width="22.140625" style="365" customWidth="1"/>
    <col min="6917" max="6917" width="8.140625" style="365" customWidth="1"/>
    <col min="6918" max="6918" width="9.140625" style="365"/>
    <col min="6919" max="6919" width="11" style="365" bestFit="1" customWidth="1"/>
    <col min="6920" max="6920" width="10.7109375" style="365" customWidth="1"/>
    <col min="6921" max="7168" width="9.140625" style="365"/>
    <col min="7169" max="7169" width="62.5703125" style="365" customWidth="1"/>
    <col min="7170" max="7170" width="23" style="365" customWidth="1"/>
    <col min="7171" max="7171" width="22.7109375" style="365" customWidth="1"/>
    <col min="7172" max="7172" width="22.140625" style="365" customWidth="1"/>
    <col min="7173" max="7173" width="8.140625" style="365" customWidth="1"/>
    <col min="7174" max="7174" width="9.140625" style="365"/>
    <col min="7175" max="7175" width="11" style="365" bestFit="1" customWidth="1"/>
    <col min="7176" max="7176" width="10.7109375" style="365" customWidth="1"/>
    <col min="7177" max="7424" width="9.140625" style="365"/>
    <col min="7425" max="7425" width="62.5703125" style="365" customWidth="1"/>
    <col min="7426" max="7426" width="23" style="365" customWidth="1"/>
    <col min="7427" max="7427" width="22.7109375" style="365" customWidth="1"/>
    <col min="7428" max="7428" width="22.140625" style="365" customWidth="1"/>
    <col min="7429" max="7429" width="8.140625" style="365" customWidth="1"/>
    <col min="7430" max="7430" width="9.140625" style="365"/>
    <col min="7431" max="7431" width="11" style="365" bestFit="1" customWidth="1"/>
    <col min="7432" max="7432" width="10.7109375" style="365" customWidth="1"/>
    <col min="7433" max="7680" width="9.140625" style="365"/>
    <col min="7681" max="7681" width="62.5703125" style="365" customWidth="1"/>
    <col min="7682" max="7682" width="23" style="365" customWidth="1"/>
    <col min="7683" max="7683" width="22.7109375" style="365" customWidth="1"/>
    <col min="7684" max="7684" width="22.140625" style="365" customWidth="1"/>
    <col min="7685" max="7685" width="8.140625" style="365" customWidth="1"/>
    <col min="7686" max="7686" width="9.140625" style="365"/>
    <col min="7687" max="7687" width="11" style="365" bestFit="1" customWidth="1"/>
    <col min="7688" max="7688" width="10.7109375" style="365" customWidth="1"/>
    <col min="7689" max="7936" width="9.140625" style="365"/>
    <col min="7937" max="7937" width="62.5703125" style="365" customWidth="1"/>
    <col min="7938" max="7938" width="23" style="365" customWidth="1"/>
    <col min="7939" max="7939" width="22.7109375" style="365" customWidth="1"/>
    <col min="7940" max="7940" width="22.140625" style="365" customWidth="1"/>
    <col min="7941" max="7941" width="8.140625" style="365" customWidth="1"/>
    <col min="7942" max="7942" width="9.140625" style="365"/>
    <col min="7943" max="7943" width="11" style="365" bestFit="1" customWidth="1"/>
    <col min="7944" max="7944" width="10.7109375" style="365" customWidth="1"/>
    <col min="7945" max="8192" width="9.140625" style="365"/>
    <col min="8193" max="8193" width="62.5703125" style="365" customWidth="1"/>
    <col min="8194" max="8194" width="23" style="365" customWidth="1"/>
    <col min="8195" max="8195" width="22.7109375" style="365" customWidth="1"/>
    <col min="8196" max="8196" width="22.140625" style="365" customWidth="1"/>
    <col min="8197" max="8197" width="8.140625" style="365" customWidth="1"/>
    <col min="8198" max="8198" width="9.140625" style="365"/>
    <col min="8199" max="8199" width="11" style="365" bestFit="1" customWidth="1"/>
    <col min="8200" max="8200" width="10.7109375" style="365" customWidth="1"/>
    <col min="8201" max="8448" width="9.140625" style="365"/>
    <col min="8449" max="8449" width="62.5703125" style="365" customWidth="1"/>
    <col min="8450" max="8450" width="23" style="365" customWidth="1"/>
    <col min="8451" max="8451" width="22.7109375" style="365" customWidth="1"/>
    <col min="8452" max="8452" width="22.140625" style="365" customWidth="1"/>
    <col min="8453" max="8453" width="8.140625" style="365" customWidth="1"/>
    <col min="8454" max="8454" width="9.140625" style="365"/>
    <col min="8455" max="8455" width="11" style="365" bestFit="1" customWidth="1"/>
    <col min="8456" max="8456" width="10.7109375" style="365" customWidth="1"/>
    <col min="8457" max="8704" width="9.140625" style="365"/>
    <col min="8705" max="8705" width="62.5703125" style="365" customWidth="1"/>
    <col min="8706" max="8706" width="23" style="365" customWidth="1"/>
    <col min="8707" max="8707" width="22.7109375" style="365" customWidth="1"/>
    <col min="8708" max="8708" width="22.140625" style="365" customWidth="1"/>
    <col min="8709" max="8709" width="8.140625" style="365" customWidth="1"/>
    <col min="8710" max="8710" width="9.140625" style="365"/>
    <col min="8711" max="8711" width="11" style="365" bestFit="1" customWidth="1"/>
    <col min="8712" max="8712" width="10.7109375" style="365" customWidth="1"/>
    <col min="8713" max="8960" width="9.140625" style="365"/>
    <col min="8961" max="8961" width="62.5703125" style="365" customWidth="1"/>
    <col min="8962" max="8962" width="23" style="365" customWidth="1"/>
    <col min="8963" max="8963" width="22.7109375" style="365" customWidth="1"/>
    <col min="8964" max="8964" width="22.140625" style="365" customWidth="1"/>
    <col min="8965" max="8965" width="8.140625" style="365" customWidth="1"/>
    <col min="8966" max="8966" width="9.140625" style="365"/>
    <col min="8967" max="8967" width="11" style="365" bestFit="1" customWidth="1"/>
    <col min="8968" max="8968" width="10.7109375" style="365" customWidth="1"/>
    <col min="8969" max="9216" width="9.140625" style="365"/>
    <col min="9217" max="9217" width="62.5703125" style="365" customWidth="1"/>
    <col min="9218" max="9218" width="23" style="365" customWidth="1"/>
    <col min="9219" max="9219" width="22.7109375" style="365" customWidth="1"/>
    <col min="9220" max="9220" width="22.140625" style="365" customWidth="1"/>
    <col min="9221" max="9221" width="8.140625" style="365" customWidth="1"/>
    <col min="9222" max="9222" width="9.140625" style="365"/>
    <col min="9223" max="9223" width="11" style="365" bestFit="1" customWidth="1"/>
    <col min="9224" max="9224" width="10.7109375" style="365" customWidth="1"/>
    <col min="9225" max="9472" width="9.140625" style="365"/>
    <col min="9473" max="9473" width="62.5703125" style="365" customWidth="1"/>
    <col min="9474" max="9474" width="23" style="365" customWidth="1"/>
    <col min="9475" max="9475" width="22.7109375" style="365" customWidth="1"/>
    <col min="9476" max="9476" width="22.140625" style="365" customWidth="1"/>
    <col min="9477" max="9477" width="8.140625" style="365" customWidth="1"/>
    <col min="9478" max="9478" width="9.140625" style="365"/>
    <col min="9479" max="9479" width="11" style="365" bestFit="1" customWidth="1"/>
    <col min="9480" max="9480" width="10.7109375" style="365" customWidth="1"/>
    <col min="9481" max="9728" width="9.140625" style="365"/>
    <col min="9729" max="9729" width="62.5703125" style="365" customWidth="1"/>
    <col min="9730" max="9730" width="23" style="365" customWidth="1"/>
    <col min="9731" max="9731" width="22.7109375" style="365" customWidth="1"/>
    <col min="9732" max="9732" width="22.140625" style="365" customWidth="1"/>
    <col min="9733" max="9733" width="8.140625" style="365" customWidth="1"/>
    <col min="9734" max="9734" width="9.140625" style="365"/>
    <col min="9735" max="9735" width="11" style="365" bestFit="1" customWidth="1"/>
    <col min="9736" max="9736" width="10.7109375" style="365" customWidth="1"/>
    <col min="9737" max="9984" width="9.140625" style="365"/>
    <col min="9985" max="9985" width="62.5703125" style="365" customWidth="1"/>
    <col min="9986" max="9986" width="23" style="365" customWidth="1"/>
    <col min="9987" max="9987" width="22.7109375" style="365" customWidth="1"/>
    <col min="9988" max="9988" width="22.140625" style="365" customWidth="1"/>
    <col min="9989" max="9989" width="8.140625" style="365" customWidth="1"/>
    <col min="9990" max="9990" width="9.140625" style="365"/>
    <col min="9991" max="9991" width="11" style="365" bestFit="1" customWidth="1"/>
    <col min="9992" max="9992" width="10.7109375" style="365" customWidth="1"/>
    <col min="9993" max="10240" width="9.140625" style="365"/>
    <col min="10241" max="10241" width="62.5703125" style="365" customWidth="1"/>
    <col min="10242" max="10242" width="23" style="365" customWidth="1"/>
    <col min="10243" max="10243" width="22.7109375" style="365" customWidth="1"/>
    <col min="10244" max="10244" width="22.140625" style="365" customWidth="1"/>
    <col min="10245" max="10245" width="8.140625" style="365" customWidth="1"/>
    <col min="10246" max="10246" width="9.140625" style="365"/>
    <col min="10247" max="10247" width="11" style="365" bestFit="1" customWidth="1"/>
    <col min="10248" max="10248" width="10.7109375" style="365" customWidth="1"/>
    <col min="10249" max="10496" width="9.140625" style="365"/>
    <col min="10497" max="10497" width="62.5703125" style="365" customWidth="1"/>
    <col min="10498" max="10498" width="23" style="365" customWidth="1"/>
    <col min="10499" max="10499" width="22.7109375" style="365" customWidth="1"/>
    <col min="10500" max="10500" width="22.140625" style="365" customWidth="1"/>
    <col min="10501" max="10501" width="8.140625" style="365" customWidth="1"/>
    <col min="10502" max="10502" width="9.140625" style="365"/>
    <col min="10503" max="10503" width="11" style="365" bestFit="1" customWidth="1"/>
    <col min="10504" max="10504" width="10.7109375" style="365" customWidth="1"/>
    <col min="10505" max="10752" width="9.140625" style="365"/>
    <col min="10753" max="10753" width="62.5703125" style="365" customWidth="1"/>
    <col min="10754" max="10754" width="23" style="365" customWidth="1"/>
    <col min="10755" max="10755" width="22.7109375" style="365" customWidth="1"/>
    <col min="10756" max="10756" width="22.140625" style="365" customWidth="1"/>
    <col min="10757" max="10757" width="8.140625" style="365" customWidth="1"/>
    <col min="10758" max="10758" width="9.140625" style="365"/>
    <col min="10759" max="10759" width="11" style="365" bestFit="1" customWidth="1"/>
    <col min="10760" max="10760" width="10.7109375" style="365" customWidth="1"/>
    <col min="10761" max="11008" width="9.140625" style="365"/>
    <col min="11009" max="11009" width="62.5703125" style="365" customWidth="1"/>
    <col min="11010" max="11010" width="23" style="365" customWidth="1"/>
    <col min="11011" max="11011" width="22.7109375" style="365" customWidth="1"/>
    <col min="11012" max="11012" width="22.140625" style="365" customWidth="1"/>
    <col min="11013" max="11013" width="8.140625" style="365" customWidth="1"/>
    <col min="11014" max="11014" width="9.140625" style="365"/>
    <col min="11015" max="11015" width="11" style="365" bestFit="1" customWidth="1"/>
    <col min="11016" max="11016" width="10.7109375" style="365" customWidth="1"/>
    <col min="11017" max="11264" width="9.140625" style="365"/>
    <col min="11265" max="11265" width="62.5703125" style="365" customWidth="1"/>
    <col min="11266" max="11266" width="23" style="365" customWidth="1"/>
    <col min="11267" max="11267" width="22.7109375" style="365" customWidth="1"/>
    <col min="11268" max="11268" width="22.140625" style="365" customWidth="1"/>
    <col min="11269" max="11269" width="8.140625" style="365" customWidth="1"/>
    <col min="11270" max="11270" width="9.140625" style="365"/>
    <col min="11271" max="11271" width="11" style="365" bestFit="1" customWidth="1"/>
    <col min="11272" max="11272" width="10.7109375" style="365" customWidth="1"/>
    <col min="11273" max="11520" width="9.140625" style="365"/>
    <col min="11521" max="11521" width="62.5703125" style="365" customWidth="1"/>
    <col min="11522" max="11522" width="23" style="365" customWidth="1"/>
    <col min="11523" max="11523" width="22.7109375" style="365" customWidth="1"/>
    <col min="11524" max="11524" width="22.140625" style="365" customWidth="1"/>
    <col min="11525" max="11525" width="8.140625" style="365" customWidth="1"/>
    <col min="11526" max="11526" width="9.140625" style="365"/>
    <col min="11527" max="11527" width="11" style="365" bestFit="1" customWidth="1"/>
    <col min="11528" max="11528" width="10.7109375" style="365" customWidth="1"/>
    <col min="11529" max="11776" width="9.140625" style="365"/>
    <col min="11777" max="11777" width="62.5703125" style="365" customWidth="1"/>
    <col min="11778" max="11778" width="23" style="365" customWidth="1"/>
    <col min="11779" max="11779" width="22.7109375" style="365" customWidth="1"/>
    <col min="11780" max="11780" width="22.140625" style="365" customWidth="1"/>
    <col min="11781" max="11781" width="8.140625" style="365" customWidth="1"/>
    <col min="11782" max="11782" width="9.140625" style="365"/>
    <col min="11783" max="11783" width="11" style="365" bestFit="1" customWidth="1"/>
    <col min="11784" max="11784" width="10.7109375" style="365" customWidth="1"/>
    <col min="11785" max="12032" width="9.140625" style="365"/>
    <col min="12033" max="12033" width="62.5703125" style="365" customWidth="1"/>
    <col min="12034" max="12034" width="23" style="365" customWidth="1"/>
    <col min="12035" max="12035" width="22.7109375" style="365" customWidth="1"/>
    <col min="12036" max="12036" width="22.140625" style="365" customWidth="1"/>
    <col min="12037" max="12037" width="8.140625" style="365" customWidth="1"/>
    <col min="12038" max="12038" width="9.140625" style="365"/>
    <col min="12039" max="12039" width="11" style="365" bestFit="1" customWidth="1"/>
    <col min="12040" max="12040" width="10.7109375" style="365" customWidth="1"/>
    <col min="12041" max="12288" width="9.140625" style="365"/>
    <col min="12289" max="12289" width="62.5703125" style="365" customWidth="1"/>
    <col min="12290" max="12290" width="23" style="365" customWidth="1"/>
    <col min="12291" max="12291" width="22.7109375" style="365" customWidth="1"/>
    <col min="12292" max="12292" width="22.140625" style="365" customWidth="1"/>
    <col min="12293" max="12293" width="8.140625" style="365" customWidth="1"/>
    <col min="12294" max="12294" width="9.140625" style="365"/>
    <col min="12295" max="12295" width="11" style="365" bestFit="1" customWidth="1"/>
    <col min="12296" max="12296" width="10.7109375" style="365" customWidth="1"/>
    <col min="12297" max="12544" width="9.140625" style="365"/>
    <col min="12545" max="12545" width="62.5703125" style="365" customWidth="1"/>
    <col min="12546" max="12546" width="23" style="365" customWidth="1"/>
    <col min="12547" max="12547" width="22.7109375" style="365" customWidth="1"/>
    <col min="12548" max="12548" width="22.140625" style="365" customWidth="1"/>
    <col min="12549" max="12549" width="8.140625" style="365" customWidth="1"/>
    <col min="12550" max="12550" width="9.140625" style="365"/>
    <col min="12551" max="12551" width="11" style="365" bestFit="1" customWidth="1"/>
    <col min="12552" max="12552" width="10.7109375" style="365" customWidth="1"/>
    <col min="12553" max="12800" width="9.140625" style="365"/>
    <col min="12801" max="12801" width="62.5703125" style="365" customWidth="1"/>
    <col min="12802" max="12802" width="23" style="365" customWidth="1"/>
    <col min="12803" max="12803" width="22.7109375" style="365" customWidth="1"/>
    <col min="12804" max="12804" width="22.140625" style="365" customWidth="1"/>
    <col min="12805" max="12805" width="8.140625" style="365" customWidth="1"/>
    <col min="12806" max="12806" width="9.140625" style="365"/>
    <col min="12807" max="12807" width="11" style="365" bestFit="1" customWidth="1"/>
    <col min="12808" max="12808" width="10.7109375" style="365" customWidth="1"/>
    <col min="12809" max="13056" width="9.140625" style="365"/>
    <col min="13057" max="13057" width="62.5703125" style="365" customWidth="1"/>
    <col min="13058" max="13058" width="23" style="365" customWidth="1"/>
    <col min="13059" max="13059" width="22.7109375" style="365" customWidth="1"/>
    <col min="13060" max="13060" width="22.140625" style="365" customWidth="1"/>
    <col min="13061" max="13061" width="8.140625" style="365" customWidth="1"/>
    <col min="13062" max="13062" width="9.140625" style="365"/>
    <col min="13063" max="13063" width="11" style="365" bestFit="1" customWidth="1"/>
    <col min="13064" max="13064" width="10.7109375" style="365" customWidth="1"/>
    <col min="13065" max="13312" width="9.140625" style="365"/>
    <col min="13313" max="13313" width="62.5703125" style="365" customWidth="1"/>
    <col min="13314" max="13314" width="23" style="365" customWidth="1"/>
    <col min="13315" max="13315" width="22.7109375" style="365" customWidth="1"/>
    <col min="13316" max="13316" width="22.140625" style="365" customWidth="1"/>
    <col min="13317" max="13317" width="8.140625" style="365" customWidth="1"/>
    <col min="13318" max="13318" width="9.140625" style="365"/>
    <col min="13319" max="13319" width="11" style="365" bestFit="1" customWidth="1"/>
    <col min="13320" max="13320" width="10.7109375" style="365" customWidth="1"/>
    <col min="13321" max="13568" width="9.140625" style="365"/>
    <col min="13569" max="13569" width="62.5703125" style="365" customWidth="1"/>
    <col min="13570" max="13570" width="23" style="365" customWidth="1"/>
    <col min="13571" max="13571" width="22.7109375" style="365" customWidth="1"/>
    <col min="13572" max="13572" width="22.140625" style="365" customWidth="1"/>
    <col min="13573" max="13573" width="8.140625" style="365" customWidth="1"/>
    <col min="13574" max="13574" width="9.140625" style="365"/>
    <col min="13575" max="13575" width="11" style="365" bestFit="1" customWidth="1"/>
    <col min="13576" max="13576" width="10.7109375" style="365" customWidth="1"/>
    <col min="13577" max="13824" width="9.140625" style="365"/>
    <col min="13825" max="13825" width="62.5703125" style="365" customWidth="1"/>
    <col min="13826" max="13826" width="23" style="365" customWidth="1"/>
    <col min="13827" max="13827" width="22.7109375" style="365" customWidth="1"/>
    <col min="13828" max="13828" width="22.140625" style="365" customWidth="1"/>
    <col min="13829" max="13829" width="8.140625" style="365" customWidth="1"/>
    <col min="13830" max="13830" width="9.140625" style="365"/>
    <col min="13831" max="13831" width="11" style="365" bestFit="1" customWidth="1"/>
    <col min="13832" max="13832" width="10.7109375" style="365" customWidth="1"/>
    <col min="13833" max="14080" width="9.140625" style="365"/>
    <col min="14081" max="14081" width="62.5703125" style="365" customWidth="1"/>
    <col min="14082" max="14082" width="23" style="365" customWidth="1"/>
    <col min="14083" max="14083" width="22.7109375" style="365" customWidth="1"/>
    <col min="14084" max="14084" width="22.140625" style="365" customWidth="1"/>
    <col min="14085" max="14085" width="8.140625" style="365" customWidth="1"/>
    <col min="14086" max="14086" width="9.140625" style="365"/>
    <col min="14087" max="14087" width="11" style="365" bestFit="1" customWidth="1"/>
    <col min="14088" max="14088" width="10.7109375" style="365" customWidth="1"/>
    <col min="14089" max="14336" width="9.140625" style="365"/>
    <col min="14337" max="14337" width="62.5703125" style="365" customWidth="1"/>
    <col min="14338" max="14338" width="23" style="365" customWidth="1"/>
    <col min="14339" max="14339" width="22.7109375" style="365" customWidth="1"/>
    <col min="14340" max="14340" width="22.140625" style="365" customWidth="1"/>
    <col min="14341" max="14341" width="8.140625" style="365" customWidth="1"/>
    <col min="14342" max="14342" width="9.140625" style="365"/>
    <col min="14343" max="14343" width="11" style="365" bestFit="1" customWidth="1"/>
    <col min="14344" max="14344" width="10.7109375" style="365" customWidth="1"/>
    <col min="14345" max="14592" width="9.140625" style="365"/>
    <col min="14593" max="14593" width="62.5703125" style="365" customWidth="1"/>
    <col min="14594" max="14594" width="23" style="365" customWidth="1"/>
    <col min="14595" max="14595" width="22.7109375" style="365" customWidth="1"/>
    <col min="14596" max="14596" width="22.140625" style="365" customWidth="1"/>
    <col min="14597" max="14597" width="8.140625" style="365" customWidth="1"/>
    <col min="14598" max="14598" width="9.140625" style="365"/>
    <col min="14599" max="14599" width="11" style="365" bestFit="1" customWidth="1"/>
    <col min="14600" max="14600" width="10.7109375" style="365" customWidth="1"/>
    <col min="14601" max="14848" width="9.140625" style="365"/>
    <col min="14849" max="14849" width="62.5703125" style="365" customWidth="1"/>
    <col min="14850" max="14850" width="23" style="365" customWidth="1"/>
    <col min="14851" max="14851" width="22.7109375" style="365" customWidth="1"/>
    <col min="14852" max="14852" width="22.140625" style="365" customWidth="1"/>
    <col min="14853" max="14853" width="8.140625" style="365" customWidth="1"/>
    <col min="14854" max="14854" width="9.140625" style="365"/>
    <col min="14855" max="14855" width="11" style="365" bestFit="1" customWidth="1"/>
    <col min="14856" max="14856" width="10.7109375" style="365" customWidth="1"/>
    <col min="14857" max="15104" width="9.140625" style="365"/>
    <col min="15105" max="15105" width="62.5703125" style="365" customWidth="1"/>
    <col min="15106" max="15106" width="23" style="365" customWidth="1"/>
    <col min="15107" max="15107" width="22.7109375" style="365" customWidth="1"/>
    <col min="15108" max="15108" width="22.140625" style="365" customWidth="1"/>
    <col min="15109" max="15109" width="8.140625" style="365" customWidth="1"/>
    <col min="15110" max="15110" width="9.140625" style="365"/>
    <col min="15111" max="15111" width="11" style="365" bestFit="1" customWidth="1"/>
    <col min="15112" max="15112" width="10.7109375" style="365" customWidth="1"/>
    <col min="15113" max="15360" width="9.140625" style="365"/>
    <col min="15361" max="15361" width="62.5703125" style="365" customWidth="1"/>
    <col min="15362" max="15362" width="23" style="365" customWidth="1"/>
    <col min="15363" max="15363" width="22.7109375" style="365" customWidth="1"/>
    <col min="15364" max="15364" width="22.140625" style="365" customWidth="1"/>
    <col min="15365" max="15365" width="8.140625" style="365" customWidth="1"/>
    <col min="15366" max="15366" width="9.140625" style="365"/>
    <col min="15367" max="15367" width="11" style="365" bestFit="1" customWidth="1"/>
    <col min="15368" max="15368" width="10.7109375" style="365" customWidth="1"/>
    <col min="15369" max="15616" width="9.140625" style="365"/>
    <col min="15617" max="15617" width="62.5703125" style="365" customWidth="1"/>
    <col min="15618" max="15618" width="23" style="365" customWidth="1"/>
    <col min="15619" max="15619" width="22.7109375" style="365" customWidth="1"/>
    <col min="15620" max="15620" width="22.140625" style="365" customWidth="1"/>
    <col min="15621" max="15621" width="8.140625" style="365" customWidth="1"/>
    <col min="15622" max="15622" width="9.140625" style="365"/>
    <col min="15623" max="15623" width="11" style="365" bestFit="1" customWidth="1"/>
    <col min="15624" max="15624" width="10.7109375" style="365" customWidth="1"/>
    <col min="15625" max="15872" width="9.140625" style="365"/>
    <col min="15873" max="15873" width="62.5703125" style="365" customWidth="1"/>
    <col min="15874" max="15874" width="23" style="365" customWidth="1"/>
    <col min="15875" max="15875" width="22.7109375" style="365" customWidth="1"/>
    <col min="15876" max="15876" width="22.140625" style="365" customWidth="1"/>
    <col min="15877" max="15877" width="8.140625" style="365" customWidth="1"/>
    <col min="15878" max="15878" width="9.140625" style="365"/>
    <col min="15879" max="15879" width="11" style="365" bestFit="1" customWidth="1"/>
    <col min="15880" max="15880" width="10.7109375" style="365" customWidth="1"/>
    <col min="15881" max="16128" width="9.140625" style="365"/>
    <col min="16129" max="16129" width="62.5703125" style="365" customWidth="1"/>
    <col min="16130" max="16130" width="23" style="365" customWidth="1"/>
    <col min="16131" max="16131" width="22.7109375" style="365" customWidth="1"/>
    <col min="16132" max="16132" width="22.140625" style="365" customWidth="1"/>
    <col min="16133" max="16133" width="8.140625" style="365" customWidth="1"/>
    <col min="16134" max="16134" width="9.140625" style="365"/>
    <col min="16135" max="16135" width="11" style="365" bestFit="1" customWidth="1"/>
    <col min="16136" max="16136" width="10.7109375" style="365" customWidth="1"/>
    <col min="16137" max="16384" width="9.140625" style="365"/>
  </cols>
  <sheetData>
    <row r="2" spans="1:8" ht="16.5" thickBot="1" x14ac:dyDescent="0.3">
      <c r="B2" s="10"/>
      <c r="C2" s="366"/>
      <c r="D2" s="367" t="s">
        <v>0</v>
      </c>
      <c r="E2" s="368"/>
    </row>
    <row r="3" spans="1:8" x14ac:dyDescent="0.25">
      <c r="A3" s="22" t="s">
        <v>356</v>
      </c>
      <c r="B3" s="42" t="s">
        <v>2</v>
      </c>
      <c r="C3" s="25" t="s">
        <v>357</v>
      </c>
      <c r="D3" s="198" t="s">
        <v>358</v>
      </c>
      <c r="E3" s="369"/>
    </row>
    <row r="4" spans="1:8" ht="16.5" thickBot="1" x14ac:dyDescent="0.3">
      <c r="A4" s="370"/>
      <c r="B4" s="371">
        <v>2016</v>
      </c>
      <c r="C4" s="372" t="s">
        <v>61</v>
      </c>
      <c r="D4" s="28" t="s">
        <v>12</v>
      </c>
      <c r="E4" s="36"/>
    </row>
    <row r="5" spans="1:8" ht="16.5" thickBot="1" x14ac:dyDescent="0.3">
      <c r="A5" s="373" t="s">
        <v>3</v>
      </c>
      <c r="B5" s="374">
        <f>SUM(B6:B8)</f>
        <v>1149</v>
      </c>
      <c r="C5" s="374">
        <f>SUM(C6:C8)</f>
        <v>1199</v>
      </c>
      <c r="D5" s="375">
        <f>SUM(D6:D8)</f>
        <v>1247</v>
      </c>
      <c r="E5" s="376"/>
      <c r="F5" s="377"/>
      <c r="G5" s="8"/>
      <c r="H5" s="8"/>
    </row>
    <row r="6" spans="1:8" x14ac:dyDescent="0.25">
      <c r="A6" s="378" t="s">
        <v>7</v>
      </c>
      <c r="B6" s="379">
        <v>899</v>
      </c>
      <c r="C6" s="379">
        <v>949</v>
      </c>
      <c r="D6" s="379">
        <v>949</v>
      </c>
      <c r="E6" s="380"/>
      <c r="H6" s="8"/>
    </row>
    <row r="7" spans="1:8" x14ac:dyDescent="0.25">
      <c r="A7" s="378" t="s">
        <v>359</v>
      </c>
      <c r="B7" s="379">
        <v>250</v>
      </c>
      <c r="C7" s="379">
        <v>250</v>
      </c>
      <c r="D7" s="379">
        <v>298</v>
      </c>
      <c r="E7" s="380"/>
      <c r="H7" s="41"/>
    </row>
    <row r="8" spans="1:8" ht="16.5" thickBot="1" x14ac:dyDescent="0.3">
      <c r="A8" s="378"/>
      <c r="B8" s="379"/>
      <c r="C8" s="379"/>
      <c r="D8" s="379"/>
      <c r="E8" s="380"/>
      <c r="H8" s="40"/>
    </row>
    <row r="9" spans="1:8" ht="16.5" thickBot="1" x14ac:dyDescent="0.3">
      <c r="A9" s="381" t="s">
        <v>4</v>
      </c>
      <c r="B9" s="382">
        <f>SUM(B10:B11)</f>
        <v>700</v>
      </c>
      <c r="C9" s="382">
        <f>SUM(C10:C11)</f>
        <v>700</v>
      </c>
      <c r="D9" s="382">
        <f>D10</f>
        <v>525</v>
      </c>
      <c r="E9" s="383"/>
      <c r="H9" s="40"/>
    </row>
    <row r="10" spans="1:8" ht="37.5" customHeight="1" x14ac:dyDescent="0.25">
      <c r="A10" s="384" t="s">
        <v>360</v>
      </c>
      <c r="B10" s="385">
        <v>700</v>
      </c>
      <c r="C10" s="385">
        <v>700</v>
      </c>
      <c r="D10" s="385">
        <v>525</v>
      </c>
      <c r="E10" s="380"/>
      <c r="H10" s="40"/>
    </row>
    <row r="11" spans="1:8" ht="16.5" thickBot="1" x14ac:dyDescent="0.3">
      <c r="A11" s="378"/>
      <c r="B11" s="379"/>
      <c r="C11" s="379"/>
      <c r="D11" s="379"/>
      <c r="E11" s="380"/>
      <c r="H11" s="40"/>
    </row>
    <row r="12" spans="1:8" ht="16.5" thickBot="1" x14ac:dyDescent="0.3">
      <c r="A12" s="381" t="s">
        <v>5</v>
      </c>
      <c r="B12" s="382">
        <f>+B5-B9</f>
        <v>449</v>
      </c>
      <c r="C12" s="382">
        <f>+C5-C9</f>
        <v>499</v>
      </c>
      <c r="D12" s="382">
        <f>+D5-D9</f>
        <v>722</v>
      </c>
      <c r="E12" s="383"/>
      <c r="H12" s="40"/>
    </row>
    <row r="13" spans="1:8" x14ac:dyDescent="0.25">
      <c r="A13" s="386"/>
      <c r="B13" s="383"/>
      <c r="C13" s="383"/>
      <c r="D13" s="383"/>
      <c r="E13" s="383"/>
      <c r="H13" s="40"/>
    </row>
    <row r="14" spans="1:8" ht="30.75" customHeight="1" x14ac:dyDescent="0.25">
      <c r="A14" s="387" t="s">
        <v>361</v>
      </c>
      <c r="B14" s="387"/>
      <c r="C14" s="387"/>
      <c r="D14" s="387"/>
      <c r="E14" s="388"/>
      <c r="H14" s="40"/>
    </row>
    <row r="16" spans="1:8" x14ac:dyDescent="0.25">
      <c r="E16" s="383"/>
    </row>
    <row r="17" spans="5:5" x14ac:dyDescent="0.25">
      <c r="E17" s="380"/>
    </row>
    <row r="18" spans="5:5" x14ac:dyDescent="0.25">
      <c r="E18" s="380"/>
    </row>
    <row r="19" spans="5:5" x14ac:dyDescent="0.25">
      <c r="E19" s="383"/>
    </row>
    <row r="20" spans="5:5" x14ac:dyDescent="0.25">
      <c r="E20" s="383"/>
    </row>
  </sheetData>
  <mergeCells count="1">
    <mergeCell ref="A14:D14"/>
  </mergeCells>
  <printOptions horizontalCentered="1"/>
  <pageMargins left="0.59055118110236227" right="0.62992125984251968" top="0.98425196850393704" bottom="0.98425196850393704" header="0.51181102362204722" footer="0.51181102362204722"/>
  <pageSetup paperSize="9" scale="7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18</Rok>
    <_dlc_DocId xmlns="fc3156d0-6477-4e59-85db-677a3ac3ddef">K6F56YJ4D42X-540-941</_dlc_DocId>
    <_dlc_DocIdUrl xmlns="fc3156d0-6477-4e59-85db-677a3ac3ddef">
      <Url>http://sharepoint.brno.cz/ORF/rozpocet/_layouts/15/DocIdRedir.aspx?ID=K6F56YJ4D42X-540-941</Url>
      <Description>K6F56YJ4D42X-540-941</Description>
    </_dlc_DocIdUrl>
  </documentManagement>
</p:properties>
</file>

<file path=customXml/itemProps1.xml><?xml version="1.0" encoding="utf-8"?>
<ds:datastoreItem xmlns:ds="http://schemas.openxmlformats.org/officeDocument/2006/customXml" ds:itemID="{4D362E38-7AE2-429D-A218-A3E4C6B81B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778992-5DE4-4537-86EE-5371587AD98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FB9438D-590F-4D71-8129-B9AEC41EA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D91CA26-A15B-4C33-8F36-75CC19AE2981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fc3156d0-6477-4e59-85db-677a3ac3ddef"/>
    <ds:schemaRef ds:uri="626c80ca-c64a-4e2b-8fdc-4ca129da90d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13" baseType="lpstr">
      <vt:lpstr>FRR, FKŠ</vt:lpstr>
      <vt:lpstr>FRB</vt:lpstr>
      <vt:lpstr>FBV</vt:lpstr>
      <vt:lpstr>FKP</vt:lpstr>
      <vt:lpstr>SF</vt:lpstr>
      <vt:lpstr>VS MP</vt:lpstr>
      <vt:lpstr>FKP!Názvy_tisku</vt:lpstr>
      <vt:lpstr>FBV!Oblast_tisku</vt:lpstr>
      <vt:lpstr>FKP!Oblast_tisku</vt:lpstr>
      <vt:lpstr>FRB!Oblast_tisku</vt:lpstr>
      <vt:lpstr>'FRR, FKŠ'!Oblast_tisku</vt:lpstr>
      <vt:lpstr>SF!Oblast_tisku</vt:lpstr>
      <vt:lpstr>'VS MP'!Oblast_tisku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</dc:creator>
  <cp:lastModifiedBy>Jiri Trnecka</cp:lastModifiedBy>
  <cp:lastPrinted>2017-06-19T09:37:22Z</cp:lastPrinted>
  <dcterms:created xsi:type="dcterms:W3CDTF">2002-05-09T07:59:10Z</dcterms:created>
  <dcterms:modified xsi:type="dcterms:W3CDTF">2017-06-19T09:39:45Z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674c3b3f-e968-41ff-a3ae-a86f6cc65d93</vt:lpwstr>
  </property>
</Properties>
</file>