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8" activeTab="0"/>
  </bookViews>
  <sheets>
    <sheet name="Úseky" sheetId="1" r:id="rId1"/>
    <sheet name="§" sheetId="2" r:id="rId2"/>
    <sheet name="Položky" sheetId="3" r:id="rId3"/>
  </sheets>
  <definedNames>
    <definedName name="&#13;">#REF!</definedName>
    <definedName name="_xlnm._FilterDatabase" localSheetId="2" hidden="1">'Položky'!$A$1:$H$728</definedName>
    <definedName name="_xlnm.Print_Titles" localSheetId="1">'§'!$1:$1</definedName>
    <definedName name="_xlnm.Print_Titles" localSheetId="2">'Položky'!$1:$1</definedName>
    <definedName name="_xlnm.Print_Area" localSheetId="0">'Úseky'!$A$1:$M$43</definedName>
  </definedNames>
  <calcPr fullCalcOnLoad="1"/>
</workbook>
</file>

<file path=xl/comments1.xml><?xml version="1.0" encoding="utf-8"?>
<comments xmlns="http://schemas.openxmlformats.org/spreadsheetml/2006/main">
  <authors>
    <author>trnecka</author>
  </authors>
  <commentList>
    <comment ref="K8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svobodpa</author>
  </authors>
  <commentList>
    <comment ref="G597" authorId="0">
      <text>
        <r>
          <rPr>
            <b/>
            <sz val="8"/>
            <rFont val="Tahoma"/>
            <family val="0"/>
          </rPr>
          <t>svobodpa:</t>
        </r>
        <r>
          <rPr>
            <sz val="8"/>
            <rFont val="Tahoma"/>
            <family val="0"/>
          </rPr>
          <t xml:space="preserve">
Změna názvu z EZŠ na ZŠ Čejkovická</t>
        </r>
      </text>
    </comment>
    <comment ref="G594" authorId="0">
      <text>
        <r>
          <rPr>
            <b/>
            <sz val="8"/>
            <rFont val="Tahoma"/>
            <family val="0"/>
          </rPr>
          <t>svobodpa:</t>
        </r>
        <r>
          <rPr>
            <sz val="8"/>
            <rFont val="Tahoma"/>
            <family val="0"/>
          </rPr>
          <t xml:space="preserve">
Změna názvu z EZŠ na ZŠ Čejkovická</t>
        </r>
      </text>
    </comment>
    <comment ref="G586" authorId="0">
      <text>
        <r>
          <rPr>
            <b/>
            <sz val="8"/>
            <rFont val="Tahoma"/>
            <family val="0"/>
          </rPr>
          <t>svobodpa:</t>
        </r>
        <r>
          <rPr>
            <sz val="8"/>
            <rFont val="Tahoma"/>
            <family val="0"/>
          </rPr>
          <t xml:space="preserve">
Změna názvu z MŠI na MŠ</t>
        </r>
      </text>
    </comment>
  </commentList>
</comments>
</file>

<file path=xl/sharedStrings.xml><?xml version="1.0" encoding="utf-8"?>
<sst xmlns="http://schemas.openxmlformats.org/spreadsheetml/2006/main" count="1707" uniqueCount="459">
  <si>
    <t>č.ř.</t>
  </si>
  <si>
    <t>Odbor městské informatiky</t>
  </si>
  <si>
    <t>Odbor životního prostředí</t>
  </si>
  <si>
    <t>Odbor technických sítí</t>
  </si>
  <si>
    <t>Odbor kultury</t>
  </si>
  <si>
    <t>Odbor památkové péče</t>
  </si>
  <si>
    <t>Městská policie</t>
  </si>
  <si>
    <t>Archiv města Brna</t>
  </si>
  <si>
    <t>§</t>
  </si>
  <si>
    <t>Název paragrafu</t>
  </si>
  <si>
    <t>Ostatní záležitosti sdělovacích prostředků</t>
  </si>
  <si>
    <t>Ostatní zájmová činnost a rekreace</t>
  </si>
  <si>
    <t>Zastupitelstva obcí</t>
  </si>
  <si>
    <t>Činnost místní správy</t>
  </si>
  <si>
    <t>Mezinárodní spolupráce</t>
  </si>
  <si>
    <t>3200 Celkem</t>
  </si>
  <si>
    <t>Odbor obrany</t>
  </si>
  <si>
    <t>3600 Celkem</t>
  </si>
  <si>
    <t>Odbor rozpočtu a financování</t>
  </si>
  <si>
    <t>Všeobecná ambulantní péče</t>
  </si>
  <si>
    <t xml:space="preserve">Činnost místní správy </t>
  </si>
  <si>
    <t>Obecné příjmy a výdaje z finančních operací</t>
  </si>
  <si>
    <t>Finanční operace j.n.</t>
  </si>
  <si>
    <t xml:space="preserve">Ostatní činnosti j.n. </t>
  </si>
  <si>
    <t>Ozdr. hosp. zvířat, plodin a zvl. vet. péče</t>
  </si>
  <si>
    <t>Pohřebnictví</t>
  </si>
  <si>
    <t>Monitoring ochrany ovzduší</t>
  </si>
  <si>
    <t>Sběr a svoz komunálních odpadů</t>
  </si>
  <si>
    <t>Ostatní nakládání s odpady</t>
  </si>
  <si>
    <t>Monitoring půdy a podzemní vody</t>
  </si>
  <si>
    <t>Ostatní ochrana půdy a spodní vody</t>
  </si>
  <si>
    <t>Ochrana druhů a stanovišť</t>
  </si>
  <si>
    <t>Chráněné části přírody</t>
  </si>
  <si>
    <t>Péče o vzhled obcí a veřejnou zeleň</t>
  </si>
  <si>
    <t>Ekologická výchova a osvěta</t>
  </si>
  <si>
    <t>Celospolečenské funkce lesů</t>
  </si>
  <si>
    <t>Pitná voda</t>
  </si>
  <si>
    <t>Územní plánování</t>
  </si>
  <si>
    <t>5300 Celkem</t>
  </si>
  <si>
    <t>Odbor dopravy</t>
  </si>
  <si>
    <t>Silnice</t>
  </si>
  <si>
    <t>Ostatní dráhy</t>
  </si>
  <si>
    <t>Záležitosti v dopravě j. n.</t>
  </si>
  <si>
    <t>5400 Celkem</t>
  </si>
  <si>
    <t xml:space="preserve">Komunální služby a územní rozvoj </t>
  </si>
  <si>
    <t>Odbor investiční</t>
  </si>
  <si>
    <t>5600 Celkem</t>
  </si>
  <si>
    <t>Odvádění a čištění odpadních vod</t>
  </si>
  <si>
    <t>Úpravy drobných vodních toků</t>
  </si>
  <si>
    <t>Veřejné osvětlení</t>
  </si>
  <si>
    <t>Výstavba a údržba místních inž. sítí</t>
  </si>
  <si>
    <t xml:space="preserve">Záležitosti bydlení a kom. služeb j. n. </t>
  </si>
  <si>
    <t>5700 Celkem</t>
  </si>
  <si>
    <t>6200 Celkem</t>
  </si>
  <si>
    <t>Bytové hospodářství</t>
  </si>
  <si>
    <t>Zachování a obnova kulturních památek</t>
  </si>
  <si>
    <t>Archivní činnost</t>
  </si>
  <si>
    <t>6600 Celkem</t>
  </si>
  <si>
    <t>Odbor územního plánování a rozvoje</t>
  </si>
  <si>
    <t>Odborné léčebné ústavy</t>
  </si>
  <si>
    <t>Ústavní péče j.n.</t>
  </si>
  <si>
    <t>Prevence před drogami, alkoholem a nikot.</t>
  </si>
  <si>
    <t>Ostatní činnost ve zdravotnictví j.n.</t>
  </si>
  <si>
    <t>7100 Celkem</t>
  </si>
  <si>
    <t>Odbor sociální péče</t>
  </si>
  <si>
    <t>Soc. péče a pomoc přistěh. vybr. etnikům</t>
  </si>
  <si>
    <t>Bezpečnost a veřejný pořádek</t>
  </si>
  <si>
    <t>7200 Celkem</t>
  </si>
  <si>
    <t>Divadelní činnost</t>
  </si>
  <si>
    <t>Činnosti uměleckých souborů</t>
  </si>
  <si>
    <t>Činnosti knihovnické</t>
  </si>
  <si>
    <t>Činnosti muzeí a galerií</t>
  </si>
  <si>
    <t>Výstavní činnosti v kultuře</t>
  </si>
  <si>
    <t>Záležitosti kultury j.n.</t>
  </si>
  <si>
    <t>7300 Celkem</t>
  </si>
  <si>
    <t>Odbor školství, mládeže a tělovýchovy</t>
  </si>
  <si>
    <t>Základní školy</t>
  </si>
  <si>
    <t>Školní stravování při předškol. a zákl. vzděl.</t>
  </si>
  <si>
    <t>Ostatní tělovýchovná činnost</t>
  </si>
  <si>
    <t>Využití volného času dětí a mládeže</t>
  </si>
  <si>
    <t>7400 Celkem</t>
  </si>
  <si>
    <t>7500 Celkem</t>
  </si>
  <si>
    <t>8200 Celkem</t>
  </si>
  <si>
    <t>CELKEM</t>
  </si>
  <si>
    <t>Územní rozvoj</t>
  </si>
  <si>
    <t>Ostatní záležitosti pozemních komunikací</t>
  </si>
  <si>
    <t>1900 Celkem</t>
  </si>
  <si>
    <t>Předškolní zařízení</t>
  </si>
  <si>
    <t>Cestovní ruch</t>
  </si>
  <si>
    <t>Pol.</t>
  </si>
  <si>
    <t>Název položky</t>
  </si>
  <si>
    <t>Upřesnění</t>
  </si>
  <si>
    <t>Knihy, učební pomůcky a tisk</t>
  </si>
  <si>
    <t>Drobný hmotný dlouhodobý majetek</t>
  </si>
  <si>
    <t>Služby peněžních ústavů</t>
  </si>
  <si>
    <t>Konzultační, poradenské a právní služby</t>
  </si>
  <si>
    <t>Nákup ostatních služeb</t>
  </si>
  <si>
    <t>Pohoštění</t>
  </si>
  <si>
    <t>Věcné dary</t>
  </si>
  <si>
    <t>3636 Celkem</t>
  </si>
  <si>
    <t>Studená voda</t>
  </si>
  <si>
    <t>Teplo</t>
  </si>
  <si>
    <t>Elektrická energie</t>
  </si>
  <si>
    <t>Služby telekomunikací a radiokomunikací</t>
  </si>
  <si>
    <t>Nájemné</t>
  </si>
  <si>
    <t>3639 Celkem</t>
  </si>
  <si>
    <t>Nákup materiálu j.n.</t>
  </si>
  <si>
    <t>3349 Celkem</t>
  </si>
  <si>
    <t>Ostatní osobní výdaje</t>
  </si>
  <si>
    <t>Povinné pojistné na sociální zabezpečení</t>
  </si>
  <si>
    <t>3429 Celkem</t>
  </si>
  <si>
    <t>Odměny členů zastupitelstev obcí a krajů</t>
  </si>
  <si>
    <t>Ostatní povinné pojistné placené zaměstnavatelem</t>
  </si>
  <si>
    <t>6112 Celkem</t>
  </si>
  <si>
    <t>Odstupné</t>
  </si>
  <si>
    <t>Ochranné pomůcky</t>
  </si>
  <si>
    <t>Ostatní úroky a ostatní finanční výdaje</t>
  </si>
  <si>
    <t>Plyn</t>
  </si>
  <si>
    <t>Pohonné hmoty a maziva</t>
  </si>
  <si>
    <t>Služby pošt</t>
  </si>
  <si>
    <t>Služby školení a vzdělávání</t>
  </si>
  <si>
    <t>Opravy a udržování</t>
  </si>
  <si>
    <t>Účastnické poplatky na konference</t>
  </si>
  <si>
    <t>Ostatní nákupy j. n.</t>
  </si>
  <si>
    <t>Převody vlastním fondům hospodářské činnosti</t>
  </si>
  <si>
    <t>Nákup kolků</t>
  </si>
  <si>
    <t>Dary obyvatelstvu</t>
  </si>
  <si>
    <t>Ostatní neinvestiční výdaje j.n.</t>
  </si>
  <si>
    <t>6171 Celkem</t>
  </si>
  <si>
    <t>Cestovné (tuzemské i zahraniční)</t>
  </si>
  <si>
    <t>6223 Celkem</t>
  </si>
  <si>
    <t xml:space="preserve">Nákup ostatních služeb </t>
  </si>
  <si>
    <t>Programové vybavení</t>
  </si>
  <si>
    <t>Poskytnuté neinvestiční příspěvky a náhrady</t>
  </si>
  <si>
    <t>Ostatní neinvestiční transfery obyvatelstvu</t>
  </si>
  <si>
    <t>3511 Celkem</t>
  </si>
  <si>
    <t>Poplatky</t>
  </si>
  <si>
    <t>6310 Celkem</t>
  </si>
  <si>
    <t>DPPO za obce</t>
  </si>
  <si>
    <t>6399 Celkem</t>
  </si>
  <si>
    <t>Nespecifikované rezervy - ORF</t>
  </si>
  <si>
    <t>6409 Celkem</t>
  </si>
  <si>
    <t>Konzultační ,poradenské a právní služby</t>
  </si>
  <si>
    <t>1014 Celkem</t>
  </si>
  <si>
    <t>Služby zpracování dat</t>
  </si>
  <si>
    <t>3632 Celkem</t>
  </si>
  <si>
    <t>3716 Celkem</t>
  </si>
  <si>
    <t>3722 Celkem</t>
  </si>
  <si>
    <t>Využívání a znešk. komunálních odpadů</t>
  </si>
  <si>
    <t>3725 Celkem</t>
  </si>
  <si>
    <t>3729 Celkem</t>
  </si>
  <si>
    <t>3733 Celkem</t>
  </si>
  <si>
    <t>3739 Celkem</t>
  </si>
  <si>
    <t>3741 Celkem</t>
  </si>
  <si>
    <t>3742 Celkem</t>
  </si>
  <si>
    <t>3745 Celkem</t>
  </si>
  <si>
    <t>Neinvestiční transfery občanským sdružením</t>
  </si>
  <si>
    <t>3792 Celkem</t>
  </si>
  <si>
    <t>5311 Celkem</t>
  </si>
  <si>
    <t>1037 Celkem</t>
  </si>
  <si>
    <t>2310 Celkem</t>
  </si>
  <si>
    <t>3635 Celkem</t>
  </si>
  <si>
    <t>3744 Celkem</t>
  </si>
  <si>
    <t>2212 Celkem</t>
  </si>
  <si>
    <t>2219 Celkem</t>
  </si>
  <si>
    <t>DPMB, a. s.</t>
  </si>
  <si>
    <t>Ostatní záležitosti v silniční dopravě</t>
  </si>
  <si>
    <t>2229 Celkem</t>
  </si>
  <si>
    <t>2271 Celkem</t>
  </si>
  <si>
    <t>2299 Celkem</t>
  </si>
  <si>
    <t>2321 Celkem</t>
  </si>
  <si>
    <t>2333 Celkem</t>
  </si>
  <si>
    <t>3631 Celkem</t>
  </si>
  <si>
    <t>3633 Celkem</t>
  </si>
  <si>
    <t>3699 Celkem</t>
  </si>
  <si>
    <t>3612 Celkem</t>
  </si>
  <si>
    <t>Programy rozvoje bydlení a byt. hosp.</t>
  </si>
  <si>
    <t>Neinvestiční půjčky nefinančním pod. subj. - práv. os.</t>
  </si>
  <si>
    <t>Neinvestiční půjčky obyvatelstvu</t>
  </si>
  <si>
    <t>3322 Celkem</t>
  </si>
  <si>
    <t>4341 Celkem</t>
  </si>
  <si>
    <t>6211 Celkem</t>
  </si>
  <si>
    <t>2143 Celkem</t>
  </si>
  <si>
    <t>3523 Celkem</t>
  </si>
  <si>
    <t>3529 Celkem</t>
  </si>
  <si>
    <t>3541 Celkem</t>
  </si>
  <si>
    <t>3599 Celkem</t>
  </si>
  <si>
    <t>Prádlo, oděv a obuv</t>
  </si>
  <si>
    <t>národnostní menšiny</t>
  </si>
  <si>
    <t>4342 Celkem</t>
  </si>
  <si>
    <t>Prevence kriminality</t>
  </si>
  <si>
    <t>Neinvestiční transfery vysokým školám</t>
  </si>
  <si>
    <t>3311 Celkem</t>
  </si>
  <si>
    <t>3312 Celkem</t>
  </si>
  <si>
    <t>3314 Celkem</t>
  </si>
  <si>
    <t>3315 Celkem</t>
  </si>
  <si>
    <t>3317 Celkem</t>
  </si>
  <si>
    <t>3319 Celkem</t>
  </si>
  <si>
    <t>Pořizování, zachov. a obnova kult. hodnot</t>
  </si>
  <si>
    <t>3326 Celkem</t>
  </si>
  <si>
    <t>3111 Celkem</t>
  </si>
  <si>
    <t>3113 Celkem</t>
  </si>
  <si>
    <t>3141 Celkem</t>
  </si>
  <si>
    <t>Ost. zař. souvis. s výchovou a vzděl. mlád.</t>
  </si>
  <si>
    <t>prestižní akce</t>
  </si>
  <si>
    <t>BCES</t>
  </si>
  <si>
    <t>3149 Celkem</t>
  </si>
  <si>
    <t>3419 Celkem</t>
  </si>
  <si>
    <t>3421 Celkem</t>
  </si>
  <si>
    <t>Ostatní platby za provedenou práci j. n.</t>
  </si>
  <si>
    <t>JIC</t>
  </si>
  <si>
    <t>SHMB, p.o.</t>
  </si>
  <si>
    <t>ZOO, p.o.</t>
  </si>
  <si>
    <t>VZMB, p.o.</t>
  </si>
  <si>
    <t>Věcná břemena</t>
  </si>
  <si>
    <t>KORDIS JMK</t>
  </si>
  <si>
    <t>TSB, a.s.</t>
  </si>
  <si>
    <t>CDOZS - poliklinika, p.o.</t>
  </si>
  <si>
    <t>SZZ II., p.o.</t>
  </si>
  <si>
    <t>NMB, p.o.</t>
  </si>
  <si>
    <t>CDOZS - stacionáře, p.o.</t>
  </si>
  <si>
    <t>CSS Tábor, p.o.</t>
  </si>
  <si>
    <t>NDB, p.o.</t>
  </si>
  <si>
    <t>CED, p.o.</t>
  </si>
  <si>
    <t>MDB, p.o.</t>
  </si>
  <si>
    <t>Filharmonie Brno, p.o.</t>
  </si>
  <si>
    <t>KJM, p.o.</t>
  </si>
  <si>
    <t>Muzeum města Brna, p.o.</t>
  </si>
  <si>
    <t>Dům umění, p.o.</t>
  </si>
  <si>
    <t>MŠ Štolcova, p.o.</t>
  </si>
  <si>
    <t>Lázně města Brna, p.o.</t>
  </si>
  <si>
    <t xml:space="preserve">Centra volného času </t>
  </si>
  <si>
    <t>1700 Celkem</t>
  </si>
  <si>
    <t>4200 Celkem</t>
  </si>
  <si>
    <t>4300 Celkem</t>
  </si>
  <si>
    <t>4100 Celkem</t>
  </si>
  <si>
    <t>4357 Celkem</t>
  </si>
  <si>
    <t>Domovy</t>
  </si>
  <si>
    <t>Odbor zdraví</t>
  </si>
  <si>
    <t>Ost. služby a činnosti v oblasti soc. péče</t>
  </si>
  <si>
    <t>4359 Celkem</t>
  </si>
  <si>
    <t>Ost. služby a činnosti v oblasti soc. prevence</t>
  </si>
  <si>
    <t>4379 Celkem</t>
  </si>
  <si>
    <t>Ostatní platy</t>
  </si>
  <si>
    <t>5319 Celkem</t>
  </si>
  <si>
    <t>Ost. záležitosti bezpečnosti a veř. pořádku</t>
  </si>
  <si>
    <t>3900 Celkem</t>
  </si>
  <si>
    <t>Platby daní a poplatků krajům, obcím a státním fondům</t>
  </si>
  <si>
    <t>Ostatní výzkum a vývoj</t>
  </si>
  <si>
    <t>Platy zaměstnanců v pracovním poměru</t>
  </si>
  <si>
    <t>Povinné pojistné na veřejné zdravotní pojištění</t>
  </si>
  <si>
    <t>Soc. pomoc os. v hmotné nouzi a soc. nepřizp.</t>
  </si>
  <si>
    <t>Léky a zdravotnický materiál</t>
  </si>
  <si>
    <t>Náhrady mezd v době nemoci</t>
  </si>
  <si>
    <t>6300 Celkem</t>
  </si>
  <si>
    <t>Majetkový odbor</t>
  </si>
  <si>
    <t>Neinv. transfery nefinančním podnik. subj. - práv. osobám</t>
  </si>
  <si>
    <t>Teplá voda</t>
  </si>
  <si>
    <t>Kancelář primátora města Brna</t>
  </si>
  <si>
    <t>FKEP</t>
  </si>
  <si>
    <t>Platby daní a poplatků státnímu rozpočtu</t>
  </si>
  <si>
    <t>Prevence vzniku odpadů</t>
  </si>
  <si>
    <t>3727 Celkem</t>
  </si>
  <si>
    <t>Ostatní nemocnice</t>
  </si>
  <si>
    <t>Neinvestiční půjčené prostředky zřízeným přísp.organizacím</t>
  </si>
  <si>
    <t>3522 Celkem</t>
  </si>
  <si>
    <t>DS Věstonická, p.o.</t>
  </si>
  <si>
    <t>DS Nopova, p.o.</t>
  </si>
  <si>
    <t>DS Kosmonautů, p.o.</t>
  </si>
  <si>
    <t>DS Kociánka, p.o.</t>
  </si>
  <si>
    <t>DS Mikuláškovo nám., p.o.</t>
  </si>
  <si>
    <t>DS Foltýnova, p.o.</t>
  </si>
  <si>
    <t>DS Okružní, p.o.</t>
  </si>
  <si>
    <t>DS Podpěrova, p.o.</t>
  </si>
  <si>
    <t>DS Koniklecová, p.o.</t>
  </si>
  <si>
    <t>DS Vychodilova, p.o.</t>
  </si>
  <si>
    <t>DS Holásecká, p.o.</t>
  </si>
  <si>
    <t>JIC, JCMM</t>
  </si>
  <si>
    <t>FBV</t>
  </si>
  <si>
    <t>FRB</t>
  </si>
  <si>
    <t>WZŠ a MŠ Plovdivská</t>
  </si>
  <si>
    <t>ZŠ Merhautova</t>
  </si>
  <si>
    <t>Sport. a rekr. areál Kraví Hora</t>
  </si>
  <si>
    <t>3809 Celkem</t>
  </si>
  <si>
    <t>Veřejná sbírka</t>
  </si>
  <si>
    <t>Sociální fond</t>
  </si>
  <si>
    <t>3619 Celkem</t>
  </si>
  <si>
    <t>Neinvestiční transfery městským částem</t>
  </si>
  <si>
    <t>Potraviny</t>
  </si>
  <si>
    <t>3412 Celkem</t>
  </si>
  <si>
    <t>Ostatní záležitosti kultury</t>
  </si>
  <si>
    <t>Sportovní zařízení v majetku obce</t>
  </si>
  <si>
    <t>Protierozní, protilavinová a protipožární ochrana</t>
  </si>
  <si>
    <t>Divadlo Radost, p.o.</t>
  </si>
  <si>
    <t>HaP, p.o.</t>
  </si>
  <si>
    <t>Odbor správy majetku</t>
  </si>
  <si>
    <t>Dětské centrum Brno, p.o.</t>
  </si>
  <si>
    <t>Ostatní neinvestiční transfery jiným veřejným rozpočtům</t>
  </si>
  <si>
    <t>Azyl. domy, Domy na půl cesty</t>
  </si>
  <si>
    <t>Neinvestiční příspěvky zřízeným příspěvkovým organizacím</t>
  </si>
  <si>
    <t>Brnopolis</t>
  </si>
  <si>
    <t>Členské příspěvky</t>
  </si>
  <si>
    <t>Odvádění a čištění odp.vod a naklád. s kaly</t>
  </si>
  <si>
    <t xml:space="preserve">Zajištění plaveckého výcviku </t>
  </si>
  <si>
    <t>TIC</t>
  </si>
  <si>
    <t>ORJ</t>
  </si>
  <si>
    <t>Ochrana obyvatelstva</t>
  </si>
  <si>
    <t>5212 Celkem</t>
  </si>
  <si>
    <t>5269 Celkem</t>
  </si>
  <si>
    <t>Ostatní správa v oblasti krizového řízení</t>
  </si>
  <si>
    <t>5273 Celkem</t>
  </si>
  <si>
    <t>Požární ochrana - profesionální část</t>
  </si>
  <si>
    <t>5511 Celkem</t>
  </si>
  <si>
    <t>Síť brněn. otevřených škol</t>
  </si>
  <si>
    <t xml:space="preserve">ZŠ Nám. 28. října - platy </t>
  </si>
  <si>
    <t xml:space="preserve">ZŠ Křenová - platy </t>
  </si>
  <si>
    <t>ZŠ Nám. Republiky</t>
  </si>
  <si>
    <t>Grand Prix ČR</t>
  </si>
  <si>
    <t>HC KOMETA BRNO</t>
  </si>
  <si>
    <t>BASKETBAL SPORT</t>
  </si>
  <si>
    <t>Ost. správa v oblasti hosp. opatření pro krizové stavy</t>
  </si>
  <si>
    <t>Povinné pojistné na úrazové pojištění</t>
  </si>
  <si>
    <t>Úroky vlastní</t>
  </si>
  <si>
    <t>Kursové rozdíly ve výdajích</t>
  </si>
  <si>
    <t>Neinvestiční transfery církvím a náboženským společnostem</t>
  </si>
  <si>
    <t>Neinv. transfery společenstvím vlastníků jednotek</t>
  </si>
  <si>
    <t>Neinvestiční transfery neziskovým a podobným organizacím</t>
  </si>
  <si>
    <t>Ost. neinvestiční transfery veřejným rozpočtům územní úrovně</t>
  </si>
  <si>
    <t>MŠ - výuka angličtiny</t>
  </si>
  <si>
    <t>ZŠ - výuka angličtiny</t>
  </si>
  <si>
    <t>Neinvestiční příspěvky ostatním příspěvkovým organizacím</t>
  </si>
  <si>
    <t>Ostatní náhrady placené obyvatelstvu</t>
  </si>
  <si>
    <t>ÚN, p.o.</t>
  </si>
  <si>
    <t>Lékárenská služba</t>
  </si>
  <si>
    <t>Centrála cest. ruchu</t>
  </si>
  <si>
    <t>HZS JMK</t>
  </si>
  <si>
    <t>SMO ČR, sdružení</t>
  </si>
  <si>
    <t>územně-plán. podklady</t>
  </si>
  <si>
    <t>obměna VT</t>
  </si>
  <si>
    <t>DSO CS Brno-Vídeň</t>
  </si>
  <si>
    <t>SÚS JMK, ŘSD</t>
  </si>
  <si>
    <t>tram. tratě mimo ZK</t>
  </si>
  <si>
    <t>dotace "B"</t>
  </si>
  <si>
    <t>dotace "A"</t>
  </si>
  <si>
    <t>Detox - dotace "A"</t>
  </si>
  <si>
    <t>Dotace "B"</t>
  </si>
  <si>
    <t>dotace "A", "B"</t>
  </si>
  <si>
    <t>Dotace "A"</t>
  </si>
  <si>
    <t>Vybavení škol</t>
  </si>
  <si>
    <t>Vybavení jídelen</t>
  </si>
  <si>
    <t>Volnočasové aktivity</t>
  </si>
  <si>
    <t>Odměny za užití duševního vlastnictví</t>
  </si>
  <si>
    <t>Odbor vnitřních věcí</t>
  </si>
  <si>
    <t>Odbor vodního a lesního hospodářství a zemědělství</t>
  </si>
  <si>
    <t>přičleněné pozemky - honitby</t>
  </si>
  <si>
    <t>Bytový odbor</t>
  </si>
  <si>
    <t>Ostatní činnosti související se službami pro obyv.</t>
  </si>
  <si>
    <t>navýšení z proj. JmK</t>
  </si>
  <si>
    <t>Dotace "A" a "B"</t>
  </si>
  <si>
    <t>veřej.služba - Holásky</t>
  </si>
  <si>
    <t>ZŠ Čejkovická, p.o.</t>
  </si>
  <si>
    <t>ZŠ Čejkovická,WZŠ Plovdivská</t>
  </si>
  <si>
    <t>Neinvestiční transfery obecně prospěšným společnostem</t>
  </si>
  <si>
    <t>Ostatní záležitosti vzdělávání</t>
  </si>
  <si>
    <t>3299 Celkem</t>
  </si>
  <si>
    <t>Info stánky ZOO, Joštova</t>
  </si>
  <si>
    <t>ZŠ a MŠ Pramínek</t>
  </si>
  <si>
    <t>Nespecifikované rezervy</t>
  </si>
  <si>
    <t>MŠ Veslařská, p.o.</t>
  </si>
  <si>
    <t>MŠ Štolcova, MŠ Veslařská</t>
  </si>
  <si>
    <t>CDOZS-zaříz. péče o dítě, p.o.</t>
  </si>
  <si>
    <t>SR 2013</t>
  </si>
  <si>
    <t>Obecné příjmy a výdaje z fin. operací</t>
  </si>
  <si>
    <t>Ostatní činnosti j.n.</t>
  </si>
  <si>
    <t>Ozdravování hospodářských zvířat a plodin</t>
  </si>
  <si>
    <t>Využívání a zneškodňování komun. odpadů</t>
  </si>
  <si>
    <t xml:space="preserve">Ozdravování hospodářských zvířat a plodin </t>
  </si>
  <si>
    <t xml:space="preserve">Celospolečenské funkce lesů </t>
  </si>
  <si>
    <t xml:space="preserve">Pitná voda </t>
  </si>
  <si>
    <t xml:space="preserve">Protierozní a protipožární ochrana </t>
  </si>
  <si>
    <t>Ost. záležitosti pozemních komunikací</t>
  </si>
  <si>
    <t>Ostatní záležitosti v dopravě</t>
  </si>
  <si>
    <t>Odvádění a čištění odp.vod a nakládání s kaly</t>
  </si>
  <si>
    <t>Výstavba a údržba místních inženýrských sítí</t>
  </si>
  <si>
    <t>Ostatní záležitosti bydlení a komunálních služeb</t>
  </si>
  <si>
    <t>Programy rozvoje bydlení a byt. hospodářství</t>
  </si>
  <si>
    <t>3639</t>
  </si>
  <si>
    <t>Soc. pomoc os. v hmot. nouzi a soc. nepřizpůsobivým</t>
  </si>
  <si>
    <t>Ostatní ústavní péče</t>
  </si>
  <si>
    <t>Ostatní zdr.zařízení a služby pro zdravotnictví</t>
  </si>
  <si>
    <t>Ostatní činnost ve zdravotnictví</t>
  </si>
  <si>
    <t>Prevence před drogami, alkoholem, nikotinem</t>
  </si>
  <si>
    <t>Soc. pomoc osobám v hmotné nouzi</t>
  </si>
  <si>
    <t>Soc. pomoc přistěhovalcům a vybr. etnikům</t>
  </si>
  <si>
    <t>Ostatní služby a činnosti v oblasti sociální péče</t>
  </si>
  <si>
    <t>Ost. služby a činnosti v oblasti sociální prevence</t>
  </si>
  <si>
    <t xml:space="preserve">Ost. záležitosti bezpečnosti a veřejného pořádku </t>
  </si>
  <si>
    <t>Hudební činnost</t>
  </si>
  <si>
    <t>Pořizování, zachování a obnova kult. hodnot</t>
  </si>
  <si>
    <t>Škol. stravování při předškolním a zákl. vzdělávání</t>
  </si>
  <si>
    <t>Ost. zařízení související s výchovou a vzd. mládeže</t>
  </si>
  <si>
    <t>Ozdrav. hosp. zvířat, plodin a zvl. veterinár. péče</t>
  </si>
  <si>
    <t>5311</t>
  </si>
  <si>
    <t xml:space="preserve">Bezpečnost a veřejný pořádek </t>
  </si>
  <si>
    <t>Provozní výdaje města celkem</t>
  </si>
  <si>
    <t>Sumarizace schváleného rozpočtu provozních výdajů města na rok 2013 (v tis. Kč)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</si>
  <si>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</si>
  <si>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</si>
  <si>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</si>
  <si>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</si>
  <si>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</si>
  <si>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</si>
  <si>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</si>
  <si>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</si>
  <si>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</si>
  <si>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Skutečnost</t>
  </si>
  <si>
    <t>Schválený</t>
  </si>
  <si>
    <t>Přesuny</t>
  </si>
  <si>
    <t>Vazba na zdroje města**</t>
  </si>
  <si>
    <t>Snížení</t>
  </si>
  <si>
    <t>Základna</t>
  </si>
  <si>
    <t>Navýšení</t>
  </si>
  <si>
    <t xml:space="preserve">Schválený </t>
  </si>
  <si>
    <t>sr 2013</t>
  </si>
  <si>
    <t>Správce rozpočtových prostředků</t>
  </si>
  <si>
    <t>rozpočet</t>
  </si>
  <si>
    <t>činností</t>
  </si>
  <si>
    <t>snížení</t>
  </si>
  <si>
    <t>navýšení</t>
  </si>
  <si>
    <t>rozpočtu</t>
  </si>
  <si>
    <t>rozpočtu***</t>
  </si>
  <si>
    <t>rozpočet 2013</t>
  </si>
  <si>
    <t>sr 2012</t>
  </si>
  <si>
    <t>Úsek</t>
  </si>
  <si>
    <t>(sl. B až F)</t>
  </si>
  <si>
    <t>(suma sl. B až G)</t>
  </si>
  <si>
    <t>%</t>
  </si>
  <si>
    <t>Odbor rozpočtu a financování - bez DPPO, transferů MČ a rezerv</t>
  </si>
  <si>
    <t>Odbor rozpočtu a financování - rezervy rozpočtu</t>
  </si>
  <si>
    <t>Organizační úsek celkem</t>
  </si>
  <si>
    <t>Úsek rozvoje města celkem</t>
  </si>
  <si>
    <t xml:space="preserve">Odbor dopravy </t>
  </si>
  <si>
    <t>13a</t>
  </si>
  <si>
    <t>v tom: Finanční vztah k DPmB</t>
  </si>
  <si>
    <t xml:space="preserve">Odbor investiční </t>
  </si>
  <si>
    <t>Technický úsek celkem</t>
  </si>
  <si>
    <t>Hospodářský úsek celkem</t>
  </si>
  <si>
    <t>Odbor sociální péče - bez sociálních dávek</t>
  </si>
  <si>
    <t>Odbor školství, mládeže a tělovýchovy (vč regionál. školství)</t>
  </si>
  <si>
    <t>Sociálně-kulturní úsek celkem</t>
  </si>
  <si>
    <t>Městská policie Brno</t>
  </si>
  <si>
    <t>Transfery městským částem</t>
  </si>
  <si>
    <t>Daň z příjmů právnických osob za město</t>
  </si>
  <si>
    <t xml:space="preserve">Odbor sociální péče - sociální dávky </t>
  </si>
  <si>
    <t>PROVOZNÍ VÝDAJE MĚSTA CELKEM</t>
  </si>
  <si>
    <t>*) Provozní výdaje, očištěné o transfery městským částem, sociální dávky a daň z příjmů z rozpočtové činnosti</t>
  </si>
  <si>
    <t>**) Zapojení fondů, nedočerpaných výdajů roku 2012 a příjmů (nájemné, odvody příspěvkových organizací) s vazbou na provozní výdaje města</t>
  </si>
  <si>
    <t>***) Požadavky na navýšení rozpočtu v objemu 47 249 tis. Kč byly vyřešeny snížením jiných výdajů/činností (sl. F), zahrnutých ve schváleném rozpočtu roku 2012</t>
  </si>
  <si>
    <r>
      <t>Provozní výdaje celkem - očištěné</t>
    </r>
    <r>
      <rPr>
        <b/>
        <vertAlign val="superscript"/>
        <sz val="12"/>
        <rFont val="Times New Roman CE"/>
        <family val="1"/>
      </rPr>
      <t>*)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</si>
</sst>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#,##0.0_ ;[Red]\-#,##0.0\ "/>
    <numFmt numFmtId="184" formatCode="###0"/>
    <numFmt numFmtId="185" formatCode="d/m"/>
    <numFmt numFmtId="186" formatCode="d/m/yy"/>
    <numFmt numFmtId="187" formatCode="#0"/>
    <numFmt numFmtId="188" formatCode="0000"/>
  </numFmts>
  <fonts count="47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2"/>
      <name val="Arial"/>
      <family val="2"/>
    </font>
    <font>
      <sz val="10"/>
      <name val="Courier"/>
      <family val="3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8"/>
      <name val="Times New Roman CE"/>
      <family val="0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b/>
      <sz val="9"/>
      <name val="Times New Roman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u val="single"/>
      <sz val="18"/>
      <name val="Times New Roman CE"/>
      <family val="1"/>
    </font>
    <font>
      <b/>
      <u val="single"/>
      <sz val="11"/>
      <name val="Times New Roman CE"/>
      <family val="1"/>
    </font>
    <font>
      <sz val="11"/>
      <name val="Times New Roman CE"/>
      <family val="1"/>
    </font>
    <font>
      <u val="single"/>
      <sz val="10"/>
      <name val="Times New Roman CE"/>
      <family val="1"/>
    </font>
    <font>
      <b/>
      <u val="single"/>
      <sz val="10"/>
      <name val="Times New Roman CE"/>
      <family val="1"/>
    </font>
    <font>
      <i/>
      <sz val="12"/>
      <name val="Times New Roman CE"/>
      <family val="0"/>
    </font>
    <font>
      <b/>
      <vertAlign val="superscript"/>
      <sz val="12"/>
      <name val="Times New Roman CE"/>
      <family val="1"/>
    </font>
    <font>
      <sz val="13"/>
      <name val="Times New Roman CE"/>
      <family val="1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72" applyFont="1" applyFill="1" applyBorder="1" applyAlignment="1">
      <alignment horizontal="left"/>
      <protection/>
    </xf>
    <xf numFmtId="0" fontId="6" fillId="0" borderId="10" xfId="72" applyFont="1" applyFill="1" applyBorder="1" applyAlignment="1">
      <alignment horizontal="left"/>
      <protection/>
    </xf>
    <xf numFmtId="0" fontId="7" fillId="0" borderId="11" xfId="72" applyFont="1" applyFill="1" applyBorder="1" applyAlignment="1">
      <alignment horizontal="left"/>
      <protection/>
    </xf>
    <xf numFmtId="0" fontId="6" fillId="0" borderId="11" xfId="72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72" applyFont="1" applyFill="1" applyBorder="1" applyAlignment="1">
      <alignment horizontal="left"/>
      <protection/>
    </xf>
    <xf numFmtId="0" fontId="7" fillId="0" borderId="13" xfId="72" applyFont="1" applyFill="1" applyBorder="1" applyAlignment="1">
      <alignment horizontal="left"/>
      <protection/>
    </xf>
    <xf numFmtId="0" fontId="7" fillId="0" borderId="14" xfId="72" applyFont="1" applyFill="1" applyBorder="1" applyAlignment="1">
      <alignment horizontal="left"/>
      <protection/>
    </xf>
    <xf numFmtId="0" fontId="8" fillId="0" borderId="10" xfId="66" applyFont="1" applyFill="1" applyBorder="1" applyAlignment="1">
      <alignment horizontal="left"/>
      <protection/>
    </xf>
    <xf numFmtId="0" fontId="7" fillId="0" borderId="11" xfId="66" applyFont="1" applyFill="1" applyBorder="1" applyAlignment="1">
      <alignment horizontal="left"/>
      <protection/>
    </xf>
    <xf numFmtId="0" fontId="7" fillId="0" borderId="10" xfId="66" applyFont="1" applyFill="1" applyBorder="1" applyAlignment="1">
      <alignment horizontal="left"/>
      <protection/>
    </xf>
    <xf numFmtId="0" fontId="6" fillId="0" borderId="10" xfId="66" applyFont="1" applyFill="1" applyBorder="1" applyAlignment="1">
      <alignment horizontal="left"/>
      <protection/>
    </xf>
    <xf numFmtId="0" fontId="6" fillId="0" borderId="10" xfId="68" applyFont="1" applyFill="1" applyBorder="1" applyAlignment="1">
      <alignment horizontal="left"/>
      <protection/>
    </xf>
    <xf numFmtId="0" fontId="7" fillId="0" borderId="11" xfId="68" applyFont="1" applyFill="1" applyBorder="1" applyAlignment="1">
      <alignment horizontal="left"/>
      <protection/>
    </xf>
    <xf numFmtId="0" fontId="6" fillId="0" borderId="10" xfId="67" applyFont="1" applyFill="1" applyBorder="1">
      <alignment/>
      <protection/>
    </xf>
    <xf numFmtId="0" fontId="7" fillId="0" borderId="14" xfId="0" applyFont="1" applyFill="1" applyBorder="1" applyAlignment="1">
      <alignment horizontal="left"/>
    </xf>
    <xf numFmtId="0" fontId="7" fillId="0" borderId="10" xfId="68" applyFont="1" applyFill="1" applyBorder="1" applyAlignment="1">
      <alignment horizontal="left"/>
      <protection/>
    </xf>
    <xf numFmtId="0" fontId="7" fillId="0" borderId="15" xfId="68" applyFont="1" applyFill="1" applyBorder="1" applyAlignment="1">
      <alignment horizontal="left"/>
      <protection/>
    </xf>
    <xf numFmtId="0" fontId="7" fillId="0" borderId="16" xfId="68" applyFont="1" applyFill="1" applyBorder="1" applyAlignment="1">
      <alignment horizontal="left"/>
      <protection/>
    </xf>
    <xf numFmtId="0" fontId="8" fillId="0" borderId="11" xfId="72" applyFont="1" applyFill="1" applyBorder="1" applyAlignment="1">
      <alignment horizontal="left"/>
      <protection/>
    </xf>
    <xf numFmtId="0" fontId="6" fillId="0" borderId="10" xfId="72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0" xfId="66" applyFont="1" applyFill="1" applyBorder="1" applyAlignment="1">
      <alignment horizontal="left" wrapText="1"/>
      <protection/>
    </xf>
    <xf numFmtId="0" fontId="6" fillId="0" borderId="11" xfId="72" applyFont="1" applyFill="1" applyBorder="1" applyAlignment="1">
      <alignment horizontal="left"/>
      <protection/>
    </xf>
    <xf numFmtId="0" fontId="6" fillId="0" borderId="10" xfId="72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11" xfId="72" applyFont="1" applyFill="1" applyBorder="1" applyAlignment="1">
      <alignment horizontal="left"/>
      <protection/>
    </xf>
    <xf numFmtId="0" fontId="7" fillId="0" borderId="10" xfId="72" applyFont="1" applyFill="1" applyBorder="1" applyAlignment="1">
      <alignment horizontal="left"/>
      <protection/>
    </xf>
    <xf numFmtId="0" fontId="7" fillId="0" borderId="10" xfId="66" applyFont="1" applyFill="1" applyBorder="1" applyAlignment="1">
      <alignment horizontal="left" wrapText="1"/>
      <protection/>
    </xf>
    <xf numFmtId="0" fontId="7" fillId="0" borderId="12" xfId="72" applyFont="1" applyFill="1" applyBorder="1" applyAlignment="1">
      <alignment horizontal="left"/>
      <protection/>
    </xf>
    <xf numFmtId="0" fontId="7" fillId="0" borderId="13" xfId="72" applyFont="1" applyFill="1" applyBorder="1" applyAlignment="1">
      <alignment horizontal="left"/>
      <protection/>
    </xf>
    <xf numFmtId="0" fontId="6" fillId="0" borderId="11" xfId="71" applyFont="1" applyFill="1" applyBorder="1" applyAlignment="1">
      <alignment horizontal="left"/>
      <protection/>
    </xf>
    <xf numFmtId="0" fontId="6" fillId="0" borderId="10" xfId="71" applyFont="1" applyFill="1" applyBorder="1" applyAlignment="1">
      <alignment horizontal="left"/>
      <protection/>
    </xf>
    <xf numFmtId="0" fontId="7" fillId="0" borderId="11" xfId="71" applyFont="1" applyFill="1" applyBorder="1" applyAlignment="1">
      <alignment horizontal="left"/>
      <protection/>
    </xf>
    <xf numFmtId="0" fontId="7" fillId="0" borderId="10" xfId="71" applyFont="1" applyFill="1" applyBorder="1" applyAlignment="1">
      <alignment horizontal="left"/>
      <protection/>
    </xf>
    <xf numFmtId="0" fontId="6" fillId="0" borderId="10" xfId="71" applyFont="1" applyFill="1" applyBorder="1" applyAlignment="1">
      <alignment horizontal="left" shrinkToFit="1"/>
      <protection/>
    </xf>
    <xf numFmtId="0" fontId="6" fillId="0" borderId="17" xfId="68" applyFont="1" applyFill="1" applyBorder="1" applyAlignment="1">
      <alignment horizontal="left"/>
      <protection/>
    </xf>
    <xf numFmtId="0" fontId="7" fillId="0" borderId="10" xfId="66" applyFont="1" applyFill="1" applyBorder="1" applyAlignment="1">
      <alignment horizontal="left" wrapText="1"/>
      <protection/>
    </xf>
    <xf numFmtId="0" fontId="6" fillId="0" borderId="11" xfId="76" applyFont="1" applyFill="1" applyBorder="1" applyAlignment="1">
      <alignment horizontal="left"/>
      <protection/>
    </xf>
    <xf numFmtId="0" fontId="6" fillId="0" borderId="10" xfId="76" applyFont="1" applyFill="1" applyBorder="1" applyAlignment="1">
      <alignment horizontal="left"/>
      <protection/>
    </xf>
    <xf numFmtId="0" fontId="6" fillId="0" borderId="10" xfId="76" applyFont="1" applyFill="1" applyBorder="1">
      <alignment/>
      <protection/>
    </xf>
    <xf numFmtId="0" fontId="7" fillId="0" borderId="10" xfId="76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1" xfId="66" applyFont="1" applyFill="1" applyBorder="1" applyAlignment="1">
      <alignment horizontal="left"/>
      <protection/>
    </xf>
    <xf numFmtId="0" fontId="6" fillId="0" borderId="10" xfId="72" applyFont="1" applyFill="1" applyBorder="1" applyAlignment="1">
      <alignment horizontal="left" wrapText="1"/>
      <protection/>
    </xf>
    <xf numFmtId="0" fontId="7" fillId="0" borderId="10" xfId="72" applyFont="1" applyFill="1" applyBorder="1" applyAlignment="1">
      <alignment horizontal="left" wrapText="1"/>
      <protection/>
    </xf>
    <xf numFmtId="0" fontId="6" fillId="0" borderId="11" xfId="68" applyFont="1" applyFill="1" applyBorder="1" applyAlignment="1">
      <alignment horizontal="left"/>
      <protection/>
    </xf>
    <xf numFmtId="0" fontId="6" fillId="0" borderId="10" xfId="68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0" fontId="6" fillId="0" borderId="11" xfId="66" applyFont="1" applyFill="1" applyBorder="1" applyAlignment="1">
      <alignment horizontal="left"/>
      <protection/>
    </xf>
    <xf numFmtId="0" fontId="6" fillId="0" borderId="10" xfId="66" applyFont="1" applyFill="1" applyBorder="1" applyAlignment="1">
      <alignment horizontal="left"/>
      <protection/>
    </xf>
    <xf numFmtId="0" fontId="6" fillId="0" borderId="11" xfId="72" applyFont="1" applyFill="1" applyBorder="1" applyAlignment="1">
      <alignment horizontal="left" vertical="center"/>
      <protection/>
    </xf>
    <xf numFmtId="0" fontId="7" fillId="0" borderId="11" xfId="72" applyFont="1" applyFill="1" applyBorder="1" applyAlignment="1">
      <alignment horizontal="left" vertical="center"/>
      <protection/>
    </xf>
    <xf numFmtId="0" fontId="7" fillId="0" borderId="10" xfId="72" applyFont="1" applyFill="1" applyBorder="1" applyAlignment="1">
      <alignment horizontal="left" vertical="center"/>
      <protection/>
    </xf>
    <xf numFmtId="0" fontId="6" fillId="0" borderId="18" xfId="0" applyFont="1" applyFill="1" applyBorder="1" applyAlignment="1">
      <alignment horizontal="center"/>
    </xf>
    <xf numFmtId="0" fontId="7" fillId="0" borderId="19" xfId="72" applyFont="1" applyFill="1" applyBorder="1" applyAlignment="1">
      <alignment horizontal="left"/>
      <protection/>
    </xf>
    <xf numFmtId="0" fontId="7" fillId="0" borderId="17" xfId="0" applyFont="1" applyFill="1" applyBorder="1" applyAlignment="1">
      <alignment horizontal="left"/>
    </xf>
    <xf numFmtId="0" fontId="6" fillId="0" borderId="17" xfId="72" applyFont="1" applyFill="1" applyBorder="1" applyAlignment="1">
      <alignment horizontal="left"/>
      <protection/>
    </xf>
    <xf numFmtId="0" fontId="7" fillId="0" borderId="17" xfId="72" applyFont="1" applyFill="1" applyBorder="1" applyAlignment="1">
      <alignment horizontal="left"/>
      <protection/>
    </xf>
    <xf numFmtId="0" fontId="6" fillId="0" borderId="17" xfId="0" applyFont="1" applyFill="1" applyBorder="1" applyAlignment="1">
      <alignment horizontal="left"/>
    </xf>
    <xf numFmtId="0" fontId="6" fillId="0" borderId="17" xfId="66" applyFont="1" applyFill="1" applyBorder="1" applyAlignment="1">
      <alignment horizontal="left" wrapText="1"/>
      <protection/>
    </xf>
    <xf numFmtId="0" fontId="7" fillId="0" borderId="17" xfId="66" applyFont="1" applyFill="1" applyBorder="1" applyAlignment="1">
      <alignment horizontal="left" wrapText="1"/>
      <protection/>
    </xf>
    <xf numFmtId="0" fontId="7" fillId="0" borderId="19" xfId="72" applyFont="1" applyFill="1" applyBorder="1" applyAlignment="1">
      <alignment horizontal="left"/>
      <protection/>
    </xf>
    <xf numFmtId="0" fontId="7" fillId="0" borderId="17" xfId="72" applyFont="1" applyFill="1" applyBorder="1" applyAlignment="1">
      <alignment horizontal="left"/>
      <protection/>
    </xf>
    <xf numFmtId="0" fontId="6" fillId="0" borderId="17" xfId="71" applyFont="1" applyFill="1" applyBorder="1" applyAlignment="1">
      <alignment horizontal="left"/>
      <protection/>
    </xf>
    <xf numFmtId="0" fontId="7" fillId="0" borderId="17" xfId="71" applyFont="1" applyFill="1" applyBorder="1" applyAlignment="1">
      <alignment horizontal="left"/>
      <protection/>
    </xf>
    <xf numFmtId="0" fontId="7" fillId="0" borderId="17" xfId="68" applyFont="1" applyFill="1" applyBorder="1" applyAlignment="1">
      <alignment horizontal="left"/>
      <protection/>
    </xf>
    <xf numFmtId="0" fontId="7" fillId="0" borderId="17" xfId="66" applyFont="1" applyFill="1" applyBorder="1" applyAlignment="1">
      <alignment horizontal="left" wrapText="1"/>
      <protection/>
    </xf>
    <xf numFmtId="0" fontId="6" fillId="0" borderId="17" xfId="76" applyFont="1" applyFill="1" applyBorder="1">
      <alignment/>
      <protection/>
    </xf>
    <xf numFmtId="0" fontId="7" fillId="0" borderId="17" xfId="76" applyFont="1" applyFill="1" applyBorder="1" applyAlignment="1">
      <alignment horizontal="left"/>
      <protection/>
    </xf>
    <xf numFmtId="0" fontId="7" fillId="0" borderId="17" xfId="0" applyFont="1" applyFill="1" applyBorder="1" applyAlignment="1">
      <alignment horizontal="left"/>
    </xf>
    <xf numFmtId="0" fontId="6" fillId="0" borderId="17" xfId="72" applyFont="1" applyFill="1" applyBorder="1" applyAlignment="1">
      <alignment horizontal="left" wrapText="1"/>
      <protection/>
    </xf>
    <xf numFmtId="0" fontId="7" fillId="0" borderId="17" xfId="72" applyFont="1" applyFill="1" applyBorder="1" applyAlignment="1">
      <alignment horizontal="left" wrapText="1"/>
      <protection/>
    </xf>
    <xf numFmtId="0" fontId="12" fillId="0" borderId="17" xfId="72" applyFont="1" applyFill="1" applyBorder="1" applyAlignment="1">
      <alignment horizontal="left"/>
      <protection/>
    </xf>
    <xf numFmtId="0" fontId="7" fillId="0" borderId="20" xfId="66" applyFont="1" applyFill="1" applyBorder="1" applyAlignment="1">
      <alignment horizontal="left" wrapText="1"/>
      <protection/>
    </xf>
    <xf numFmtId="0" fontId="6" fillId="0" borderId="17" xfId="72" applyFont="1" applyFill="1" applyBorder="1" applyAlignment="1">
      <alignment horizontal="left"/>
      <protection/>
    </xf>
    <xf numFmtId="0" fontId="6" fillId="0" borderId="17" xfId="0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 horizontal="left"/>
    </xf>
    <xf numFmtId="0" fontId="7" fillId="0" borderId="18" xfId="68" applyFont="1" applyFill="1" applyBorder="1" applyAlignment="1">
      <alignment horizontal="left"/>
      <protection/>
    </xf>
    <xf numFmtId="0" fontId="6" fillId="0" borderId="10" xfId="66" applyFont="1" applyFill="1" applyBorder="1" applyAlignment="1">
      <alignment horizontal="left" wrapText="1"/>
      <protection/>
    </xf>
    <xf numFmtId="0" fontId="6" fillId="0" borderId="0" xfId="0" applyFont="1" applyFill="1" applyAlignment="1">
      <alignment/>
    </xf>
    <xf numFmtId="0" fontId="6" fillId="0" borderId="17" xfId="68" applyFont="1" applyFill="1" applyBorder="1" applyAlignment="1">
      <alignment horizontal="left"/>
      <protection/>
    </xf>
    <xf numFmtId="0" fontId="6" fillId="0" borderId="14" xfId="0" applyFont="1" applyFill="1" applyBorder="1" applyAlignment="1">
      <alignment horizontal="left"/>
    </xf>
    <xf numFmtId="0" fontId="6" fillId="0" borderId="10" xfId="71" applyFont="1" applyFill="1" applyBorder="1" applyAlignment="1">
      <alignment horizontal="left"/>
      <protection/>
    </xf>
    <xf numFmtId="0" fontId="6" fillId="0" borderId="18" xfId="0" applyFont="1" applyFill="1" applyBorder="1" applyAlignment="1">
      <alignment horizontal="left"/>
    </xf>
    <xf numFmtId="0" fontId="7" fillId="0" borderId="10" xfId="72" applyFont="1" applyFill="1" applyBorder="1" applyAlignment="1">
      <alignment horizontal="left" shrinkToFit="1"/>
      <protection/>
    </xf>
    <xf numFmtId="0" fontId="6" fillId="0" borderId="14" xfId="66" applyFont="1" applyFill="1" applyBorder="1" applyAlignment="1">
      <alignment horizontal="left"/>
      <protection/>
    </xf>
    <xf numFmtId="0" fontId="6" fillId="0" borderId="20" xfId="66" applyFont="1" applyFill="1" applyBorder="1" applyAlignment="1">
      <alignment horizontal="left" wrapText="1"/>
      <protection/>
    </xf>
    <xf numFmtId="0" fontId="7" fillId="0" borderId="21" xfId="72" applyFont="1" applyFill="1" applyBorder="1" applyAlignment="1">
      <alignment horizontal="left"/>
      <protection/>
    </xf>
    <xf numFmtId="0" fontId="7" fillId="0" borderId="22" xfId="72" applyFont="1" applyFill="1" applyBorder="1" applyAlignment="1">
      <alignment horizontal="left"/>
      <protection/>
    </xf>
    <xf numFmtId="0" fontId="6" fillId="0" borderId="10" xfId="67" applyFont="1" applyFill="1" applyBorder="1">
      <alignment/>
      <protection/>
    </xf>
    <xf numFmtId="0" fontId="7" fillId="0" borderId="23" xfId="72" applyFont="1" applyFill="1" applyBorder="1" applyAlignment="1">
      <alignment horizontal="left"/>
      <protection/>
    </xf>
    <xf numFmtId="0" fontId="6" fillId="0" borderId="17" xfId="66" applyFont="1" applyFill="1" applyBorder="1" applyAlignment="1">
      <alignment horizontal="left" wrapText="1"/>
      <protection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10" xfId="72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/>
    </xf>
    <xf numFmtId="0" fontId="7" fillId="0" borderId="20" xfId="72" applyFont="1" applyFill="1" applyBorder="1" applyAlignment="1">
      <alignment horizontal="left"/>
      <protection/>
    </xf>
    <xf numFmtId="0" fontId="6" fillId="0" borderId="27" xfId="64" applyFont="1" applyFill="1" applyBorder="1">
      <alignment/>
      <protection/>
    </xf>
    <xf numFmtId="0" fontId="7" fillId="0" borderId="28" xfId="72" applyFont="1" applyFill="1" applyBorder="1" applyAlignment="1">
      <alignment horizontal="left"/>
      <protection/>
    </xf>
    <xf numFmtId="0" fontId="7" fillId="0" borderId="20" xfId="72" applyFont="1" applyFill="1" applyBorder="1" applyAlignment="1">
      <alignment horizontal="left"/>
      <protection/>
    </xf>
    <xf numFmtId="0" fontId="7" fillId="0" borderId="28" xfId="72" applyFont="1" applyFill="1" applyBorder="1" applyAlignment="1">
      <alignment horizontal="left"/>
      <protection/>
    </xf>
    <xf numFmtId="0" fontId="7" fillId="0" borderId="14" xfId="72" applyFont="1" applyFill="1" applyBorder="1" applyAlignment="1">
      <alignment horizontal="left"/>
      <protection/>
    </xf>
    <xf numFmtId="0" fontId="6" fillId="0" borderId="2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0" fontId="6" fillId="0" borderId="20" xfId="68" applyFont="1" applyFill="1" applyBorder="1" applyAlignment="1">
      <alignment horizontal="left"/>
      <protection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0" borderId="11" xfId="72" applyNumberFormat="1" applyFont="1" applyFill="1" applyBorder="1" applyAlignment="1">
      <alignment horizontal="left"/>
      <protection/>
    </xf>
    <xf numFmtId="0" fontId="8" fillId="0" borderId="32" xfId="66" applyFont="1" applyFill="1" applyBorder="1" applyAlignment="1">
      <alignment/>
      <protection/>
    </xf>
    <xf numFmtId="0" fontId="8" fillId="0" borderId="11" xfId="71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68" applyFont="1" applyFill="1" applyBorder="1" applyAlignment="1">
      <alignment horizontal="left"/>
      <protection/>
    </xf>
    <xf numFmtId="0" fontId="8" fillId="0" borderId="11" xfId="66" applyFont="1" applyFill="1" applyBorder="1" applyAlignment="1">
      <alignment horizontal="left"/>
      <protection/>
    </xf>
    <xf numFmtId="0" fontId="8" fillId="0" borderId="11" xfId="72" applyFont="1" applyFill="1" applyBorder="1" applyAlignment="1">
      <alignment horizontal="left"/>
      <protection/>
    </xf>
    <xf numFmtId="0" fontId="8" fillId="0" borderId="33" xfId="66" applyFont="1" applyFill="1" applyBorder="1" applyAlignment="1">
      <alignment/>
      <protection/>
    </xf>
    <xf numFmtId="0" fontId="8" fillId="0" borderId="23" xfId="66" applyFont="1" applyFill="1" applyBorder="1" applyAlignment="1">
      <alignment/>
      <protection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3" fontId="7" fillId="24" borderId="34" xfId="71" applyNumberFormat="1" applyFont="1" applyFill="1" applyBorder="1" applyAlignment="1">
      <alignment/>
      <protection/>
    </xf>
    <xf numFmtId="3" fontId="7" fillId="24" borderId="35" xfId="72" applyNumberFormat="1" applyFont="1" applyFill="1" applyBorder="1" applyAlignment="1">
      <alignment/>
      <protection/>
    </xf>
    <xf numFmtId="3" fontId="7" fillId="24" borderId="34" xfId="66" applyNumberFormat="1" applyFont="1" applyFill="1" applyBorder="1" applyAlignment="1">
      <alignment/>
      <protection/>
    </xf>
    <xf numFmtId="3" fontId="6" fillId="24" borderId="36" xfId="0" applyNumberFormat="1" applyFont="1" applyFill="1" applyBorder="1" applyAlignment="1">
      <alignment horizontal="center"/>
    </xf>
    <xf numFmtId="3" fontId="6" fillId="24" borderId="36" xfId="0" applyNumberFormat="1" applyFont="1" applyFill="1" applyBorder="1" applyAlignment="1">
      <alignment horizontal="right"/>
    </xf>
    <xf numFmtId="3" fontId="6" fillId="24" borderId="34" xfId="72" applyNumberFormat="1" applyFont="1" applyFill="1" applyBorder="1" applyAlignment="1">
      <alignment horizontal="right"/>
      <protection/>
    </xf>
    <xf numFmtId="49" fontId="7" fillId="24" borderId="37" xfId="0" applyNumberFormat="1" applyFont="1" applyFill="1" applyBorder="1" applyAlignment="1">
      <alignment horizontal="center" shrinkToFit="1"/>
    </xf>
    <xf numFmtId="3" fontId="7" fillId="24" borderId="38" xfId="0" applyNumberFormat="1" applyFont="1" applyFill="1" applyBorder="1" applyAlignment="1">
      <alignment horizontal="center"/>
    </xf>
    <xf numFmtId="3" fontId="7" fillId="24" borderId="36" xfId="0" applyNumberFormat="1" applyFont="1" applyFill="1" applyBorder="1" applyAlignment="1">
      <alignment horizontal="right"/>
    </xf>
    <xf numFmtId="3" fontId="7" fillId="24" borderId="34" xfId="72" applyNumberFormat="1" applyFont="1" applyFill="1" applyBorder="1" applyAlignment="1">
      <alignment horizontal="right"/>
      <protection/>
    </xf>
    <xf numFmtId="3" fontId="7" fillId="24" borderId="39" xfId="72" applyNumberFormat="1" applyFont="1" applyFill="1" applyBorder="1" applyAlignment="1">
      <alignment/>
      <protection/>
    </xf>
    <xf numFmtId="3" fontId="7" fillId="24" borderId="34" xfId="71" applyNumberFormat="1" applyFont="1" applyFill="1" applyBorder="1" applyAlignment="1">
      <alignment horizontal="center"/>
      <protection/>
    </xf>
    <xf numFmtId="3" fontId="7" fillId="24" borderId="34" xfId="72" applyNumberFormat="1" applyFont="1" applyFill="1" applyBorder="1" applyAlignment="1">
      <alignment/>
      <protection/>
    </xf>
    <xf numFmtId="3" fontId="6" fillId="24" borderId="34" xfId="72" applyNumberFormat="1" applyFont="1" applyFill="1" applyBorder="1" applyAlignment="1">
      <alignment/>
      <protection/>
    </xf>
    <xf numFmtId="3" fontId="6" fillId="24" borderId="34" xfId="72" applyNumberFormat="1" applyFont="1" applyFill="1" applyBorder="1" applyAlignment="1">
      <alignment/>
      <protection/>
    </xf>
    <xf numFmtId="3" fontId="6" fillId="24" borderId="39" xfId="72" applyNumberFormat="1" applyFont="1" applyFill="1" applyBorder="1" applyAlignment="1">
      <alignment vertical="center"/>
      <protection/>
    </xf>
    <xf numFmtId="3" fontId="6" fillId="24" borderId="34" xfId="72" applyNumberFormat="1" applyFont="1" applyFill="1" applyBorder="1" applyAlignment="1">
      <alignment vertical="center"/>
      <protection/>
    </xf>
    <xf numFmtId="3" fontId="6" fillId="24" borderId="36" xfId="72" applyNumberFormat="1" applyFont="1" applyFill="1" applyBorder="1" applyAlignment="1">
      <alignment vertical="center"/>
      <protection/>
    </xf>
    <xf numFmtId="3" fontId="7" fillId="24" borderId="35" xfId="72" applyNumberFormat="1" applyFont="1" applyFill="1" applyBorder="1" applyAlignment="1">
      <alignment/>
      <protection/>
    </xf>
    <xf numFmtId="3" fontId="7" fillId="24" borderId="39" xfId="72" applyNumberFormat="1" applyFont="1" applyFill="1" applyBorder="1" applyAlignment="1">
      <alignment/>
      <protection/>
    </xf>
    <xf numFmtId="3" fontId="6" fillId="24" borderId="34" xfId="72" applyNumberFormat="1" applyFont="1" applyFill="1" applyBorder="1" applyAlignment="1">
      <alignment horizontal="right"/>
      <protection/>
    </xf>
    <xf numFmtId="3" fontId="6" fillId="24" borderId="39" xfId="72" applyNumberFormat="1" applyFont="1" applyFill="1" applyBorder="1" applyAlignment="1">
      <alignment/>
      <protection/>
    </xf>
    <xf numFmtId="3" fontId="6" fillId="24" borderId="34" xfId="68" applyNumberFormat="1" applyFont="1" applyFill="1" applyBorder="1">
      <alignment/>
      <protection/>
    </xf>
    <xf numFmtId="3" fontId="7" fillId="24" borderId="34" xfId="72" applyNumberFormat="1" applyFont="1" applyFill="1" applyBorder="1" applyAlignment="1">
      <alignment/>
      <protection/>
    </xf>
    <xf numFmtId="3" fontId="7" fillId="24" borderId="34" xfId="72" applyNumberFormat="1" applyFont="1" applyFill="1" applyBorder="1" applyAlignment="1">
      <alignment horizontal="right"/>
      <protection/>
    </xf>
    <xf numFmtId="3" fontId="7" fillId="24" borderId="34" xfId="0" applyNumberFormat="1" applyFont="1" applyFill="1" applyBorder="1" applyAlignment="1">
      <alignment/>
    </xf>
    <xf numFmtId="3" fontId="6" fillId="24" borderId="34" xfId="76" applyNumberFormat="1" applyFont="1" applyFill="1" applyBorder="1">
      <alignment/>
      <protection/>
    </xf>
    <xf numFmtId="3" fontId="6" fillId="24" borderId="34" xfId="75" applyNumberFormat="1" applyFont="1" applyFill="1" applyBorder="1" applyAlignment="1">
      <alignment horizontal="right"/>
      <protection/>
    </xf>
    <xf numFmtId="3" fontId="6" fillId="24" borderId="34" xfId="77" applyNumberFormat="1" applyFont="1" applyFill="1" applyBorder="1">
      <alignment/>
      <protection/>
    </xf>
    <xf numFmtId="3" fontId="6" fillId="24" borderId="34" xfId="0" applyNumberFormat="1" applyFont="1" applyFill="1" applyBorder="1" applyAlignment="1">
      <alignment/>
    </xf>
    <xf numFmtId="3" fontId="7" fillId="24" borderId="34" xfId="0" applyNumberFormat="1" applyFont="1" applyFill="1" applyBorder="1" applyAlignment="1">
      <alignment/>
    </xf>
    <xf numFmtId="3" fontId="6" fillId="24" borderId="34" xfId="0" applyNumberFormat="1" applyFont="1" applyFill="1" applyBorder="1" applyAlignment="1">
      <alignment/>
    </xf>
    <xf numFmtId="3" fontId="6" fillId="24" borderId="34" xfId="68" applyNumberFormat="1" applyFont="1" applyFill="1" applyBorder="1" applyAlignment="1">
      <alignment horizontal="right"/>
      <protection/>
    </xf>
    <xf numFmtId="3" fontId="7" fillId="24" borderId="34" xfId="68" applyNumberFormat="1" applyFont="1" applyFill="1" applyBorder="1" applyAlignment="1">
      <alignment horizontal="right"/>
      <protection/>
    </xf>
    <xf numFmtId="3" fontId="6" fillId="24" borderId="34" xfId="68" applyNumberFormat="1" applyFont="1" applyFill="1" applyBorder="1" applyAlignment="1">
      <alignment horizontal="right"/>
      <protection/>
    </xf>
    <xf numFmtId="3" fontId="6" fillId="24" borderId="34" xfId="74" applyNumberFormat="1" applyFont="1" applyFill="1" applyBorder="1" applyAlignment="1">
      <alignment horizontal="right"/>
      <protection/>
    </xf>
    <xf numFmtId="3" fontId="11" fillId="24" borderId="34" xfId="0" applyNumberFormat="1" applyFont="1" applyFill="1" applyBorder="1" applyAlignment="1">
      <alignment/>
    </xf>
    <xf numFmtId="3" fontId="6" fillId="24" borderId="39" xfId="66" applyNumberFormat="1" applyFont="1" applyFill="1" applyBorder="1" applyAlignment="1">
      <alignment/>
      <protection/>
    </xf>
    <xf numFmtId="3" fontId="7" fillId="24" borderId="34" xfId="68" applyNumberFormat="1" applyFont="1" applyFill="1" applyBorder="1" applyAlignment="1">
      <alignment horizontal="right"/>
      <protection/>
    </xf>
    <xf numFmtId="3" fontId="14" fillId="24" borderId="34" xfId="0" applyNumberFormat="1" applyFont="1" applyFill="1" applyBorder="1" applyAlignment="1">
      <alignment/>
    </xf>
    <xf numFmtId="3" fontId="13" fillId="24" borderId="34" xfId="0" applyNumberFormat="1" applyFont="1" applyFill="1" applyBorder="1" applyAlignment="1">
      <alignment/>
    </xf>
    <xf numFmtId="3" fontId="6" fillId="24" borderId="39" xfId="0" applyNumberFormat="1" applyFont="1" applyFill="1" applyBorder="1" applyAlignment="1">
      <alignment/>
    </xf>
    <xf numFmtId="3" fontId="7" fillId="24" borderId="39" xfId="0" applyNumberFormat="1" applyFont="1" applyFill="1" applyBorder="1" applyAlignment="1">
      <alignment/>
    </xf>
    <xf numFmtId="3" fontId="6" fillId="24" borderId="34" xfId="66" applyNumberFormat="1" applyFont="1" applyFill="1" applyBorder="1" applyAlignment="1">
      <alignment/>
      <protection/>
    </xf>
    <xf numFmtId="3" fontId="6" fillId="24" borderId="34" xfId="72" applyNumberFormat="1" applyFont="1" applyFill="1" applyBorder="1">
      <alignment/>
      <protection/>
    </xf>
    <xf numFmtId="3" fontId="6" fillId="24" borderId="34" xfId="66" applyNumberFormat="1" applyFont="1" applyFill="1" applyBorder="1" applyAlignment="1">
      <alignment/>
      <protection/>
    </xf>
    <xf numFmtId="3" fontId="7" fillId="24" borderId="34" xfId="68" applyNumberFormat="1" applyFont="1" applyFill="1" applyBorder="1" applyAlignment="1">
      <alignment/>
      <protection/>
    </xf>
    <xf numFmtId="3" fontId="7" fillId="24" borderId="34" xfId="72" applyNumberFormat="1" applyFont="1" applyFill="1" applyBorder="1" applyAlignment="1">
      <alignment vertical="center"/>
      <protection/>
    </xf>
    <xf numFmtId="3" fontId="6" fillId="24" borderId="34" xfId="72" applyNumberFormat="1" applyFont="1" applyFill="1" applyBorder="1" applyAlignment="1">
      <alignment horizontal="right" vertical="center"/>
      <protection/>
    </xf>
    <xf numFmtId="3" fontId="7" fillId="24" borderId="38" xfId="66" applyNumberFormat="1" applyFont="1" applyFill="1" applyBorder="1" applyAlignment="1">
      <alignment/>
      <protection/>
    </xf>
    <xf numFmtId="3" fontId="7" fillId="24" borderId="37" xfId="72" applyNumberFormat="1" applyFont="1" applyFill="1" applyBorder="1" applyAlignment="1">
      <alignment/>
      <protection/>
    </xf>
    <xf numFmtId="0" fontId="7" fillId="0" borderId="17" xfId="72" applyFont="1" applyFill="1" applyBorder="1" applyAlignment="1">
      <alignment horizontal="left"/>
      <protection/>
    </xf>
    <xf numFmtId="0" fontId="7" fillId="0" borderId="23" xfId="72" applyFont="1" applyFill="1" applyBorder="1" applyAlignment="1">
      <alignment horizontal="left"/>
      <protection/>
    </xf>
    <xf numFmtId="0" fontId="7" fillId="0" borderId="1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35" fillId="0" borderId="24" xfId="73" applyFont="1" applyFill="1" applyBorder="1" applyAlignment="1">
      <alignment horizontal="center"/>
      <protection/>
    </xf>
    <xf numFmtId="0" fontId="35" fillId="0" borderId="25" xfId="73" applyFont="1" applyBorder="1" applyAlignment="1">
      <alignment horizontal="center"/>
      <protection/>
    </xf>
    <xf numFmtId="3" fontId="7" fillId="0" borderId="40" xfId="73" applyNumberFormat="1" applyFont="1" applyBorder="1" applyAlignment="1">
      <alignment horizontal="center"/>
      <protection/>
    </xf>
    <xf numFmtId="0" fontId="7" fillId="0" borderId="11" xfId="73" applyFont="1" applyFill="1" applyBorder="1" applyAlignment="1">
      <alignment horizontal="left"/>
      <protection/>
    </xf>
    <xf numFmtId="0" fontId="6" fillId="0" borderId="10" xfId="73" applyFont="1" applyFill="1" applyBorder="1" applyAlignment="1">
      <alignment horizontal="center"/>
      <protection/>
    </xf>
    <xf numFmtId="0" fontId="6" fillId="0" borderId="10" xfId="73" applyFont="1" applyFill="1" applyBorder="1" applyAlignment="1">
      <alignment horizontal="left"/>
      <protection/>
    </xf>
    <xf numFmtId="3" fontId="7" fillId="0" borderId="41" xfId="73" applyNumberFormat="1" applyFont="1" applyFill="1" applyBorder="1">
      <alignment/>
      <protection/>
    </xf>
    <xf numFmtId="0" fontId="6" fillId="0" borderId="11" xfId="73" applyFont="1" applyFill="1" applyBorder="1" applyAlignment="1">
      <alignment horizontal="center"/>
      <protection/>
    </xf>
    <xf numFmtId="3" fontId="6" fillId="0" borderId="41" xfId="73" applyNumberFormat="1" applyFont="1" applyFill="1" applyBorder="1">
      <alignment/>
      <protection/>
    </xf>
    <xf numFmtId="0" fontId="0" fillId="0" borderId="0" xfId="0" applyFont="1" applyAlignment="1">
      <alignment/>
    </xf>
    <xf numFmtId="0" fontId="6" fillId="0" borderId="10" xfId="73" applyNumberFormat="1" applyFont="1" applyFill="1" applyBorder="1" applyAlignment="1">
      <alignment horizontal="center"/>
      <protection/>
    </xf>
    <xf numFmtId="0" fontId="6" fillId="0" borderId="10" xfId="73" applyFont="1" applyFill="1" applyBorder="1">
      <alignment/>
      <protection/>
    </xf>
    <xf numFmtId="3" fontId="6" fillId="0" borderId="41" xfId="70" applyNumberFormat="1" applyFont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73" applyFont="1" applyBorder="1" applyAlignment="1">
      <alignment horizontal="left"/>
      <protection/>
    </xf>
    <xf numFmtId="0" fontId="35" fillId="0" borderId="42" xfId="73" applyFont="1" applyFill="1" applyBorder="1" applyAlignment="1">
      <alignment horizontal="left"/>
      <protection/>
    </xf>
    <xf numFmtId="0" fontId="35" fillId="0" borderId="43" xfId="73" applyFont="1" applyFill="1" applyBorder="1" applyAlignment="1">
      <alignment horizontal="left"/>
      <protection/>
    </xf>
    <xf numFmtId="0" fontId="35" fillId="0" borderId="44" xfId="73" applyFont="1" applyFill="1" applyBorder="1" applyAlignment="1">
      <alignment horizontal="left"/>
      <protection/>
    </xf>
    <xf numFmtId="3" fontId="35" fillId="0" borderId="45" xfId="73" applyNumberFormat="1" applyFont="1" applyBorder="1" applyAlignment="1">
      <alignment horizontal="center"/>
      <protection/>
    </xf>
    <xf numFmtId="0" fontId="6" fillId="0" borderId="10" xfId="73" applyFont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7" fillId="0" borderId="11" xfId="73" applyNumberFormat="1" applyFont="1" applyFill="1" applyBorder="1" applyAlignment="1">
      <alignment horizontal="left"/>
      <protection/>
    </xf>
    <xf numFmtId="0" fontId="7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28" xfId="73" applyFont="1" applyFill="1" applyBorder="1" applyAlignment="1">
      <alignment horizontal="left"/>
      <protection/>
    </xf>
    <xf numFmtId="0" fontId="6" fillId="0" borderId="14" xfId="73" applyFont="1" applyFill="1" applyBorder="1" applyAlignment="1">
      <alignment horizontal="center"/>
      <protection/>
    </xf>
    <xf numFmtId="0" fontId="6" fillId="0" borderId="14" xfId="73" applyFont="1" applyFill="1" applyBorder="1" applyAlignment="1">
      <alignment horizontal="left"/>
      <protection/>
    </xf>
    <xf numFmtId="3" fontId="7" fillId="0" borderId="46" xfId="73" applyNumberFormat="1" applyFont="1" applyFill="1" applyBorder="1">
      <alignment/>
      <protection/>
    </xf>
    <xf numFmtId="0" fontId="6" fillId="0" borderId="11" xfId="0" applyFont="1" applyBorder="1" applyAlignment="1">
      <alignment horizontal="center"/>
    </xf>
    <xf numFmtId="3" fontId="6" fillId="0" borderId="41" xfId="0" applyNumberFormat="1" applyFont="1" applyBorder="1" applyAlignment="1">
      <alignment/>
    </xf>
    <xf numFmtId="0" fontId="6" fillId="0" borderId="10" xfId="69" applyFont="1" applyFill="1" applyBorder="1" applyAlignment="1">
      <alignment horizontal="left"/>
      <protection/>
    </xf>
    <xf numFmtId="0" fontId="6" fillId="0" borderId="10" xfId="73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0" fontId="6" fillId="0" borderId="27" xfId="65" applyFont="1" applyBorder="1">
      <alignment/>
      <protection/>
    </xf>
    <xf numFmtId="0" fontId="6" fillId="25" borderId="10" xfId="0" applyFont="1" applyFill="1" applyBorder="1" applyAlignment="1">
      <alignment horizontal="left"/>
    </xf>
    <xf numFmtId="0" fontId="7" fillId="25" borderId="11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shrinkToFit="1"/>
    </xf>
    <xf numFmtId="3" fontId="6" fillId="25" borderId="41" xfId="0" applyNumberFormat="1" applyFont="1" applyFill="1" applyBorder="1" applyAlignment="1">
      <alignment/>
    </xf>
    <xf numFmtId="3" fontId="14" fillId="25" borderId="41" xfId="0" applyNumberFormat="1" applyFont="1" applyFill="1" applyBorder="1" applyAlignment="1">
      <alignment/>
    </xf>
    <xf numFmtId="0" fontId="7" fillId="0" borderId="11" xfId="73" applyFont="1" applyFill="1" applyBorder="1" applyAlignment="1">
      <alignment horizontal="left" vertical="center"/>
      <protection/>
    </xf>
    <xf numFmtId="0" fontId="6" fillId="0" borderId="10" xfId="73" applyFont="1" applyFill="1" applyBorder="1" applyAlignment="1">
      <alignment horizontal="center" vertical="center"/>
      <protection/>
    </xf>
    <xf numFmtId="0" fontId="7" fillId="26" borderId="11" xfId="65" applyFont="1" applyFill="1" applyBorder="1" applyAlignment="1">
      <alignment horizontal="left"/>
      <protection/>
    </xf>
    <xf numFmtId="0" fontId="7" fillId="0" borderId="12" xfId="73" applyFont="1" applyFill="1" applyBorder="1" applyAlignment="1">
      <alignment horizontal="left"/>
      <protection/>
    </xf>
    <xf numFmtId="0" fontId="6" fillId="0" borderId="13" xfId="73" applyFont="1" applyFill="1" applyBorder="1" applyAlignment="1">
      <alignment horizontal="center"/>
      <protection/>
    </xf>
    <xf numFmtId="0" fontId="6" fillId="0" borderId="13" xfId="73" applyFont="1" applyFill="1" applyBorder="1" applyAlignment="1">
      <alignment horizontal="left"/>
      <protection/>
    </xf>
    <xf numFmtId="3" fontId="7" fillId="0" borderId="47" xfId="73" applyNumberFormat="1" applyFont="1" applyFill="1" applyBorder="1">
      <alignment/>
      <protection/>
    </xf>
    <xf numFmtId="0" fontId="8" fillId="0" borderId="24" xfId="73" applyFont="1" applyFill="1" applyBorder="1" applyAlignment="1">
      <alignment horizontal="left"/>
      <protection/>
    </xf>
    <xf numFmtId="0" fontId="36" fillId="0" borderId="25" xfId="73" applyFont="1" applyFill="1" applyBorder="1" applyAlignment="1">
      <alignment horizontal="center"/>
      <protection/>
    </xf>
    <xf numFmtId="0" fontId="36" fillId="0" borderId="25" xfId="73" applyFont="1" applyFill="1" applyBorder="1" applyAlignment="1">
      <alignment horizontal="left"/>
      <protection/>
    </xf>
    <xf numFmtId="3" fontId="37" fillId="0" borderId="40" xfId="73" applyNumberFormat="1" applyFont="1" applyFill="1" applyBorder="1">
      <alignment/>
      <protection/>
    </xf>
    <xf numFmtId="0" fontId="38" fillId="0" borderId="0" xfId="0" applyFont="1" applyAlignment="1">
      <alignment horizontal="center"/>
    </xf>
    <xf numFmtId="0" fontId="6" fillId="0" borderId="0" xfId="0" applyFont="1" applyAlignment="1">
      <alignment/>
    </xf>
    <xf numFmtId="0" fontId="38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7" fillId="24" borderId="37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37" fillId="0" borderId="51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 shrinkToFit="1"/>
    </xf>
    <xf numFmtId="0" fontId="37" fillId="0" borderId="55" xfId="0" applyFont="1" applyFill="1" applyBorder="1" applyAlignment="1">
      <alignment horizontal="center"/>
    </xf>
    <xf numFmtId="0" fontId="37" fillId="24" borderId="51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6" fillId="0" borderId="0" xfId="0" applyFont="1" applyAlignment="1">
      <alignment horizontal="right"/>
    </xf>
    <xf numFmtId="0" fontId="37" fillId="0" borderId="56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24" borderId="5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37" fillId="0" borderId="64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37" fillId="24" borderId="63" xfId="0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57" xfId="0" applyFont="1" applyFill="1" applyBorder="1" applyAlignment="1">
      <alignment shrinkToFit="1"/>
    </xf>
    <xf numFmtId="3" fontId="36" fillId="0" borderId="58" xfId="0" applyNumberFormat="1" applyFont="1" applyFill="1" applyBorder="1" applyAlignment="1">
      <alignment horizontal="right"/>
    </xf>
    <xf numFmtId="3" fontId="36" fillId="0" borderId="59" xfId="0" applyNumberFormat="1" applyFont="1" applyFill="1" applyBorder="1" applyAlignment="1">
      <alignment/>
    </xf>
    <xf numFmtId="3" fontId="36" fillId="0" borderId="54" xfId="0" applyNumberFormat="1" applyFont="1" applyFill="1" applyBorder="1" applyAlignment="1">
      <alignment/>
    </xf>
    <xf numFmtId="3" fontId="36" fillId="0" borderId="50" xfId="0" applyNumberFormat="1" applyFont="1" applyFill="1" applyBorder="1" applyAlignment="1">
      <alignment/>
    </xf>
    <xf numFmtId="3" fontId="36" fillId="0" borderId="53" xfId="0" applyNumberFormat="1" applyFont="1" applyFill="1" applyBorder="1" applyAlignment="1">
      <alignment/>
    </xf>
    <xf numFmtId="3" fontId="36" fillId="0" borderId="55" xfId="0" applyNumberFormat="1" applyFont="1" applyFill="1" applyBorder="1" applyAlignment="1">
      <alignment/>
    </xf>
    <xf numFmtId="3" fontId="36" fillId="24" borderId="51" xfId="0" applyNumberFormat="1" applyFont="1" applyFill="1" applyBorder="1" applyAlignment="1">
      <alignment/>
    </xf>
    <xf numFmtId="167" fontId="36" fillId="0" borderId="51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center"/>
    </xf>
    <xf numFmtId="0" fontId="36" fillId="0" borderId="19" xfId="0" applyFont="1" applyFill="1" applyBorder="1" applyAlignment="1">
      <alignment/>
    </xf>
    <xf numFmtId="3" fontId="36" fillId="0" borderId="35" xfId="0" applyNumberFormat="1" applyFont="1" applyFill="1" applyBorder="1" applyAlignment="1">
      <alignment horizontal="right"/>
    </xf>
    <xf numFmtId="3" fontId="36" fillId="0" borderId="68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3" fontId="36" fillId="0" borderId="69" xfId="0" applyNumberFormat="1" applyFont="1" applyFill="1" applyBorder="1" applyAlignment="1">
      <alignment/>
    </xf>
    <xf numFmtId="3" fontId="36" fillId="0" borderId="47" xfId="0" applyNumberFormat="1" applyFont="1" applyFill="1" applyBorder="1" applyAlignment="1">
      <alignment/>
    </xf>
    <xf numFmtId="3" fontId="36" fillId="24" borderId="35" xfId="0" applyNumberFormat="1" applyFont="1" applyFill="1" applyBorder="1" applyAlignment="1">
      <alignment/>
    </xf>
    <xf numFmtId="167" fontId="36" fillId="0" borderId="35" xfId="0" applyNumberFormat="1" applyFont="1" applyFill="1" applyBorder="1" applyAlignment="1">
      <alignment/>
    </xf>
    <xf numFmtId="0" fontId="36" fillId="0" borderId="24" xfId="0" applyFont="1" applyFill="1" applyBorder="1" applyAlignment="1">
      <alignment horizontal="center"/>
    </xf>
    <xf numFmtId="0" fontId="36" fillId="0" borderId="26" xfId="0" applyFont="1" applyFill="1" applyBorder="1" applyAlignment="1">
      <alignment/>
    </xf>
    <xf numFmtId="3" fontId="36" fillId="0" borderId="37" xfId="0" applyNumberFormat="1" applyFont="1" applyFill="1" applyBorder="1" applyAlignment="1">
      <alignment horizontal="right"/>
    </xf>
    <xf numFmtId="3" fontId="36" fillId="0" borderId="48" xfId="0" applyNumberFormat="1" applyFont="1" applyFill="1" applyBorder="1" applyAlignment="1">
      <alignment/>
    </xf>
    <xf numFmtId="3" fontId="36" fillId="0" borderId="25" xfId="0" applyNumberFormat="1" applyFont="1" applyFill="1" applyBorder="1" applyAlignment="1">
      <alignment/>
    </xf>
    <xf numFmtId="3" fontId="36" fillId="0" borderId="22" xfId="0" applyNumberFormat="1" applyFont="1" applyFill="1" applyBorder="1" applyAlignment="1">
      <alignment/>
    </xf>
    <xf numFmtId="3" fontId="36" fillId="0" borderId="40" xfId="0" applyNumberFormat="1" applyFont="1" applyFill="1" applyBorder="1" applyAlignment="1">
      <alignment/>
    </xf>
    <xf numFmtId="167" fontId="36" fillId="0" borderId="37" xfId="0" applyNumberFormat="1" applyFont="1" applyFill="1" applyBorder="1" applyAlignment="1">
      <alignment/>
    </xf>
    <xf numFmtId="0" fontId="36" fillId="0" borderId="49" xfId="0" applyFont="1" applyFill="1" applyBorder="1" applyAlignment="1">
      <alignment horizontal="center"/>
    </xf>
    <xf numFmtId="0" fontId="36" fillId="0" borderId="50" xfId="0" applyFont="1" applyFill="1" applyBorder="1" applyAlignment="1">
      <alignment/>
    </xf>
    <xf numFmtId="3" fontId="36" fillId="0" borderId="38" xfId="0" applyNumberFormat="1" applyFont="1" applyFill="1" applyBorder="1" applyAlignment="1">
      <alignment/>
    </xf>
    <xf numFmtId="3" fontId="36" fillId="0" borderId="70" xfId="0" applyNumberFormat="1" applyFont="1" applyFill="1" applyBorder="1" applyAlignment="1">
      <alignment/>
    </xf>
    <xf numFmtId="3" fontId="36" fillId="0" borderId="30" xfId="0" applyNumberFormat="1" applyFont="1" applyFill="1" applyBorder="1" applyAlignment="1">
      <alignment/>
    </xf>
    <xf numFmtId="3" fontId="36" fillId="0" borderId="71" xfId="0" applyNumberFormat="1" applyFont="1" applyFill="1" applyBorder="1" applyAlignment="1">
      <alignment/>
    </xf>
    <xf numFmtId="3" fontId="36" fillId="0" borderId="72" xfId="0" applyNumberFormat="1" applyFont="1" applyFill="1" applyBorder="1" applyAlignment="1">
      <alignment/>
    </xf>
    <xf numFmtId="167" fontId="36" fillId="0" borderId="38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36" fillId="0" borderId="17" xfId="0" applyFont="1" applyFill="1" applyBorder="1" applyAlignment="1">
      <alignment/>
    </xf>
    <xf numFmtId="3" fontId="36" fillId="0" borderId="34" xfId="0" applyNumberFormat="1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6" fillId="0" borderId="17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/>
    </xf>
    <xf numFmtId="3" fontId="36" fillId="0" borderId="41" xfId="0" applyNumberFormat="1" applyFont="1" applyFill="1" applyBorder="1" applyAlignment="1">
      <alignment/>
    </xf>
    <xf numFmtId="3" fontId="36" fillId="24" borderId="34" xfId="0" applyNumberFormat="1" applyFont="1" applyFill="1" applyBorder="1" applyAlignment="1">
      <alignment/>
    </xf>
    <xf numFmtId="167" fontId="36" fillId="0" borderId="34" xfId="0" applyNumberFormat="1" applyFont="1" applyFill="1" applyBorder="1" applyAlignment="1">
      <alignment/>
    </xf>
    <xf numFmtId="3" fontId="36" fillId="0" borderId="66" xfId="0" applyNumberFormat="1" applyFont="1" applyFill="1" applyBorder="1" applyAlignment="1">
      <alignment/>
    </xf>
    <xf numFmtId="3" fontId="36" fillId="24" borderId="58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24" borderId="37" xfId="0" applyNumberFormat="1" applyFont="1" applyFill="1" applyBorder="1" applyAlignment="1">
      <alignment/>
    </xf>
    <xf numFmtId="167" fontId="8" fillId="0" borderId="37" xfId="0" applyNumberFormat="1" applyFont="1" applyFill="1" applyBorder="1" applyAlignment="1">
      <alignment/>
    </xf>
    <xf numFmtId="0" fontId="36" fillId="0" borderId="57" xfId="0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36" fillId="0" borderId="44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3" fontId="36" fillId="0" borderId="73" xfId="0" applyNumberFormat="1" applyFont="1" applyFill="1" applyBorder="1" applyAlignment="1">
      <alignment/>
    </xf>
    <xf numFmtId="167" fontId="36" fillId="0" borderId="36" xfId="0" applyNumberFormat="1" applyFont="1" applyFill="1" applyBorder="1" applyAlignment="1">
      <alignment/>
    </xf>
    <xf numFmtId="0" fontId="43" fillId="0" borderId="0" xfId="0" applyFont="1" applyAlignment="1">
      <alignment horizontal="right"/>
    </xf>
    <xf numFmtId="0" fontId="43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/>
    </xf>
    <xf numFmtId="3" fontId="43" fillId="0" borderId="34" xfId="0" applyNumberFormat="1" applyFont="1" applyFill="1" applyBorder="1" applyAlignment="1">
      <alignment/>
    </xf>
    <xf numFmtId="3" fontId="43" fillId="0" borderId="23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33" xfId="0" applyNumberFormat="1" applyFont="1" applyFill="1" applyBorder="1" applyAlignment="1">
      <alignment/>
    </xf>
    <xf numFmtId="3" fontId="43" fillId="0" borderId="41" xfId="0" applyNumberFormat="1" applyFont="1" applyFill="1" applyBorder="1" applyAlignment="1">
      <alignment/>
    </xf>
    <xf numFmtId="3" fontId="43" fillId="24" borderId="34" xfId="0" applyNumberFormat="1" applyFont="1" applyFill="1" applyBorder="1" applyAlignment="1">
      <alignment/>
    </xf>
    <xf numFmtId="167" fontId="43" fillId="0" borderId="34" xfId="0" applyNumberFormat="1" applyFont="1" applyFill="1" applyBorder="1" applyAlignment="1">
      <alignment/>
    </xf>
    <xf numFmtId="0" fontId="36" fillId="0" borderId="20" xfId="0" applyFont="1" applyBorder="1" applyAlignment="1">
      <alignment/>
    </xf>
    <xf numFmtId="3" fontId="36" fillId="0" borderId="58" xfId="0" applyNumberFormat="1" applyFont="1" applyBorder="1" applyAlignment="1">
      <alignment/>
    </xf>
    <xf numFmtId="3" fontId="36" fillId="0" borderId="29" xfId="0" applyNumberFormat="1" applyFont="1" applyBorder="1" applyAlignment="1">
      <alignment/>
    </xf>
    <xf numFmtId="3" fontId="36" fillId="0" borderId="52" xfId="0" applyNumberFormat="1" applyFont="1" applyFill="1" applyBorder="1" applyAlignment="1">
      <alignment/>
    </xf>
    <xf numFmtId="3" fontId="36" fillId="0" borderId="52" xfId="0" applyNumberFormat="1" applyFont="1" applyFill="1" applyBorder="1" applyAlignment="1">
      <alignment vertical="center"/>
    </xf>
    <xf numFmtId="3" fontId="36" fillId="0" borderId="57" xfId="0" applyNumberFormat="1" applyFont="1" applyFill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3" fontId="36" fillId="0" borderId="45" xfId="0" applyNumberFormat="1" applyFont="1" applyFill="1" applyBorder="1" applyAlignment="1">
      <alignment vertical="center"/>
    </xf>
    <xf numFmtId="167" fontId="36" fillId="0" borderId="58" xfId="0" applyNumberFormat="1" applyFont="1" applyFill="1" applyBorder="1" applyAlignment="1">
      <alignment/>
    </xf>
    <xf numFmtId="0" fontId="36" fillId="0" borderId="17" xfId="0" applyFont="1" applyBorder="1" applyAlignment="1">
      <alignment/>
    </xf>
    <xf numFmtId="3" fontId="36" fillId="0" borderId="3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23" xfId="0" applyNumberFormat="1" applyFont="1" applyFill="1" applyBorder="1" applyAlignment="1">
      <alignment vertical="center"/>
    </xf>
    <xf numFmtId="3" fontId="36" fillId="0" borderId="17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3" fontId="36" fillId="0" borderId="41" xfId="0" applyNumberFormat="1" applyFont="1" applyFill="1" applyBorder="1" applyAlignment="1">
      <alignment vertical="center"/>
    </xf>
    <xf numFmtId="3" fontId="36" fillId="0" borderId="12" xfId="0" applyNumberFormat="1" applyFont="1" applyFill="1" applyBorder="1" applyAlignment="1">
      <alignment/>
    </xf>
    <xf numFmtId="3" fontId="36" fillId="0" borderId="74" xfId="0" applyNumberFormat="1" applyFont="1" applyFill="1" applyBorder="1" applyAlignment="1">
      <alignment/>
    </xf>
    <xf numFmtId="3" fontId="36" fillId="0" borderId="41" xfId="0" applyNumberFormat="1" applyFont="1" applyBorder="1" applyAlignment="1">
      <alignment/>
    </xf>
    <xf numFmtId="0" fontId="36" fillId="0" borderId="28" xfId="0" applyFont="1" applyFill="1" applyBorder="1" applyAlignment="1">
      <alignment horizontal="center"/>
    </xf>
    <xf numFmtId="0" fontId="36" fillId="0" borderId="20" xfId="0" applyFont="1" applyFill="1" applyBorder="1" applyAlignment="1">
      <alignment/>
    </xf>
    <xf numFmtId="3" fontId="36" fillId="0" borderId="39" xfId="0" applyNumberFormat="1" applyFont="1" applyFill="1" applyBorder="1" applyAlignment="1">
      <alignment/>
    </xf>
    <xf numFmtId="3" fontId="36" fillId="0" borderId="14" xfId="0" applyNumberFormat="1" applyFont="1" applyFill="1" applyBorder="1" applyAlignment="1">
      <alignment/>
    </xf>
    <xf numFmtId="3" fontId="36" fillId="0" borderId="20" xfId="0" applyNumberFormat="1" applyFont="1" applyFill="1" applyBorder="1" applyAlignment="1">
      <alignment/>
    </xf>
    <xf numFmtId="3" fontId="36" fillId="0" borderId="46" xfId="0" applyNumberFormat="1" applyFont="1" applyFill="1" applyBorder="1" applyAlignment="1">
      <alignment/>
    </xf>
    <xf numFmtId="167" fontId="36" fillId="0" borderId="39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9" xfId="0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45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3" fontId="3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</cellXfs>
  <cellStyles count="80">
    <cellStyle name="Normal" xfId="0"/>
    <cellStyle name="_JNP_6300" xfId="16"/>
    <cellStyle name="_JNP_6300_1" xfId="17"/>
    <cellStyle name="_JNP_6300_1_PV_§" xfId="18"/>
    <cellStyle name="_JNP_6300_1_Rekapitulace PV" xfId="19"/>
    <cellStyle name="_JNP_6300_PV_§" xfId="20"/>
    <cellStyle name="_JNP_6300_Rekapitulace PV" xfId="21"/>
    <cellStyle name="_JNPIII29.11" xfId="22"/>
    <cellStyle name="_JNPIII29.11_PV_§" xfId="23"/>
    <cellStyle name="_JNPIII29.11_Rekapitulace PV" xfId="24"/>
    <cellStyle name="_OB_JNP_2003" xfId="25"/>
    <cellStyle name="_OB_JNP_2003_PV_§" xfId="26"/>
    <cellStyle name="_OB_JNP_2003_Rekapitulace PV" xfId="27"/>
    <cellStyle name="_Příjmy 2001-tab" xfId="28"/>
    <cellStyle name="_PV §" xfId="29"/>
    <cellStyle name="20 % – Zvýraznění1" xfId="30"/>
    <cellStyle name="20 % – Zvýraznění2" xfId="31"/>
    <cellStyle name="20 % – Zvýraznění3" xfId="32"/>
    <cellStyle name="20 % – Zvýraznění4" xfId="33"/>
    <cellStyle name="20 % – Zvýraznění5" xfId="34"/>
    <cellStyle name="20 % – Zvýraznění6" xfId="35"/>
    <cellStyle name="40 % – Zvýraznění1" xfId="36"/>
    <cellStyle name="40 % – Zvýraznění2" xfId="37"/>
    <cellStyle name="40 % – Zvýraznění3" xfId="38"/>
    <cellStyle name="40 % – Zvýraznění4" xfId="39"/>
    <cellStyle name="40 % – Zvýraznění5" xfId="40"/>
    <cellStyle name="40 % – Zvýraznění6" xfId="41"/>
    <cellStyle name="60 % – Zvýraznění1" xfId="42"/>
    <cellStyle name="60 % – Zvýraznění2" xfId="43"/>
    <cellStyle name="60 % – Zvýraznění3" xfId="44"/>
    <cellStyle name="60 % – Zvýraznění4" xfId="45"/>
    <cellStyle name="60 % – Zvýraznění5" xfId="46"/>
    <cellStyle name="60 % – Zvýraznění6" xfId="47"/>
    <cellStyle name="Celkem" xfId="48"/>
    <cellStyle name="Comma" xfId="49"/>
    <cellStyle name="Comma [0]" xfId="50"/>
    <cellStyle name="Hyperlink" xfId="51"/>
    <cellStyle name="Chybně" xfId="52"/>
    <cellStyle name="Kontrolní buňka" xfId="53"/>
    <cellStyle name="Currency" xfId="54"/>
    <cellStyle name="Currency [0]" xfId="55"/>
    <cellStyle name="_x0001_n" xfId="56"/>
    <cellStyle name="Nadpis 1" xfId="57"/>
    <cellStyle name="Nadpis 2" xfId="58"/>
    <cellStyle name="Nadpis 3" xfId="59"/>
    <cellStyle name="Nadpis 4" xfId="60"/>
    <cellStyle name="Název" xfId="61"/>
    <cellStyle name="Nedefinován" xfId="62"/>
    <cellStyle name="Neutrální" xfId="63"/>
    <cellStyle name="normální_Archiv- příjmy" xfId="64"/>
    <cellStyle name="normální_Archiv- příjmy_PV_§" xfId="65"/>
    <cellStyle name="normální_Kunovská-Plnění rozpočtu příjmů a výdajů v.m.06-2002" xfId="66"/>
    <cellStyle name="normální_Perka 13-závěr" xfId="67"/>
    <cellStyle name="normální_Plnění PV" xfId="68"/>
    <cellStyle name="normální_Plnění PV_PV_§" xfId="69"/>
    <cellStyle name="normální_Příjmy 2001-tab" xfId="70"/>
    <cellStyle name="normální_Výdaje" xfId="71"/>
    <cellStyle name="normální_Výdaje 2001-tab" xfId="72"/>
    <cellStyle name="normální_Výdaje 2001-tab_PV_§" xfId="73"/>
    <cellStyle name="normální_Výdaje provoz 2000" xfId="74"/>
    <cellStyle name="normální_Výdaje_Vydaje1_ OŽP -konečná verze" xfId="75"/>
    <cellStyle name="normální_Vydaje1_ OŽP -konečná verze" xfId="76"/>
    <cellStyle name="normální_Výdaje-2 etapa-vokurková" xfId="77"/>
    <cellStyle name="Poznámka" xfId="78"/>
    <cellStyle name="Percent" xfId="79"/>
    <cellStyle name="Propojená buňka" xfId="80"/>
    <cellStyle name="Followed Hyperlink" xfId="81"/>
    <cellStyle name="Správně" xfId="82"/>
    <cellStyle name="Styl 1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2"/>
  <sheetViews>
    <sheetView showZeros="0" tabSelected="1" zoomScale="75" zoomScaleNormal="75" zoomScaleSheetLayoutView="75" workbookViewId="0" topLeftCell="A1">
      <selection activeCell="A3" sqref="A3"/>
    </sheetView>
  </sheetViews>
  <sheetFormatPr defaultColWidth="9.00390625" defaultRowHeight="12.75"/>
  <cols>
    <col min="1" max="1" width="4.625" style="0" customWidth="1"/>
    <col min="2" max="2" width="8.25390625" style="418" customWidth="1"/>
    <col min="3" max="3" width="59.00390625" style="0" customWidth="1"/>
    <col min="4" max="4" width="14.25390625" style="0" customWidth="1"/>
    <col min="5" max="5" width="16.125" style="265" customWidth="1"/>
    <col min="6" max="6" width="14.25390625" style="265" customWidth="1"/>
    <col min="7" max="8" width="14.375" style="265" customWidth="1"/>
    <col min="9" max="9" width="16.00390625" style="265" customWidth="1"/>
    <col min="10" max="10" width="14.375" style="265" hidden="1" customWidth="1"/>
    <col min="11" max="11" width="14.375" style="265" customWidth="1"/>
    <col min="12" max="12" width="16.375" style="265" customWidth="1"/>
    <col min="13" max="13" width="11.75390625" style="0" customWidth="1"/>
    <col min="14" max="16" width="16.75390625" style="0" customWidth="1"/>
    <col min="17" max="17" width="10.625" style="0" bestFit="1" customWidth="1"/>
    <col min="18" max="18" width="12.00390625" style="0" bestFit="1" customWidth="1"/>
  </cols>
  <sheetData>
    <row r="1" spans="2:21" ht="23.25">
      <c r="B1" s="250" t="s">
        <v>405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  <c r="O1" s="251"/>
      <c r="P1" s="251"/>
      <c r="Q1" s="251"/>
      <c r="R1" s="251"/>
      <c r="S1" s="251"/>
      <c r="T1" s="251"/>
      <c r="U1" s="251"/>
    </row>
    <row r="2" spans="2:21" ht="24" thickBot="1">
      <c r="B2" s="252"/>
      <c r="C2" s="253"/>
      <c r="D2" s="253"/>
      <c r="E2" s="254"/>
      <c r="F2" s="254"/>
      <c r="G2" s="254"/>
      <c r="H2" s="254"/>
      <c r="I2" s="254"/>
      <c r="J2" s="254"/>
      <c r="K2" s="254"/>
      <c r="L2" s="254"/>
      <c r="M2" s="253"/>
      <c r="N2" s="251"/>
      <c r="O2" s="251"/>
      <c r="P2" s="251"/>
      <c r="Q2" s="251"/>
      <c r="R2" s="251"/>
      <c r="S2" s="251"/>
      <c r="T2" s="251"/>
      <c r="U2" s="251"/>
    </row>
    <row r="3" spans="2:24" ht="19.5" customHeight="1" thickBot="1">
      <c r="B3" s="255"/>
      <c r="C3" s="1"/>
      <c r="D3" s="256" t="s">
        <v>406</v>
      </c>
      <c r="E3" s="257" t="s">
        <v>407</v>
      </c>
      <c r="F3" s="258" t="s">
        <v>408</v>
      </c>
      <c r="G3" s="259" t="s">
        <v>409</v>
      </c>
      <c r="H3" s="260" t="s">
        <v>410</v>
      </c>
      <c r="I3" s="259" t="s">
        <v>411</v>
      </c>
      <c r="J3" s="261"/>
      <c r="K3" s="262" t="s">
        <v>412</v>
      </c>
      <c r="L3" s="263" t="s">
        <v>413</v>
      </c>
      <c r="M3" s="264" t="s">
        <v>414</v>
      </c>
      <c r="N3" s="1"/>
      <c r="O3" s="1"/>
      <c r="P3" s="1"/>
      <c r="Q3" s="1"/>
      <c r="R3" s="1"/>
      <c r="S3" s="1"/>
      <c r="T3" s="1"/>
      <c r="U3" s="1"/>
      <c r="V3" s="265"/>
      <c r="W3" s="265"/>
      <c r="X3" s="265"/>
    </row>
    <row r="4" spans="2:24" ht="15.75">
      <c r="B4" s="266"/>
      <c r="C4" s="267"/>
      <c r="D4" s="268" t="s">
        <v>415</v>
      </c>
      <c r="E4" s="269" t="s">
        <v>416</v>
      </c>
      <c r="F4" s="270" t="s">
        <v>417</v>
      </c>
      <c r="G4" s="271" t="s">
        <v>418</v>
      </c>
      <c r="H4" s="272"/>
      <c r="I4" s="273" t="s">
        <v>419</v>
      </c>
      <c r="J4" s="270" t="s">
        <v>420</v>
      </c>
      <c r="K4" s="274" t="s">
        <v>421</v>
      </c>
      <c r="L4" s="275" t="s">
        <v>422</v>
      </c>
      <c r="M4" s="276" t="s">
        <v>423</v>
      </c>
      <c r="N4" s="277"/>
      <c r="O4" s="277"/>
      <c r="P4" s="278"/>
      <c r="Q4" s="279"/>
      <c r="R4" s="279"/>
      <c r="S4" s="280"/>
      <c r="T4" s="280"/>
      <c r="U4" s="1"/>
      <c r="V4" s="265"/>
      <c r="W4" s="265"/>
      <c r="X4" s="265"/>
    </row>
    <row r="5" spans="1:24" ht="15">
      <c r="A5" s="281" t="s">
        <v>0</v>
      </c>
      <c r="B5" s="282" t="s">
        <v>305</v>
      </c>
      <c r="C5" s="283" t="s">
        <v>424</v>
      </c>
      <c r="D5" s="284">
        <v>2011</v>
      </c>
      <c r="E5" s="285" t="s">
        <v>425</v>
      </c>
      <c r="F5" s="285" t="s">
        <v>426</v>
      </c>
      <c r="G5" s="286" t="s">
        <v>427</v>
      </c>
      <c r="H5" s="283" t="s">
        <v>428</v>
      </c>
      <c r="I5" s="286" t="s">
        <v>429</v>
      </c>
      <c r="J5" s="287" t="s">
        <v>429</v>
      </c>
      <c r="K5" s="288" t="s">
        <v>430</v>
      </c>
      <c r="L5" s="289" t="s">
        <v>431</v>
      </c>
      <c r="M5" s="284" t="s">
        <v>432</v>
      </c>
      <c r="N5" s="277"/>
      <c r="O5" s="277"/>
      <c r="P5" s="290"/>
      <c r="Q5" s="291"/>
      <c r="R5" s="291"/>
      <c r="S5" s="280"/>
      <c r="T5" s="280"/>
      <c r="U5" s="1"/>
      <c r="V5" s="265"/>
      <c r="W5" s="265"/>
      <c r="X5" s="265"/>
    </row>
    <row r="6" spans="1:24" ht="16.5" thickBot="1">
      <c r="A6" s="281"/>
      <c r="B6" s="292"/>
      <c r="C6" s="293" t="s">
        <v>433</v>
      </c>
      <c r="D6" s="294"/>
      <c r="E6" s="295">
        <v>2012</v>
      </c>
      <c r="F6" s="295"/>
      <c r="G6" s="296" t="s">
        <v>429</v>
      </c>
      <c r="H6" s="297" t="s">
        <v>429</v>
      </c>
      <c r="I6" s="296"/>
      <c r="J6" s="298" t="s">
        <v>434</v>
      </c>
      <c r="K6" s="299"/>
      <c r="L6" s="300" t="s">
        <v>435</v>
      </c>
      <c r="M6" s="294" t="s">
        <v>436</v>
      </c>
      <c r="N6" s="301"/>
      <c r="O6" s="301"/>
      <c r="P6" s="135"/>
      <c r="Q6" s="302"/>
      <c r="R6" s="302"/>
      <c r="S6" s="1"/>
      <c r="T6" s="1"/>
      <c r="U6" s="1"/>
      <c r="V6" s="265"/>
      <c r="W6" s="265"/>
      <c r="X6" s="265"/>
    </row>
    <row r="7" spans="1:24" ht="15.75">
      <c r="A7" s="281">
        <v>1</v>
      </c>
      <c r="B7" s="303">
        <v>1700</v>
      </c>
      <c r="C7" s="304" t="s">
        <v>437</v>
      </c>
      <c r="D7" s="305">
        <f>1628449-D36-D37</f>
        <v>292751</v>
      </c>
      <c r="E7" s="306">
        <v>286951</v>
      </c>
      <c r="F7" s="306"/>
      <c r="G7" s="307">
        <v>-10000</v>
      </c>
      <c r="H7" s="308"/>
      <c r="I7" s="307">
        <f>-42746</f>
        <v>-42746</v>
      </c>
      <c r="J7" s="309">
        <f aca="true" t="shared" si="0" ref="J7:J12">E7+F7+G7+H7+I7</f>
        <v>234205</v>
      </c>
      <c r="K7" s="310"/>
      <c r="L7" s="311">
        <f aca="true" t="shared" si="1" ref="L7:L12">J7+K7</f>
        <v>234205</v>
      </c>
      <c r="M7" s="312">
        <f aca="true" t="shared" si="2" ref="M7:M37">L7/E7*100</f>
        <v>81.61846447651341</v>
      </c>
      <c r="N7" s="301"/>
      <c r="O7" s="301"/>
      <c r="P7" s="135"/>
      <c r="Q7" s="302"/>
      <c r="R7" s="302"/>
      <c r="S7" s="1"/>
      <c r="T7" s="1"/>
      <c r="U7" s="1"/>
      <c r="V7" s="265"/>
      <c r="W7" s="265"/>
      <c r="X7" s="265"/>
    </row>
    <row r="8" spans="1:24" ht="16.5" thickBot="1">
      <c r="A8" s="281">
        <v>2</v>
      </c>
      <c r="B8" s="313">
        <v>1700</v>
      </c>
      <c r="C8" s="314" t="s">
        <v>438</v>
      </c>
      <c r="D8" s="315"/>
      <c r="E8" s="316">
        <v>5950</v>
      </c>
      <c r="F8" s="316"/>
      <c r="G8" s="317"/>
      <c r="H8" s="318"/>
      <c r="I8" s="317"/>
      <c r="J8" s="319">
        <f t="shared" si="0"/>
        <v>5950</v>
      </c>
      <c r="K8" s="320">
        <f>48096+8407+1161-48096-8407</f>
        <v>1161</v>
      </c>
      <c r="L8" s="321">
        <f t="shared" si="1"/>
        <v>7111</v>
      </c>
      <c r="M8" s="322">
        <f t="shared" si="2"/>
        <v>119.51260504201682</v>
      </c>
      <c r="N8" s="301"/>
      <c r="O8" s="301"/>
      <c r="P8" s="135"/>
      <c r="Q8" s="302"/>
      <c r="R8" s="302"/>
      <c r="S8" s="1"/>
      <c r="T8" s="1"/>
      <c r="U8" s="1"/>
      <c r="V8" s="265"/>
      <c r="W8" s="265"/>
      <c r="X8" s="265"/>
    </row>
    <row r="9" spans="1:24" ht="16.5" thickBot="1">
      <c r="A9" s="281">
        <v>3</v>
      </c>
      <c r="B9" s="323">
        <v>1900</v>
      </c>
      <c r="C9" s="324" t="s">
        <v>258</v>
      </c>
      <c r="D9" s="325">
        <v>48256</v>
      </c>
      <c r="E9" s="326">
        <v>76432</v>
      </c>
      <c r="F9" s="326">
        <f>-12700-180</f>
        <v>-12880</v>
      </c>
      <c r="G9" s="327"/>
      <c r="H9" s="326">
        <f>-700+3676</f>
        <v>2976</v>
      </c>
      <c r="I9" s="327"/>
      <c r="J9" s="328">
        <f t="shared" si="0"/>
        <v>66528</v>
      </c>
      <c r="K9" s="329">
        <v>1451</v>
      </c>
      <c r="L9" s="311">
        <f t="shared" si="1"/>
        <v>67979</v>
      </c>
      <c r="M9" s="330">
        <f t="shared" si="2"/>
        <v>88.94049612727653</v>
      </c>
      <c r="N9" s="301"/>
      <c r="O9" s="301"/>
      <c r="P9" s="135"/>
      <c r="Q9" s="302"/>
      <c r="R9" s="302"/>
      <c r="S9" s="1"/>
      <c r="T9" s="1"/>
      <c r="U9" s="1"/>
      <c r="V9" s="265"/>
      <c r="W9" s="265"/>
      <c r="X9" s="265"/>
    </row>
    <row r="10" spans="1:24" ht="15">
      <c r="A10" s="281">
        <v>4</v>
      </c>
      <c r="B10" s="331">
        <v>3200</v>
      </c>
      <c r="C10" s="332" t="s">
        <v>352</v>
      </c>
      <c r="D10" s="333">
        <v>618653</v>
      </c>
      <c r="E10" s="334">
        <v>616289</v>
      </c>
      <c r="F10" s="334"/>
      <c r="G10" s="335">
        <f>-10343-10+7095</f>
        <v>-3258</v>
      </c>
      <c r="H10" s="334"/>
      <c r="I10" s="335">
        <v>-6150</v>
      </c>
      <c r="J10" s="336">
        <f t="shared" si="0"/>
        <v>606881</v>
      </c>
      <c r="K10" s="337"/>
      <c r="L10" s="311">
        <f t="shared" si="1"/>
        <v>606881</v>
      </c>
      <c r="M10" s="338">
        <f t="shared" si="2"/>
        <v>98.47344346564681</v>
      </c>
      <c r="N10" s="339"/>
      <c r="O10" s="339"/>
      <c r="P10" s="340"/>
      <c r="Q10" s="340"/>
      <c r="R10" s="340"/>
      <c r="S10" s="1"/>
      <c r="T10" s="1"/>
      <c r="U10" s="1"/>
      <c r="V10" s="265"/>
      <c r="W10" s="265"/>
      <c r="X10" s="265"/>
    </row>
    <row r="11" spans="1:24" ht="15">
      <c r="A11" s="281">
        <v>5</v>
      </c>
      <c r="B11" s="341">
        <v>3600</v>
      </c>
      <c r="C11" s="342" t="s">
        <v>16</v>
      </c>
      <c r="D11" s="343">
        <v>11</v>
      </c>
      <c r="E11" s="344">
        <v>1000</v>
      </c>
      <c r="F11" s="344"/>
      <c r="G11" s="345"/>
      <c r="H11" s="346"/>
      <c r="I11" s="345"/>
      <c r="J11" s="347">
        <f t="shared" si="0"/>
        <v>1000</v>
      </c>
      <c r="K11" s="348"/>
      <c r="L11" s="349">
        <f t="shared" si="1"/>
        <v>1000</v>
      </c>
      <c r="M11" s="350">
        <f t="shared" si="2"/>
        <v>100</v>
      </c>
      <c r="N11" s="339"/>
      <c r="O11" s="339"/>
      <c r="P11" s="340"/>
      <c r="Q11" s="340"/>
      <c r="R11" s="340"/>
      <c r="S11" s="1"/>
      <c r="T11" s="1"/>
      <c r="U11" s="1"/>
      <c r="V11" s="265"/>
      <c r="W11" s="265"/>
      <c r="X11" s="265"/>
    </row>
    <row r="12" spans="1:24" ht="15.75" thickBot="1">
      <c r="A12" s="281">
        <v>6</v>
      </c>
      <c r="B12" s="341">
        <v>3900</v>
      </c>
      <c r="C12" s="342" t="s">
        <v>7</v>
      </c>
      <c r="D12" s="343">
        <v>1743</v>
      </c>
      <c r="E12" s="344">
        <v>1872</v>
      </c>
      <c r="F12" s="344"/>
      <c r="G12" s="345"/>
      <c r="H12" s="346"/>
      <c r="I12" s="345"/>
      <c r="J12" s="351">
        <f t="shared" si="0"/>
        <v>1872</v>
      </c>
      <c r="K12" s="348"/>
      <c r="L12" s="352">
        <f t="shared" si="1"/>
        <v>1872</v>
      </c>
      <c r="M12" s="350">
        <f t="shared" si="2"/>
        <v>100</v>
      </c>
      <c r="N12" s="339"/>
      <c r="O12" s="339"/>
      <c r="P12" s="340"/>
      <c r="Q12" s="340"/>
      <c r="R12" s="340"/>
      <c r="S12" s="1"/>
      <c r="T12" s="1"/>
      <c r="U12" s="1"/>
      <c r="V12" s="265"/>
      <c r="W12" s="265"/>
      <c r="X12" s="265"/>
    </row>
    <row r="13" spans="1:24" ht="16.5" thickBot="1">
      <c r="A13" s="281">
        <v>7</v>
      </c>
      <c r="B13" s="323"/>
      <c r="C13" s="353" t="s">
        <v>439</v>
      </c>
      <c r="D13" s="354">
        <f aca="true" t="shared" si="3" ref="D13:L13">SUM(D10:D12)</f>
        <v>620407</v>
      </c>
      <c r="E13" s="355">
        <f t="shared" si="3"/>
        <v>619161</v>
      </c>
      <c r="F13" s="355">
        <f t="shared" si="3"/>
        <v>0</v>
      </c>
      <c r="G13" s="356">
        <f t="shared" si="3"/>
        <v>-3258</v>
      </c>
      <c r="H13" s="356">
        <f t="shared" si="3"/>
        <v>0</v>
      </c>
      <c r="I13" s="356">
        <f t="shared" si="3"/>
        <v>-6150</v>
      </c>
      <c r="J13" s="357">
        <f t="shared" si="3"/>
        <v>609753</v>
      </c>
      <c r="K13" s="358">
        <f t="shared" si="3"/>
        <v>0</v>
      </c>
      <c r="L13" s="359">
        <f t="shared" si="3"/>
        <v>609753</v>
      </c>
      <c r="M13" s="360">
        <f t="shared" si="2"/>
        <v>98.48052445163698</v>
      </c>
      <c r="N13" s="301"/>
      <c r="O13" s="301"/>
      <c r="P13" s="340"/>
      <c r="Q13" s="340"/>
      <c r="R13" s="340"/>
      <c r="S13" s="1"/>
      <c r="T13" s="1"/>
      <c r="U13" s="1"/>
      <c r="V13" s="265"/>
      <c r="W13" s="265"/>
      <c r="X13" s="265"/>
    </row>
    <row r="14" spans="1:24" ht="15">
      <c r="A14" s="281">
        <v>8</v>
      </c>
      <c r="B14" s="341">
        <v>4100</v>
      </c>
      <c r="C14" s="342" t="s">
        <v>58</v>
      </c>
      <c r="D14" s="343">
        <v>31737</v>
      </c>
      <c r="E14" s="344">
        <v>49026</v>
      </c>
      <c r="F14" s="344">
        <f>-3200+12700</f>
        <v>9500</v>
      </c>
      <c r="G14" s="345"/>
      <c r="H14" s="344">
        <v>8843</v>
      </c>
      <c r="I14" s="345"/>
      <c r="J14" s="347">
        <f>E14+F14+G14+H14+I14</f>
        <v>67369</v>
      </c>
      <c r="K14" s="348"/>
      <c r="L14" s="349">
        <f>J14+K14</f>
        <v>67369</v>
      </c>
      <c r="M14" s="350">
        <f t="shared" si="2"/>
        <v>137.41484110471995</v>
      </c>
      <c r="N14" s="339"/>
      <c r="O14" s="339"/>
      <c r="P14" s="340"/>
      <c r="Q14" s="340"/>
      <c r="R14" s="340"/>
      <c r="S14" s="1"/>
      <c r="T14" s="1"/>
      <c r="U14" s="1"/>
      <c r="V14" s="265"/>
      <c r="W14" s="265"/>
      <c r="X14" s="265"/>
    </row>
    <row r="15" spans="1:24" ht="15">
      <c r="A15" s="281">
        <v>9</v>
      </c>
      <c r="B15" s="303">
        <v>4200</v>
      </c>
      <c r="C15" s="361" t="s">
        <v>2</v>
      </c>
      <c r="D15" s="362">
        <v>420397</v>
      </c>
      <c r="E15" s="363">
        <v>475004</v>
      </c>
      <c r="F15" s="363"/>
      <c r="G15" s="364">
        <f>-1140-26200+1100+345</f>
        <v>-25895</v>
      </c>
      <c r="H15" s="365"/>
      <c r="I15" s="364">
        <f>-31156-400</f>
        <v>-31556</v>
      </c>
      <c r="J15" s="347">
        <f>E15+F15+G15+H15+I15</f>
        <v>417553</v>
      </c>
      <c r="K15" s="366">
        <v>9512</v>
      </c>
      <c r="L15" s="349">
        <f>J15+K15</f>
        <v>427065</v>
      </c>
      <c r="M15" s="367">
        <f t="shared" si="2"/>
        <v>89.9076639354616</v>
      </c>
      <c r="N15" s="339"/>
      <c r="O15" s="339"/>
      <c r="P15" s="340"/>
      <c r="Q15" s="340"/>
      <c r="R15" s="340"/>
      <c r="S15" s="1"/>
      <c r="T15" s="1"/>
      <c r="U15" s="1"/>
      <c r="V15" s="265"/>
      <c r="W15" s="265"/>
      <c r="X15" s="265"/>
    </row>
    <row r="16" spans="1:24" ht="15.75" thickBot="1">
      <c r="A16" s="281">
        <v>10</v>
      </c>
      <c r="B16" s="341">
        <v>4300</v>
      </c>
      <c r="C16" s="342" t="s">
        <v>353</v>
      </c>
      <c r="D16" s="343">
        <v>13056</v>
      </c>
      <c r="E16" s="344">
        <v>19632</v>
      </c>
      <c r="F16" s="344"/>
      <c r="G16" s="345"/>
      <c r="H16" s="346"/>
      <c r="I16" s="345">
        <v>-3920</v>
      </c>
      <c r="J16" s="347">
        <f>E16+F16+G16+H16+I16</f>
        <v>15712</v>
      </c>
      <c r="K16" s="348"/>
      <c r="L16" s="349">
        <f>J16+K16</f>
        <v>15712</v>
      </c>
      <c r="M16" s="350">
        <f t="shared" si="2"/>
        <v>80.03259983700082</v>
      </c>
      <c r="N16" s="339"/>
      <c r="O16" s="339"/>
      <c r="P16" s="340"/>
      <c r="Q16" s="340"/>
      <c r="R16" s="340"/>
      <c r="S16" s="1"/>
      <c r="T16" s="1"/>
      <c r="U16" s="1"/>
      <c r="V16" s="265"/>
      <c r="W16" s="265"/>
      <c r="X16" s="265"/>
    </row>
    <row r="17" spans="1:24" ht="16.5" thickBot="1">
      <c r="A17" s="281">
        <v>11</v>
      </c>
      <c r="B17" s="323"/>
      <c r="C17" s="353" t="s">
        <v>440</v>
      </c>
      <c r="D17" s="354">
        <f aca="true" t="shared" si="4" ref="D17:L17">SUM(D14:D16)</f>
        <v>465190</v>
      </c>
      <c r="E17" s="355">
        <f t="shared" si="4"/>
        <v>543662</v>
      </c>
      <c r="F17" s="355">
        <f t="shared" si="4"/>
        <v>9500</v>
      </c>
      <c r="G17" s="356">
        <f t="shared" si="4"/>
        <v>-25895</v>
      </c>
      <c r="H17" s="356">
        <f t="shared" si="4"/>
        <v>8843</v>
      </c>
      <c r="I17" s="356">
        <f t="shared" si="4"/>
        <v>-35476</v>
      </c>
      <c r="J17" s="357">
        <f t="shared" si="4"/>
        <v>500634</v>
      </c>
      <c r="K17" s="358">
        <f t="shared" si="4"/>
        <v>9512</v>
      </c>
      <c r="L17" s="359">
        <f t="shared" si="4"/>
        <v>510146</v>
      </c>
      <c r="M17" s="360">
        <f t="shared" si="2"/>
        <v>93.83514021579585</v>
      </c>
      <c r="N17" s="301"/>
      <c r="O17" s="301"/>
      <c r="P17" s="340"/>
      <c r="Q17" s="340"/>
      <c r="R17" s="340"/>
      <c r="S17" s="1"/>
      <c r="T17" s="1"/>
      <c r="U17" s="1"/>
      <c r="V17" s="265"/>
      <c r="W17" s="265"/>
      <c r="X17" s="265"/>
    </row>
    <row r="18" spans="1:24" ht="15">
      <c r="A18" s="281">
        <v>12</v>
      </c>
      <c r="B18" s="341">
        <v>5300</v>
      </c>
      <c r="C18" s="342" t="s">
        <v>1</v>
      </c>
      <c r="D18" s="343">
        <v>176385</v>
      </c>
      <c r="E18" s="344">
        <v>202755</v>
      </c>
      <c r="F18" s="344"/>
      <c r="G18" s="345">
        <v>-900</v>
      </c>
      <c r="H18" s="346"/>
      <c r="I18" s="345">
        <v>-13075</v>
      </c>
      <c r="J18" s="347">
        <f>E18+F18+G18+H18+I18</f>
        <v>188780</v>
      </c>
      <c r="K18" s="348">
        <v>10975</v>
      </c>
      <c r="L18" s="349">
        <f>J18+K18</f>
        <v>199755</v>
      </c>
      <c r="M18" s="350">
        <f t="shared" si="2"/>
        <v>98.52038174151069</v>
      </c>
      <c r="N18" s="339"/>
      <c r="O18" s="339"/>
      <c r="P18" s="340"/>
      <c r="Q18" s="340"/>
      <c r="R18" s="340"/>
      <c r="S18" s="1"/>
      <c r="T18" s="1"/>
      <c r="U18" s="1"/>
      <c r="V18" s="265"/>
      <c r="W18" s="265"/>
      <c r="X18" s="265"/>
    </row>
    <row r="19" spans="1:24" ht="15">
      <c r="A19" s="281">
        <v>13</v>
      </c>
      <c r="B19" s="341">
        <v>5400</v>
      </c>
      <c r="C19" s="342" t="s">
        <v>441</v>
      </c>
      <c r="D19" s="343">
        <v>2192322</v>
      </c>
      <c r="E19" s="344">
        <v>2351323</v>
      </c>
      <c r="F19" s="344">
        <v>3200</v>
      </c>
      <c r="G19" s="345">
        <f>-2075-22083+766-4333</f>
        <v>-27725</v>
      </c>
      <c r="H19" s="346"/>
      <c r="I19" s="345">
        <f>-30000</f>
        <v>-30000</v>
      </c>
      <c r="J19" s="347">
        <f>E19+F19+G19+H19+I19</f>
        <v>2296798</v>
      </c>
      <c r="K19" s="348">
        <v>10500</v>
      </c>
      <c r="L19" s="349">
        <f>J19+K19</f>
        <v>2307298</v>
      </c>
      <c r="M19" s="350">
        <f t="shared" si="2"/>
        <v>98.12764983798483</v>
      </c>
      <c r="N19" s="339"/>
      <c r="O19" s="339"/>
      <c r="P19" s="340"/>
      <c r="Q19" s="340"/>
      <c r="R19" s="340"/>
      <c r="S19" s="1"/>
      <c r="T19" s="1"/>
      <c r="U19" s="1"/>
      <c r="V19" s="265"/>
      <c r="W19" s="265"/>
      <c r="X19" s="265"/>
    </row>
    <row r="20" spans="1:24" ht="15">
      <c r="A20" s="368" t="s">
        <v>442</v>
      </c>
      <c r="B20" s="369"/>
      <c r="C20" s="370" t="s">
        <v>443</v>
      </c>
      <c r="D20" s="371">
        <v>1665821</v>
      </c>
      <c r="E20" s="372">
        <v>1731000</v>
      </c>
      <c r="F20" s="372"/>
      <c r="G20" s="373"/>
      <c r="H20" s="374"/>
      <c r="I20" s="373"/>
      <c r="J20" s="375">
        <f>E20+F20+G20+H20+I20</f>
        <v>1731000</v>
      </c>
      <c r="K20" s="376">
        <v>10000</v>
      </c>
      <c r="L20" s="377">
        <f>J20+K20</f>
        <v>1741000</v>
      </c>
      <c r="M20" s="378">
        <f t="shared" si="2"/>
        <v>100.57770075101098</v>
      </c>
      <c r="N20" s="339"/>
      <c r="O20" s="339"/>
      <c r="P20" s="340"/>
      <c r="Q20" s="340"/>
      <c r="R20" s="340"/>
      <c r="S20" s="1"/>
      <c r="T20" s="1"/>
      <c r="U20" s="1"/>
      <c r="V20" s="265"/>
      <c r="W20" s="265"/>
      <c r="X20" s="265"/>
    </row>
    <row r="21" spans="1:24" ht="15">
      <c r="A21" s="281">
        <v>14</v>
      </c>
      <c r="B21" s="341">
        <v>5600</v>
      </c>
      <c r="C21" s="342" t="s">
        <v>444</v>
      </c>
      <c r="D21" s="343">
        <v>1370</v>
      </c>
      <c r="E21" s="344">
        <v>2400</v>
      </c>
      <c r="F21" s="344">
        <v>180</v>
      </c>
      <c r="G21" s="345"/>
      <c r="H21" s="346">
        <v>600</v>
      </c>
      <c r="I21" s="345">
        <v>-200</v>
      </c>
      <c r="J21" s="347">
        <f>E21+F21+G21+H21+I21</f>
        <v>2980</v>
      </c>
      <c r="K21" s="348"/>
      <c r="L21" s="349">
        <f>J21+K21</f>
        <v>2980</v>
      </c>
      <c r="M21" s="350">
        <f t="shared" si="2"/>
        <v>124.16666666666667</v>
      </c>
      <c r="N21" s="339"/>
      <c r="O21" s="339"/>
      <c r="P21" s="340"/>
      <c r="Q21" s="340"/>
      <c r="R21" s="340"/>
      <c r="S21" s="1"/>
      <c r="T21" s="1"/>
      <c r="U21" s="1"/>
      <c r="V21" s="265"/>
      <c r="W21" s="265"/>
      <c r="X21" s="265"/>
    </row>
    <row r="22" spans="1:24" ht="15.75" thickBot="1">
      <c r="A22" s="281">
        <v>15</v>
      </c>
      <c r="B22" s="341">
        <v>5700</v>
      </c>
      <c r="C22" s="342" t="s">
        <v>3</v>
      </c>
      <c r="D22" s="343">
        <v>162153</v>
      </c>
      <c r="E22" s="344">
        <v>167900</v>
      </c>
      <c r="F22" s="344"/>
      <c r="G22" s="345">
        <v>-2009</v>
      </c>
      <c r="H22" s="346"/>
      <c r="I22" s="345">
        <v>-2486</v>
      </c>
      <c r="J22" s="347">
        <f>E22+F22+G22+H22+I22</f>
        <v>163405</v>
      </c>
      <c r="K22" s="348"/>
      <c r="L22" s="349">
        <f>J22+K22</f>
        <v>163405</v>
      </c>
      <c r="M22" s="350">
        <f t="shared" si="2"/>
        <v>97.32281119714116</v>
      </c>
      <c r="N22" s="339"/>
      <c r="O22" s="339"/>
      <c r="P22" s="340"/>
      <c r="Q22" s="340"/>
      <c r="R22" s="340"/>
      <c r="S22" s="1"/>
      <c r="T22" s="1"/>
      <c r="U22" s="1"/>
      <c r="V22" s="265"/>
      <c r="W22" s="265"/>
      <c r="X22" s="265"/>
    </row>
    <row r="23" spans="1:24" ht="16.5" thickBot="1">
      <c r="A23" s="281">
        <v>16</v>
      </c>
      <c r="B23" s="323"/>
      <c r="C23" s="353" t="s">
        <v>445</v>
      </c>
      <c r="D23" s="354">
        <f aca="true" t="shared" si="5" ref="D23:L23">SUM(D18:D22)-D20</f>
        <v>2532230</v>
      </c>
      <c r="E23" s="355">
        <f t="shared" si="5"/>
        <v>2724378</v>
      </c>
      <c r="F23" s="355">
        <f t="shared" si="5"/>
        <v>3380</v>
      </c>
      <c r="G23" s="356">
        <f t="shared" si="5"/>
        <v>-30634</v>
      </c>
      <c r="H23" s="356">
        <f t="shared" si="5"/>
        <v>600</v>
      </c>
      <c r="I23" s="356">
        <f t="shared" si="5"/>
        <v>-45761</v>
      </c>
      <c r="J23" s="357">
        <f t="shared" si="5"/>
        <v>2651963</v>
      </c>
      <c r="K23" s="358">
        <f t="shared" si="5"/>
        <v>21475</v>
      </c>
      <c r="L23" s="359">
        <f t="shared" si="5"/>
        <v>2673438</v>
      </c>
      <c r="M23" s="360">
        <f t="shared" si="2"/>
        <v>98.13021541063685</v>
      </c>
      <c r="N23" s="301"/>
      <c r="O23" s="301"/>
      <c r="P23" s="340"/>
      <c r="Q23" s="340"/>
      <c r="R23" s="340"/>
      <c r="S23" s="1"/>
      <c r="T23" s="1"/>
      <c r="U23" s="1"/>
      <c r="V23" s="265"/>
      <c r="W23" s="265"/>
      <c r="X23" s="265"/>
    </row>
    <row r="24" spans="1:24" ht="15">
      <c r="A24" s="281">
        <v>17</v>
      </c>
      <c r="B24" s="341">
        <v>6200</v>
      </c>
      <c r="C24" s="379" t="s">
        <v>355</v>
      </c>
      <c r="D24" s="380">
        <v>465381</v>
      </c>
      <c r="E24" s="381">
        <v>715583</v>
      </c>
      <c r="F24" s="382"/>
      <c r="G24" s="383">
        <v>-304400</v>
      </c>
      <c r="H24" s="384">
        <v>11110</v>
      </c>
      <c r="I24" s="385"/>
      <c r="J24" s="347">
        <f>E24+F24+G24+H24+I24</f>
        <v>422293</v>
      </c>
      <c r="K24" s="386"/>
      <c r="L24" s="349">
        <f>J24+K24</f>
        <v>422293</v>
      </c>
      <c r="M24" s="387">
        <f t="shared" si="2"/>
        <v>59.01383906548926</v>
      </c>
      <c r="N24" s="339"/>
      <c r="O24" s="339"/>
      <c r="P24" s="340"/>
      <c r="Q24" s="340"/>
      <c r="R24" s="340"/>
      <c r="S24" s="1"/>
      <c r="T24" s="1"/>
      <c r="U24" s="1"/>
      <c r="V24" s="265"/>
      <c r="W24" s="265"/>
      <c r="X24" s="265"/>
    </row>
    <row r="25" spans="1:24" ht="15">
      <c r="A25" s="281">
        <v>18</v>
      </c>
      <c r="B25" s="341">
        <v>6300</v>
      </c>
      <c r="C25" s="388" t="s">
        <v>255</v>
      </c>
      <c r="D25" s="389">
        <v>11671</v>
      </c>
      <c r="E25" s="390">
        <v>39841</v>
      </c>
      <c r="F25" s="345"/>
      <c r="G25" s="391"/>
      <c r="H25" s="392"/>
      <c r="I25" s="393">
        <f>-17000+2500</f>
        <v>-14500</v>
      </c>
      <c r="J25" s="347">
        <f>E25+F25+G25+H25+I25</f>
        <v>25341</v>
      </c>
      <c r="K25" s="394"/>
      <c r="L25" s="349">
        <f>J25+K25</f>
        <v>25341</v>
      </c>
      <c r="M25" s="350">
        <f t="shared" si="2"/>
        <v>63.60533119148616</v>
      </c>
      <c r="N25" s="339"/>
      <c r="O25" s="339"/>
      <c r="P25" s="340"/>
      <c r="Q25" s="340"/>
      <c r="R25" s="340"/>
      <c r="S25" s="1"/>
      <c r="T25" s="1"/>
      <c r="U25" s="1"/>
      <c r="V25" s="265"/>
      <c r="W25" s="265"/>
      <c r="X25" s="265"/>
    </row>
    <row r="26" spans="1:24" ht="15.75" thickBot="1">
      <c r="A26" s="281">
        <v>19</v>
      </c>
      <c r="B26" s="341">
        <v>6600</v>
      </c>
      <c r="C26" s="342" t="s">
        <v>295</v>
      </c>
      <c r="D26" s="343">
        <v>167097</v>
      </c>
      <c r="E26" s="395">
        <v>176888</v>
      </c>
      <c r="F26" s="396"/>
      <c r="G26" s="344">
        <f>-11000-750</f>
        <v>-11750</v>
      </c>
      <c r="H26" s="346"/>
      <c r="I26" s="345">
        <v>-12000</v>
      </c>
      <c r="J26" s="347">
        <f>E26+F26+G26+H26+I26</f>
        <v>153138</v>
      </c>
      <c r="K26" s="348"/>
      <c r="L26" s="349">
        <f>J26+K26</f>
        <v>153138</v>
      </c>
      <c r="M26" s="350">
        <f t="shared" si="2"/>
        <v>86.57342499208539</v>
      </c>
      <c r="N26" s="339"/>
      <c r="O26" s="339"/>
      <c r="P26" s="340"/>
      <c r="Q26" s="340"/>
      <c r="R26" s="340"/>
      <c r="S26" s="1"/>
      <c r="T26" s="1"/>
      <c r="U26" s="1"/>
      <c r="V26" s="265"/>
      <c r="W26" s="265"/>
      <c r="X26" s="265"/>
    </row>
    <row r="27" spans="1:24" ht="16.5" thickBot="1">
      <c r="A27" s="281">
        <v>20</v>
      </c>
      <c r="B27" s="323"/>
      <c r="C27" s="353" t="s">
        <v>446</v>
      </c>
      <c r="D27" s="354">
        <f aca="true" t="shared" si="6" ref="D27:L27">SUM(D24:D26)</f>
        <v>644149</v>
      </c>
      <c r="E27" s="355">
        <f t="shared" si="6"/>
        <v>932312</v>
      </c>
      <c r="F27" s="355">
        <f t="shared" si="6"/>
        <v>0</v>
      </c>
      <c r="G27" s="356">
        <f t="shared" si="6"/>
        <v>-316150</v>
      </c>
      <c r="H27" s="356">
        <f t="shared" si="6"/>
        <v>11110</v>
      </c>
      <c r="I27" s="356">
        <f t="shared" si="6"/>
        <v>-26500</v>
      </c>
      <c r="J27" s="357">
        <f t="shared" si="6"/>
        <v>600772</v>
      </c>
      <c r="K27" s="358">
        <f t="shared" si="6"/>
        <v>0</v>
      </c>
      <c r="L27" s="359">
        <f t="shared" si="6"/>
        <v>600772</v>
      </c>
      <c r="M27" s="360">
        <f t="shared" si="2"/>
        <v>64.43894318640112</v>
      </c>
      <c r="N27" s="301"/>
      <c r="O27" s="301"/>
      <c r="P27" s="340"/>
      <c r="Q27" s="340"/>
      <c r="R27" s="340"/>
      <c r="S27" s="1"/>
      <c r="T27" s="1"/>
      <c r="U27" s="1"/>
      <c r="V27" s="265"/>
      <c r="W27" s="265"/>
      <c r="X27" s="265"/>
    </row>
    <row r="28" spans="1:24" ht="15">
      <c r="A28" s="281">
        <v>21</v>
      </c>
      <c r="B28" s="303">
        <v>7100</v>
      </c>
      <c r="C28" s="361" t="s">
        <v>238</v>
      </c>
      <c r="D28" s="362">
        <v>146288</v>
      </c>
      <c r="E28" s="363">
        <v>131771</v>
      </c>
      <c r="F28" s="363"/>
      <c r="G28" s="364"/>
      <c r="H28" s="365"/>
      <c r="I28" s="364">
        <f>-2000-2792</f>
        <v>-4792</v>
      </c>
      <c r="J28" s="347">
        <f>E28+F28+G28+H28+I28</f>
        <v>126979</v>
      </c>
      <c r="K28" s="366">
        <v>1400</v>
      </c>
      <c r="L28" s="349">
        <f>J28+K28</f>
        <v>128379</v>
      </c>
      <c r="M28" s="367">
        <f t="shared" si="2"/>
        <v>97.42583724795288</v>
      </c>
      <c r="N28" s="339"/>
      <c r="O28" s="339"/>
      <c r="P28" s="340"/>
      <c r="Q28" s="340"/>
      <c r="R28" s="340"/>
      <c r="S28" s="1"/>
      <c r="T28" s="1"/>
      <c r="U28" s="1"/>
      <c r="V28" s="265"/>
      <c r="W28" s="265"/>
      <c r="X28" s="265"/>
    </row>
    <row r="29" spans="1:24" ht="15">
      <c r="A29" s="281">
        <v>22</v>
      </c>
      <c r="B29" s="341">
        <v>7200</v>
      </c>
      <c r="C29" s="342" t="s">
        <v>447</v>
      </c>
      <c r="D29" s="343">
        <f>1147455-D38</f>
        <v>309230</v>
      </c>
      <c r="E29" s="344">
        <v>278245</v>
      </c>
      <c r="F29" s="344"/>
      <c r="G29" s="345"/>
      <c r="H29" s="346">
        <v>1500</v>
      </c>
      <c r="I29" s="345"/>
      <c r="J29" s="347">
        <f>E29+F29+G29+H29+I29</f>
        <v>279745</v>
      </c>
      <c r="K29" s="397"/>
      <c r="L29" s="349">
        <f>J29+K29</f>
        <v>279745</v>
      </c>
      <c r="M29" s="350">
        <f t="shared" si="2"/>
        <v>100.53909324516164</v>
      </c>
      <c r="N29" s="339"/>
      <c r="O29" s="339"/>
      <c r="P29" s="340"/>
      <c r="Q29" s="340"/>
      <c r="R29" s="340"/>
      <c r="S29" s="1"/>
      <c r="T29" s="1"/>
      <c r="U29" s="1"/>
      <c r="V29" s="265"/>
      <c r="W29" s="265"/>
      <c r="X29" s="265"/>
    </row>
    <row r="30" spans="1:24" ht="15">
      <c r="A30" s="281">
        <v>23</v>
      </c>
      <c r="B30" s="341">
        <v>7300</v>
      </c>
      <c r="C30" s="342" t="s">
        <v>4</v>
      </c>
      <c r="D30" s="343">
        <v>820822</v>
      </c>
      <c r="E30" s="344">
        <v>671664</v>
      </c>
      <c r="F30" s="344"/>
      <c r="G30" s="345">
        <f>-8096+2345</f>
        <v>-5751</v>
      </c>
      <c r="H30" s="346">
        <v>10000</v>
      </c>
      <c r="I30" s="345">
        <f>-13288+5000</f>
        <v>-8288</v>
      </c>
      <c r="J30" s="347">
        <f>E30+F30+G30+H30+I30</f>
        <v>667625</v>
      </c>
      <c r="K30" s="397">
        <f>12250+15000-5000-10000</f>
        <v>12250</v>
      </c>
      <c r="L30" s="349">
        <f>J30+K30</f>
        <v>679875</v>
      </c>
      <c r="M30" s="350">
        <f t="shared" si="2"/>
        <v>101.22248624312155</v>
      </c>
      <c r="N30" s="339"/>
      <c r="O30" s="339"/>
      <c r="P30" s="340"/>
      <c r="Q30" s="340"/>
      <c r="R30" s="340"/>
      <c r="S30" s="1"/>
      <c r="T30" s="1"/>
      <c r="U30" s="1"/>
      <c r="V30" s="265"/>
      <c r="W30" s="265"/>
      <c r="X30" s="265"/>
    </row>
    <row r="31" spans="1:24" ht="15">
      <c r="A31" s="281">
        <v>24</v>
      </c>
      <c r="B31" s="341">
        <v>7400</v>
      </c>
      <c r="C31" s="342" t="s">
        <v>448</v>
      </c>
      <c r="D31" s="343">
        <f>225824+65442</f>
        <v>291266</v>
      </c>
      <c r="E31" s="344">
        <v>193975</v>
      </c>
      <c r="F31" s="344"/>
      <c r="G31" s="345"/>
      <c r="H31" s="346">
        <v>1</v>
      </c>
      <c r="I31" s="345">
        <v>-2500</v>
      </c>
      <c r="J31" s="347">
        <f>E31+F31+G31+H31+I31</f>
        <v>191476</v>
      </c>
      <c r="K31" s="397"/>
      <c r="L31" s="349">
        <f>J31+K31</f>
        <v>191476</v>
      </c>
      <c r="M31" s="350">
        <f t="shared" si="2"/>
        <v>98.71168965072819</v>
      </c>
      <c r="N31" s="339"/>
      <c r="O31" s="339"/>
      <c r="P31" s="340"/>
      <c r="Q31" s="340"/>
      <c r="R31" s="340"/>
      <c r="S31" s="1"/>
      <c r="T31" s="1"/>
      <c r="U31" s="1"/>
      <c r="V31" s="265"/>
      <c r="W31" s="265"/>
      <c r="X31" s="265"/>
    </row>
    <row r="32" spans="1:24" ht="15.75" thickBot="1">
      <c r="A32" s="281">
        <v>25</v>
      </c>
      <c r="B32" s="398">
        <v>7500</v>
      </c>
      <c r="C32" s="399" t="s">
        <v>5</v>
      </c>
      <c r="D32" s="400">
        <v>10578</v>
      </c>
      <c r="E32" s="396">
        <v>10850</v>
      </c>
      <c r="F32" s="396"/>
      <c r="G32" s="401"/>
      <c r="H32" s="402"/>
      <c r="I32" s="401">
        <v>-680</v>
      </c>
      <c r="J32" s="347">
        <f>E32+F32+G32+H32+I32</f>
        <v>10170</v>
      </c>
      <c r="K32" s="403"/>
      <c r="L32" s="349">
        <f>J32+K32</f>
        <v>10170</v>
      </c>
      <c r="M32" s="404">
        <f t="shared" si="2"/>
        <v>93.73271889400921</v>
      </c>
      <c r="N32" s="339"/>
      <c r="O32" s="339"/>
      <c r="P32" s="340"/>
      <c r="Q32" s="340"/>
      <c r="R32" s="340"/>
      <c r="S32" s="1"/>
      <c r="T32" s="1"/>
      <c r="U32" s="1"/>
      <c r="V32" s="265"/>
      <c r="W32" s="265"/>
      <c r="X32" s="265"/>
    </row>
    <row r="33" spans="1:24" ht="16.5" thickBot="1">
      <c r="A33" s="281">
        <v>26</v>
      </c>
      <c r="B33" s="323"/>
      <c r="C33" s="353" t="s">
        <v>449</v>
      </c>
      <c r="D33" s="354">
        <f aca="true" t="shared" si="7" ref="D33:L33">SUM(D28:D32)</f>
        <v>1578184</v>
      </c>
      <c r="E33" s="355">
        <f t="shared" si="7"/>
        <v>1286505</v>
      </c>
      <c r="F33" s="355">
        <f t="shared" si="7"/>
        <v>0</v>
      </c>
      <c r="G33" s="356">
        <f t="shared" si="7"/>
        <v>-5751</v>
      </c>
      <c r="H33" s="356">
        <f t="shared" si="7"/>
        <v>11501</v>
      </c>
      <c r="I33" s="356">
        <f t="shared" si="7"/>
        <v>-16260</v>
      </c>
      <c r="J33" s="357">
        <f t="shared" si="7"/>
        <v>1275995</v>
      </c>
      <c r="K33" s="358">
        <f t="shared" si="7"/>
        <v>13650</v>
      </c>
      <c r="L33" s="359">
        <f t="shared" si="7"/>
        <v>1289645</v>
      </c>
      <c r="M33" s="360">
        <f t="shared" si="2"/>
        <v>100.24407211786975</v>
      </c>
      <c r="N33" s="339"/>
      <c r="O33" s="339"/>
      <c r="P33" s="340"/>
      <c r="Q33" s="340"/>
      <c r="R33" s="340"/>
      <c r="S33" s="1"/>
      <c r="T33" s="1"/>
      <c r="U33" s="1"/>
      <c r="V33" s="265"/>
      <c r="W33" s="265"/>
      <c r="X33" s="265"/>
    </row>
    <row r="34" spans="1:24" ht="16.5" thickBot="1">
      <c r="A34" s="281">
        <v>27</v>
      </c>
      <c r="B34" s="303">
        <v>8200</v>
      </c>
      <c r="C34" s="361" t="s">
        <v>450</v>
      </c>
      <c r="D34" s="362">
        <v>346045</v>
      </c>
      <c r="E34" s="363">
        <v>357094</v>
      </c>
      <c r="F34" s="363"/>
      <c r="G34" s="364"/>
      <c r="H34" s="365"/>
      <c r="I34" s="364"/>
      <c r="J34" s="347">
        <f>E34+F34+G34+H34+I34</f>
        <v>357094</v>
      </c>
      <c r="K34" s="366"/>
      <c r="L34" s="349">
        <f>J34+K34</f>
        <v>357094</v>
      </c>
      <c r="M34" s="367">
        <f t="shared" si="2"/>
        <v>100</v>
      </c>
      <c r="N34" s="301"/>
      <c r="O34" s="301"/>
      <c r="P34" s="340"/>
      <c r="Q34" s="340"/>
      <c r="R34" s="340"/>
      <c r="S34" s="1"/>
      <c r="T34" s="1"/>
      <c r="U34" s="1"/>
      <c r="V34" s="265"/>
      <c r="W34" s="265"/>
      <c r="X34" s="265"/>
    </row>
    <row r="35" spans="1:24" ht="22.5" customHeight="1" thickBot="1">
      <c r="A35" s="281">
        <v>28</v>
      </c>
      <c r="B35" s="405"/>
      <c r="C35" s="353" t="s">
        <v>458</v>
      </c>
      <c r="D35" s="354">
        <f aca="true" t="shared" si="8" ref="D35:L35">D7+D8+D9+D13+D17+D23+D27+D33+D34</f>
        <v>6527212</v>
      </c>
      <c r="E35" s="355">
        <f t="shared" si="8"/>
        <v>6832445</v>
      </c>
      <c r="F35" s="355">
        <f t="shared" si="8"/>
        <v>0</v>
      </c>
      <c r="G35" s="356">
        <f t="shared" si="8"/>
        <v>-391688</v>
      </c>
      <c r="H35" s="356">
        <f t="shared" si="8"/>
        <v>35030</v>
      </c>
      <c r="I35" s="356">
        <f t="shared" si="8"/>
        <v>-172893</v>
      </c>
      <c r="J35" s="357">
        <f t="shared" si="8"/>
        <v>6302894</v>
      </c>
      <c r="K35" s="358">
        <f t="shared" si="8"/>
        <v>47249</v>
      </c>
      <c r="L35" s="359">
        <f t="shared" si="8"/>
        <v>6350143</v>
      </c>
      <c r="M35" s="360">
        <f t="shared" si="2"/>
        <v>92.94100428177615</v>
      </c>
      <c r="N35" s="301"/>
      <c r="O35" s="301"/>
      <c r="P35" s="340"/>
      <c r="Q35" s="340"/>
      <c r="R35" s="340"/>
      <c r="S35" s="1"/>
      <c r="T35" s="1"/>
      <c r="U35" s="1"/>
      <c r="V35" s="265"/>
      <c r="W35" s="265"/>
      <c r="X35" s="265"/>
    </row>
    <row r="36" spans="1:24" ht="15.75">
      <c r="A36" s="281">
        <v>29</v>
      </c>
      <c r="B36" s="406">
        <v>1700</v>
      </c>
      <c r="C36" s="342" t="s">
        <v>451</v>
      </c>
      <c r="D36" s="343">
        <v>1011743</v>
      </c>
      <c r="E36" s="344">
        <v>982595</v>
      </c>
      <c r="F36" s="344"/>
      <c r="G36" s="345"/>
      <c r="H36" s="346"/>
      <c r="I36" s="345">
        <v>-7637</v>
      </c>
      <c r="J36" s="347">
        <f>E36+F36+G36+H36+I36</f>
        <v>974958</v>
      </c>
      <c r="K36" s="348"/>
      <c r="L36" s="349">
        <f>J36+K36</f>
        <v>974958</v>
      </c>
      <c r="M36" s="350">
        <f t="shared" si="2"/>
        <v>99.22277235280049</v>
      </c>
      <c r="N36" s="301"/>
      <c r="O36" s="301"/>
      <c r="P36" s="340"/>
      <c r="Q36" s="340"/>
      <c r="R36" s="340"/>
      <c r="S36" s="1"/>
      <c r="T36" s="1"/>
      <c r="U36" s="1"/>
      <c r="V36" s="265"/>
      <c r="W36" s="265"/>
      <c r="X36" s="265"/>
    </row>
    <row r="37" spans="1:24" ht="15.75">
      <c r="A37" s="281">
        <v>30</v>
      </c>
      <c r="B37" s="406">
        <v>1700</v>
      </c>
      <c r="C37" s="342" t="s">
        <v>452</v>
      </c>
      <c r="D37" s="343">
        <v>323955</v>
      </c>
      <c r="E37" s="344">
        <v>350000</v>
      </c>
      <c r="F37" s="344"/>
      <c r="G37" s="345"/>
      <c r="H37" s="346"/>
      <c r="I37" s="345"/>
      <c r="J37" s="347">
        <f>E37+F37+G37+H37+I37</f>
        <v>350000</v>
      </c>
      <c r="K37" s="348"/>
      <c r="L37" s="349">
        <f>J37+K37</f>
        <v>350000</v>
      </c>
      <c r="M37" s="350">
        <f t="shared" si="2"/>
        <v>100</v>
      </c>
      <c r="N37" s="339"/>
      <c r="O37" s="136"/>
      <c r="P37" s="340"/>
      <c r="Q37" s="340"/>
      <c r="R37" s="340"/>
      <c r="S37" s="1"/>
      <c r="T37" s="1"/>
      <c r="U37" s="1"/>
      <c r="V37" s="265"/>
      <c r="W37" s="265"/>
      <c r="X37" s="265"/>
    </row>
    <row r="38" spans="1:24" ht="16.5" thickBot="1">
      <c r="A38" s="281">
        <v>31</v>
      </c>
      <c r="B38" s="313">
        <v>7200</v>
      </c>
      <c r="C38" s="407" t="s">
        <v>453</v>
      </c>
      <c r="D38" s="408">
        <v>838225</v>
      </c>
      <c r="E38" s="316"/>
      <c r="F38" s="316"/>
      <c r="G38" s="317"/>
      <c r="H38" s="318"/>
      <c r="I38" s="317"/>
      <c r="J38" s="347"/>
      <c r="K38" s="320"/>
      <c r="L38" s="321"/>
      <c r="M38" s="322"/>
      <c r="N38" s="339"/>
      <c r="O38" s="136"/>
      <c r="P38" s="340"/>
      <c r="Q38" s="340"/>
      <c r="R38" s="340"/>
      <c r="S38" s="1"/>
      <c r="T38" s="1"/>
      <c r="U38" s="1"/>
      <c r="V38" s="265"/>
      <c r="W38" s="265"/>
      <c r="X38" s="265"/>
    </row>
    <row r="39" spans="1:24" ht="20.25" customHeight="1" thickBot="1">
      <c r="A39" s="281">
        <v>32</v>
      </c>
      <c r="B39" s="405"/>
      <c r="C39" s="353" t="s">
        <v>454</v>
      </c>
      <c r="D39" s="354">
        <f aca="true" t="shared" si="9" ref="D39:L39">SUM(D35:D38)</f>
        <v>8701135</v>
      </c>
      <c r="E39" s="355">
        <f t="shared" si="9"/>
        <v>8165040</v>
      </c>
      <c r="F39" s="355">
        <f t="shared" si="9"/>
        <v>0</v>
      </c>
      <c r="G39" s="356">
        <f t="shared" si="9"/>
        <v>-391688</v>
      </c>
      <c r="H39" s="356">
        <f t="shared" si="9"/>
        <v>35030</v>
      </c>
      <c r="I39" s="356">
        <f t="shared" si="9"/>
        <v>-180530</v>
      </c>
      <c r="J39" s="357">
        <f t="shared" si="9"/>
        <v>7627852</v>
      </c>
      <c r="K39" s="358">
        <f t="shared" si="9"/>
        <v>47249</v>
      </c>
      <c r="L39" s="359">
        <f t="shared" si="9"/>
        <v>7675101</v>
      </c>
      <c r="M39" s="360">
        <f>L39/E39*100</f>
        <v>93.9995517474501</v>
      </c>
      <c r="N39" s="339"/>
      <c r="O39" s="136"/>
      <c r="P39" s="340"/>
      <c r="Q39" s="340"/>
      <c r="R39" s="340"/>
      <c r="S39" s="1"/>
      <c r="T39" s="1"/>
      <c r="U39" s="1"/>
      <c r="V39" s="265"/>
      <c r="W39" s="265"/>
      <c r="X39" s="265"/>
    </row>
    <row r="40" spans="1:24" ht="10.5" customHeight="1">
      <c r="A40" s="281"/>
      <c r="B40" s="409"/>
      <c r="C40" s="1"/>
      <c r="D40" s="1"/>
      <c r="E40" s="1"/>
      <c r="F40" s="1"/>
      <c r="G40" s="1"/>
      <c r="H40" s="1"/>
      <c r="I40" s="1"/>
      <c r="J40" s="1"/>
      <c r="K40" s="1"/>
      <c r="L40" s="1"/>
      <c r="M40" s="410"/>
      <c r="N40" s="1"/>
      <c r="O40" s="1"/>
      <c r="P40" s="1"/>
      <c r="Q40" s="1"/>
      <c r="R40" s="1"/>
      <c r="S40" s="1"/>
      <c r="T40" s="1"/>
      <c r="U40" s="1"/>
      <c r="V40" s="265"/>
      <c r="W40" s="265"/>
      <c r="X40" s="265"/>
    </row>
    <row r="41" spans="1:24" s="414" customFormat="1" ht="16.5">
      <c r="A41" s="281"/>
      <c r="B41" s="411" t="s">
        <v>455</v>
      </c>
      <c r="C41" s="1"/>
      <c r="D41" s="412"/>
      <c r="E41" s="412"/>
      <c r="F41" s="412"/>
      <c r="G41" s="412"/>
      <c r="H41" s="412"/>
      <c r="I41" s="412"/>
      <c r="J41" s="412"/>
      <c r="K41" s="412"/>
      <c r="L41" s="412"/>
      <c r="M41" s="410"/>
      <c r="N41" s="409"/>
      <c r="O41" s="409"/>
      <c r="P41" s="409"/>
      <c r="Q41" s="409"/>
      <c r="R41" s="409"/>
      <c r="S41" s="409"/>
      <c r="T41" s="409"/>
      <c r="U41" s="409"/>
      <c r="V41" s="413"/>
      <c r="W41" s="413"/>
      <c r="X41" s="413"/>
    </row>
    <row r="42" spans="1:24" ht="16.5">
      <c r="A42" s="281"/>
      <c r="B42" s="415" t="s">
        <v>456</v>
      </c>
      <c r="C42" s="416"/>
      <c r="D42" s="417"/>
      <c r="E42" s="412"/>
      <c r="F42" s="412"/>
      <c r="G42" s="412"/>
      <c r="H42" s="412"/>
      <c r="I42" s="412"/>
      <c r="J42" s="412"/>
      <c r="K42" s="412"/>
      <c r="L42" s="412"/>
      <c r="M42" s="410"/>
      <c r="N42" s="1"/>
      <c r="O42" s="1"/>
      <c r="P42" s="1"/>
      <c r="Q42" s="1"/>
      <c r="R42" s="1"/>
      <c r="S42" s="1"/>
      <c r="T42" s="1"/>
      <c r="U42" s="1"/>
      <c r="V42" s="265"/>
      <c r="W42" s="265"/>
      <c r="X42" s="265"/>
    </row>
    <row r="43" spans="1:24" ht="16.5">
      <c r="A43" s="281"/>
      <c r="B43" s="415" t="s">
        <v>457</v>
      </c>
      <c r="C43" s="1"/>
      <c r="D43" s="410"/>
      <c r="E43" s="410"/>
      <c r="F43" s="410"/>
      <c r="G43" s="410"/>
      <c r="H43" s="410"/>
      <c r="I43" s="410"/>
      <c r="J43" s="410"/>
      <c r="K43" s="410"/>
      <c r="L43" s="410"/>
      <c r="M43" s="1"/>
      <c r="N43" s="1"/>
      <c r="O43" s="1"/>
      <c r="P43" s="1"/>
      <c r="Q43" s="1"/>
      <c r="R43" s="1"/>
      <c r="S43" s="1"/>
      <c r="T43" s="1"/>
      <c r="U43" s="1"/>
      <c r="V43" s="265"/>
      <c r="W43" s="265"/>
      <c r="X43" s="265"/>
    </row>
    <row r="44" spans="2:24" ht="12.75">
      <c r="B44" s="255"/>
      <c r="C44" s="1"/>
      <c r="D44" s="410"/>
      <c r="E44" s="410"/>
      <c r="F44" s="410"/>
      <c r="G44" s="410"/>
      <c r="H44" s="410"/>
      <c r="I44" s="410"/>
      <c r="J44" s="410"/>
      <c r="K44" s="410"/>
      <c r="L44" s="410"/>
      <c r="M44" s="1"/>
      <c r="N44" s="1"/>
      <c r="O44" s="1"/>
      <c r="P44" s="1"/>
      <c r="Q44" s="1"/>
      <c r="R44" s="1"/>
      <c r="S44" s="1"/>
      <c r="T44" s="1"/>
      <c r="U44" s="1"/>
      <c r="V44" s="265"/>
      <c r="W44" s="265"/>
      <c r="X44" s="265"/>
    </row>
    <row r="45" spans="2:24" ht="12.75">
      <c r="B45" s="255"/>
      <c r="C45" s="1"/>
      <c r="D45" s="410"/>
      <c r="E45" s="410"/>
      <c r="F45" s="410"/>
      <c r="G45" s="410"/>
      <c r="H45" s="410"/>
      <c r="I45" s="410"/>
      <c r="J45" s="410"/>
      <c r="K45" s="410"/>
      <c r="L45" s="410"/>
      <c r="M45" s="1"/>
      <c r="N45" s="1"/>
      <c r="O45" s="1"/>
      <c r="P45" s="1"/>
      <c r="Q45" s="1"/>
      <c r="R45" s="1"/>
      <c r="S45" s="1"/>
      <c r="T45" s="1"/>
      <c r="U45" s="1"/>
      <c r="V45" s="265"/>
      <c r="W45" s="265"/>
      <c r="X45" s="265"/>
    </row>
    <row r="46" spans="2:24" ht="12.75">
      <c r="B46" s="255"/>
      <c r="C46" s="1"/>
      <c r="D46" s="410"/>
      <c r="E46" s="410"/>
      <c r="F46" s="410"/>
      <c r="G46" s="410"/>
      <c r="H46" s="410"/>
      <c r="I46" s="410"/>
      <c r="J46" s="410"/>
      <c r="K46" s="410"/>
      <c r="L46" s="410"/>
      <c r="M46" s="1"/>
      <c r="N46" s="1"/>
      <c r="O46" s="1"/>
      <c r="P46" s="1"/>
      <c r="Q46" s="1"/>
      <c r="R46" s="1"/>
      <c r="S46" s="1"/>
      <c r="T46" s="1"/>
      <c r="U46" s="1"/>
      <c r="V46" s="265"/>
      <c r="W46" s="265"/>
      <c r="X46" s="265"/>
    </row>
    <row r="47" spans="2:24" ht="12.75">
      <c r="B47" s="255"/>
      <c r="C47" s="1"/>
      <c r="D47" s="410"/>
      <c r="E47" s="410"/>
      <c r="F47" s="410"/>
      <c r="G47" s="410"/>
      <c r="H47" s="410"/>
      <c r="I47" s="410"/>
      <c r="J47" s="410"/>
      <c r="K47" s="410"/>
      <c r="L47" s="410"/>
      <c r="M47" s="1"/>
      <c r="N47" s="1"/>
      <c r="O47" s="1"/>
      <c r="P47" s="1"/>
      <c r="Q47" s="1"/>
      <c r="R47" s="1"/>
      <c r="S47" s="1"/>
      <c r="T47" s="1"/>
      <c r="U47" s="1"/>
      <c r="V47" s="265"/>
      <c r="W47" s="265"/>
      <c r="X47" s="265"/>
    </row>
    <row r="48" spans="2:24" ht="12.75">
      <c r="B48" s="25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65"/>
      <c r="W48" s="265"/>
      <c r="X48" s="265"/>
    </row>
    <row r="49" spans="2:24" ht="12.75">
      <c r="B49" s="25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65"/>
      <c r="W49" s="265"/>
      <c r="X49" s="265"/>
    </row>
    <row r="50" spans="2:24" ht="12.75">
      <c r="B50" s="25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65"/>
      <c r="W50" s="265"/>
      <c r="X50" s="265"/>
    </row>
    <row r="51" spans="2:24" ht="12.75">
      <c r="B51" s="25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65"/>
      <c r="W51" s="265"/>
      <c r="X51" s="265"/>
    </row>
    <row r="52" spans="2:24" ht="12.75">
      <c r="B52" s="25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65"/>
      <c r="W52" s="265"/>
      <c r="X52" s="265"/>
    </row>
    <row r="53" spans="2:24" ht="12.75">
      <c r="B53" s="25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65"/>
      <c r="W53" s="265"/>
      <c r="X53" s="265"/>
    </row>
    <row r="54" spans="2:24" ht="12.75">
      <c r="B54" s="25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65"/>
      <c r="W54" s="265"/>
      <c r="X54" s="265"/>
    </row>
    <row r="55" spans="2:24" ht="12.75">
      <c r="B55" s="2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65"/>
      <c r="W55" s="265"/>
      <c r="X55" s="265"/>
    </row>
    <row r="56" spans="2:24" ht="12.75">
      <c r="B56" s="25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65"/>
      <c r="W56" s="265"/>
      <c r="X56" s="265"/>
    </row>
    <row r="57" spans="2:24" ht="12.75">
      <c r="B57" s="25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65"/>
      <c r="W57" s="265"/>
      <c r="X57" s="265"/>
    </row>
    <row r="58" spans="2:24" ht="12.75">
      <c r="B58" s="25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65"/>
      <c r="W58" s="265"/>
      <c r="X58" s="265"/>
    </row>
    <row r="59" spans="2:24" ht="12.75">
      <c r="B59" s="25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65"/>
      <c r="W59" s="265"/>
      <c r="X59" s="265"/>
    </row>
    <row r="60" spans="2:24" ht="12.75">
      <c r="B60" s="25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65"/>
      <c r="W60" s="265"/>
      <c r="X60" s="265"/>
    </row>
    <row r="61" spans="2:24" ht="12.75">
      <c r="B61" s="25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65"/>
      <c r="W61" s="265"/>
      <c r="X61" s="265"/>
    </row>
    <row r="62" spans="2:24" ht="12.75">
      <c r="B62" s="25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65"/>
      <c r="W62" s="265"/>
      <c r="X62" s="265"/>
    </row>
    <row r="63" spans="2:24" ht="12.75">
      <c r="B63" s="25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65"/>
      <c r="W63" s="265"/>
      <c r="X63" s="265"/>
    </row>
    <row r="64" spans="2:24" ht="12.75">
      <c r="B64" s="25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65"/>
      <c r="W64" s="265"/>
      <c r="X64" s="265"/>
    </row>
    <row r="65" spans="2:24" ht="12.75">
      <c r="B65" s="255"/>
      <c r="C65" s="251"/>
      <c r="D65" s="251"/>
      <c r="E65" s="1"/>
      <c r="F65" s="1"/>
      <c r="G65" s="1"/>
      <c r="H65" s="1"/>
      <c r="I65" s="1"/>
      <c r="J65" s="1"/>
      <c r="K65" s="1"/>
      <c r="L65" s="1"/>
      <c r="M65" s="251"/>
      <c r="N65" s="1"/>
      <c r="O65" s="1"/>
      <c r="P65" s="1"/>
      <c r="Q65" s="1"/>
      <c r="R65" s="1"/>
      <c r="S65" s="1"/>
      <c r="T65" s="1"/>
      <c r="U65" s="1"/>
      <c r="V65" s="265"/>
      <c r="W65" s="265"/>
      <c r="X65" s="265"/>
    </row>
    <row r="66" spans="2:24" ht="12.75">
      <c r="B66" s="255"/>
      <c r="C66" s="251"/>
      <c r="D66" s="251"/>
      <c r="E66" s="1"/>
      <c r="F66" s="1"/>
      <c r="G66" s="1"/>
      <c r="H66" s="1"/>
      <c r="I66" s="1"/>
      <c r="J66" s="1"/>
      <c r="K66" s="1"/>
      <c r="L66" s="1"/>
      <c r="M66" s="251"/>
      <c r="N66" s="1"/>
      <c r="O66" s="1"/>
      <c r="P66" s="1"/>
      <c r="Q66" s="1"/>
      <c r="R66" s="1"/>
      <c r="S66" s="1"/>
      <c r="T66" s="1"/>
      <c r="U66" s="1"/>
      <c r="V66" s="265"/>
      <c r="W66" s="265"/>
      <c r="X66" s="265"/>
    </row>
    <row r="67" spans="2:21" ht="12.75">
      <c r="B67" s="255"/>
      <c r="C67" s="251"/>
      <c r="D67" s="251"/>
      <c r="E67" s="1"/>
      <c r="F67" s="1"/>
      <c r="G67" s="1"/>
      <c r="H67" s="1"/>
      <c r="I67" s="1"/>
      <c r="J67" s="1"/>
      <c r="K67" s="1"/>
      <c r="L67" s="1"/>
      <c r="M67" s="251"/>
      <c r="N67" s="251"/>
      <c r="O67" s="251"/>
      <c r="P67" s="251"/>
      <c r="Q67" s="251"/>
      <c r="R67" s="251"/>
      <c r="S67" s="251"/>
      <c r="T67" s="251"/>
      <c r="U67" s="251"/>
    </row>
    <row r="68" spans="2:21" ht="12.75">
      <c r="B68" s="255"/>
      <c r="C68" s="251"/>
      <c r="D68" s="251"/>
      <c r="E68" s="1"/>
      <c r="F68" s="1"/>
      <c r="G68" s="1"/>
      <c r="H68" s="1"/>
      <c r="I68" s="1"/>
      <c r="J68" s="1"/>
      <c r="K68" s="1"/>
      <c r="L68" s="1"/>
      <c r="M68" s="251"/>
      <c r="N68" s="251"/>
      <c r="O68" s="251"/>
      <c r="P68" s="251"/>
      <c r="Q68" s="251"/>
      <c r="R68" s="251"/>
      <c r="S68" s="251"/>
      <c r="T68" s="251"/>
      <c r="U68" s="251"/>
    </row>
    <row r="69" spans="2:21" ht="12.75">
      <c r="B69" s="255"/>
      <c r="C69" s="251"/>
      <c r="D69" s="251"/>
      <c r="E69" s="1"/>
      <c r="F69" s="1"/>
      <c r="G69" s="1"/>
      <c r="H69" s="1"/>
      <c r="I69" s="1"/>
      <c r="J69" s="1"/>
      <c r="K69" s="1"/>
      <c r="L69" s="1"/>
      <c r="M69" s="251"/>
      <c r="N69" s="251"/>
      <c r="O69" s="251"/>
      <c r="P69" s="251"/>
      <c r="Q69" s="251"/>
      <c r="R69" s="251"/>
      <c r="S69" s="251"/>
      <c r="T69" s="251"/>
      <c r="U69" s="251"/>
    </row>
    <row r="70" spans="2:21" ht="12.75">
      <c r="B70" s="255"/>
      <c r="C70" s="251"/>
      <c r="D70" s="251"/>
      <c r="E70" s="1"/>
      <c r="F70" s="1"/>
      <c r="G70" s="1"/>
      <c r="H70" s="1"/>
      <c r="I70" s="1"/>
      <c r="J70" s="1"/>
      <c r="K70" s="1"/>
      <c r="L70" s="1"/>
      <c r="M70" s="251"/>
      <c r="N70" s="251"/>
      <c r="O70" s="251"/>
      <c r="P70" s="251"/>
      <c r="Q70" s="251"/>
      <c r="R70" s="251"/>
      <c r="S70" s="251"/>
      <c r="T70" s="251"/>
      <c r="U70" s="251"/>
    </row>
    <row r="71" spans="2:21" ht="12.75">
      <c r="B71" s="255"/>
      <c r="C71" s="251"/>
      <c r="D71" s="251"/>
      <c r="E71" s="1"/>
      <c r="F71" s="1"/>
      <c r="G71" s="1"/>
      <c r="H71" s="1"/>
      <c r="I71" s="1"/>
      <c r="J71" s="1"/>
      <c r="K71" s="1"/>
      <c r="L71" s="1"/>
      <c r="M71" s="251"/>
      <c r="N71" s="251"/>
      <c r="O71" s="251"/>
      <c r="P71" s="251"/>
      <c r="Q71" s="251"/>
      <c r="R71" s="251"/>
      <c r="S71" s="251"/>
      <c r="T71" s="251"/>
      <c r="U71" s="251"/>
    </row>
    <row r="72" spans="2:21" ht="12.75">
      <c r="B72" s="255"/>
      <c r="C72" s="251"/>
      <c r="D72" s="251"/>
      <c r="E72" s="1"/>
      <c r="F72" s="1"/>
      <c r="G72" s="1"/>
      <c r="H72" s="1"/>
      <c r="I72" s="1"/>
      <c r="J72" s="1"/>
      <c r="K72" s="1"/>
      <c r="L72" s="1"/>
      <c r="M72" s="251"/>
      <c r="N72" s="251"/>
      <c r="O72" s="251"/>
      <c r="P72" s="251"/>
      <c r="Q72" s="251"/>
      <c r="R72" s="251"/>
      <c r="S72" s="251"/>
      <c r="T72" s="251"/>
      <c r="U72" s="251"/>
    </row>
    <row r="73" spans="2:21" ht="12.75">
      <c r="B73" s="255"/>
      <c r="C73" s="251"/>
      <c r="D73" s="251"/>
      <c r="E73" s="1"/>
      <c r="F73" s="1"/>
      <c r="G73" s="1"/>
      <c r="H73" s="1"/>
      <c r="I73" s="1"/>
      <c r="J73" s="1"/>
      <c r="K73" s="1"/>
      <c r="L73" s="1"/>
      <c r="M73" s="251"/>
      <c r="N73" s="251"/>
      <c r="O73" s="251"/>
      <c r="P73" s="251"/>
      <c r="Q73" s="251"/>
      <c r="R73" s="251"/>
      <c r="S73" s="251"/>
      <c r="T73" s="251"/>
      <c r="U73" s="251"/>
    </row>
    <row r="74" spans="2:21" ht="12.75">
      <c r="B74" s="255"/>
      <c r="C74" s="251"/>
      <c r="D74" s="251"/>
      <c r="E74" s="1"/>
      <c r="F74" s="1"/>
      <c r="G74" s="1"/>
      <c r="H74" s="1"/>
      <c r="I74" s="1"/>
      <c r="J74" s="1"/>
      <c r="K74" s="1"/>
      <c r="L74" s="1"/>
      <c r="M74" s="251"/>
      <c r="N74" s="251"/>
      <c r="O74" s="251"/>
      <c r="P74" s="251"/>
      <c r="Q74" s="251"/>
      <c r="R74" s="251"/>
      <c r="S74" s="251"/>
      <c r="T74" s="251"/>
      <c r="U74" s="251"/>
    </row>
    <row r="75" spans="2:21" ht="12.75">
      <c r="B75" s="255"/>
      <c r="C75" s="251"/>
      <c r="D75" s="251"/>
      <c r="E75" s="1"/>
      <c r="F75" s="1"/>
      <c r="G75" s="1"/>
      <c r="H75" s="1"/>
      <c r="I75" s="1"/>
      <c r="J75" s="1"/>
      <c r="K75" s="1"/>
      <c r="L75" s="1"/>
      <c r="M75" s="251"/>
      <c r="N75" s="251"/>
      <c r="O75" s="251"/>
      <c r="P75" s="251"/>
      <c r="Q75" s="251"/>
      <c r="R75" s="251"/>
      <c r="S75" s="251"/>
      <c r="T75" s="251"/>
      <c r="U75" s="251"/>
    </row>
    <row r="76" spans="2:21" ht="12.75">
      <c r="B76" s="255"/>
      <c r="C76" s="251"/>
      <c r="D76" s="251"/>
      <c r="E76" s="1"/>
      <c r="F76" s="1"/>
      <c r="G76" s="1"/>
      <c r="H76" s="1"/>
      <c r="I76" s="1"/>
      <c r="J76" s="1"/>
      <c r="K76" s="1"/>
      <c r="L76" s="1"/>
      <c r="M76" s="251"/>
      <c r="N76" s="251"/>
      <c r="O76" s="251"/>
      <c r="P76" s="251"/>
      <c r="Q76" s="251"/>
      <c r="R76" s="251"/>
      <c r="S76" s="251"/>
      <c r="T76" s="251"/>
      <c r="U76" s="251"/>
    </row>
    <row r="77" spans="2:21" ht="12.75">
      <c r="B77" s="255"/>
      <c r="C77" s="251"/>
      <c r="D77" s="251"/>
      <c r="E77" s="1"/>
      <c r="F77" s="1"/>
      <c r="G77" s="1"/>
      <c r="H77" s="1"/>
      <c r="I77" s="1"/>
      <c r="J77" s="1"/>
      <c r="K77" s="1"/>
      <c r="L77" s="1"/>
      <c r="M77" s="251"/>
      <c r="N77" s="251"/>
      <c r="O77" s="251"/>
      <c r="P77" s="251"/>
      <c r="Q77" s="251"/>
      <c r="R77" s="251"/>
      <c r="S77" s="251"/>
      <c r="T77" s="251"/>
      <c r="U77" s="251"/>
    </row>
    <row r="78" spans="2:21" ht="12.75">
      <c r="B78" s="255"/>
      <c r="C78" s="251"/>
      <c r="D78" s="251"/>
      <c r="E78" s="1"/>
      <c r="F78" s="1"/>
      <c r="G78" s="1"/>
      <c r="H78" s="1"/>
      <c r="I78" s="1"/>
      <c r="J78" s="1"/>
      <c r="K78" s="1"/>
      <c r="L78" s="1"/>
      <c r="M78" s="251"/>
      <c r="N78" s="251"/>
      <c r="O78" s="251"/>
      <c r="P78" s="251"/>
      <c r="Q78" s="251"/>
      <c r="R78" s="251"/>
      <c r="S78" s="251"/>
      <c r="T78" s="251"/>
      <c r="U78" s="251"/>
    </row>
    <row r="79" spans="2:21" ht="12.75">
      <c r="B79" s="255"/>
      <c r="C79" s="251"/>
      <c r="D79" s="251"/>
      <c r="E79" s="1"/>
      <c r="F79" s="1"/>
      <c r="G79" s="1"/>
      <c r="H79" s="1"/>
      <c r="I79" s="1"/>
      <c r="J79" s="1"/>
      <c r="K79" s="1"/>
      <c r="L79" s="1"/>
      <c r="M79" s="251"/>
      <c r="N79" s="251"/>
      <c r="O79" s="251"/>
      <c r="P79" s="251"/>
      <c r="Q79" s="251"/>
      <c r="R79" s="251"/>
      <c r="S79" s="251"/>
      <c r="T79" s="251"/>
      <c r="U79" s="251"/>
    </row>
    <row r="80" spans="2:21" ht="12.75">
      <c r="B80" s="255"/>
      <c r="C80" s="251"/>
      <c r="D80" s="251"/>
      <c r="E80" s="1"/>
      <c r="F80" s="1"/>
      <c r="G80" s="1"/>
      <c r="H80" s="1"/>
      <c r="I80" s="1"/>
      <c r="J80" s="1"/>
      <c r="K80" s="1"/>
      <c r="L80" s="1"/>
      <c r="M80" s="251"/>
      <c r="N80" s="251"/>
      <c r="O80" s="251"/>
      <c r="P80" s="251"/>
      <c r="Q80" s="251"/>
      <c r="R80" s="251"/>
      <c r="S80" s="251"/>
      <c r="T80" s="251"/>
      <c r="U80" s="251"/>
    </row>
    <row r="81" spans="2:21" ht="12.75">
      <c r="B81" s="255"/>
      <c r="C81" s="251"/>
      <c r="D81" s="251"/>
      <c r="E81" s="1"/>
      <c r="F81" s="1"/>
      <c r="G81" s="1"/>
      <c r="H81" s="1"/>
      <c r="I81" s="1"/>
      <c r="J81" s="1"/>
      <c r="K81" s="1"/>
      <c r="L81" s="1"/>
      <c r="M81" s="251"/>
      <c r="N81" s="251"/>
      <c r="O81" s="251"/>
      <c r="P81" s="251"/>
      <c r="Q81" s="251"/>
      <c r="R81" s="251"/>
      <c r="S81" s="251"/>
      <c r="T81" s="251"/>
      <c r="U81" s="251"/>
    </row>
    <row r="82" spans="2:21" ht="12.75">
      <c r="B82" s="255"/>
      <c r="C82" s="251"/>
      <c r="D82" s="251"/>
      <c r="E82" s="1"/>
      <c r="F82" s="1"/>
      <c r="G82" s="1"/>
      <c r="H82" s="1"/>
      <c r="I82" s="1"/>
      <c r="J82" s="1"/>
      <c r="K82" s="1"/>
      <c r="L82" s="1"/>
      <c r="M82" s="251"/>
      <c r="N82" s="251"/>
      <c r="O82" s="251"/>
      <c r="P82" s="251"/>
      <c r="Q82" s="251"/>
      <c r="R82" s="251"/>
      <c r="S82" s="251"/>
      <c r="T82" s="251"/>
      <c r="U82" s="251"/>
    </row>
    <row r="83" spans="2:21" ht="12.75">
      <c r="B83" s="255"/>
      <c r="C83" s="251"/>
      <c r="D83" s="251"/>
      <c r="E83" s="1"/>
      <c r="F83" s="1"/>
      <c r="G83" s="1"/>
      <c r="H83" s="1"/>
      <c r="I83" s="1"/>
      <c r="J83" s="1"/>
      <c r="K83" s="1"/>
      <c r="L83" s="1"/>
      <c r="M83" s="251"/>
      <c r="N83" s="251"/>
      <c r="O83" s="251"/>
      <c r="P83" s="251"/>
      <c r="Q83" s="251"/>
      <c r="R83" s="251"/>
      <c r="S83" s="251"/>
      <c r="T83" s="251"/>
      <c r="U83" s="251"/>
    </row>
    <row r="84" spans="2:21" ht="12.75">
      <c r="B84" s="255"/>
      <c r="C84" s="251"/>
      <c r="D84" s="251"/>
      <c r="E84" s="1"/>
      <c r="F84" s="1"/>
      <c r="G84" s="1"/>
      <c r="H84" s="1"/>
      <c r="I84" s="1"/>
      <c r="J84" s="1"/>
      <c r="K84" s="1"/>
      <c r="L84" s="1"/>
      <c r="M84" s="251"/>
      <c r="N84" s="251"/>
      <c r="O84" s="251"/>
      <c r="P84" s="251"/>
      <c r="Q84" s="251"/>
      <c r="R84" s="251"/>
      <c r="S84" s="251"/>
      <c r="T84" s="251"/>
      <c r="U84" s="251"/>
    </row>
    <row r="85" spans="2:21" ht="12.75">
      <c r="B85" s="255"/>
      <c r="C85" s="251"/>
      <c r="D85" s="251"/>
      <c r="E85" s="1"/>
      <c r="F85" s="1"/>
      <c r="G85" s="1"/>
      <c r="H85" s="1"/>
      <c r="I85" s="1"/>
      <c r="J85" s="1"/>
      <c r="K85" s="1"/>
      <c r="L85" s="1"/>
      <c r="M85" s="251"/>
      <c r="N85" s="251"/>
      <c r="O85" s="251"/>
      <c r="P85" s="251"/>
      <c r="Q85" s="251"/>
      <c r="R85" s="251"/>
      <c r="S85" s="251"/>
      <c r="T85" s="251"/>
      <c r="U85" s="251"/>
    </row>
    <row r="86" spans="2:21" ht="12.75">
      <c r="B86" s="255"/>
      <c r="C86" s="251"/>
      <c r="D86" s="251"/>
      <c r="E86" s="1"/>
      <c r="F86" s="1"/>
      <c r="G86" s="1"/>
      <c r="H86" s="1"/>
      <c r="I86" s="1"/>
      <c r="J86" s="1"/>
      <c r="K86" s="1"/>
      <c r="L86" s="1"/>
      <c r="M86" s="251"/>
      <c r="N86" s="251"/>
      <c r="O86" s="251"/>
      <c r="P86" s="251"/>
      <c r="Q86" s="251"/>
      <c r="R86" s="251"/>
      <c r="S86" s="251"/>
      <c r="T86" s="251"/>
      <c r="U86" s="251"/>
    </row>
    <row r="87" spans="2:21" ht="12.75">
      <c r="B87" s="255"/>
      <c r="C87" s="251"/>
      <c r="D87" s="251"/>
      <c r="E87" s="1"/>
      <c r="F87" s="1"/>
      <c r="G87" s="1"/>
      <c r="H87" s="1"/>
      <c r="I87" s="1"/>
      <c r="J87" s="1"/>
      <c r="K87" s="1"/>
      <c r="L87" s="1"/>
      <c r="M87" s="251"/>
      <c r="N87" s="251"/>
      <c r="O87" s="251"/>
      <c r="P87" s="251"/>
      <c r="Q87" s="251"/>
      <c r="R87" s="251"/>
      <c r="S87" s="251"/>
      <c r="T87" s="251"/>
      <c r="U87" s="251"/>
    </row>
    <row r="88" spans="2:21" ht="12.75">
      <c r="B88" s="255"/>
      <c r="C88" s="251"/>
      <c r="D88" s="251"/>
      <c r="E88" s="1"/>
      <c r="F88" s="1"/>
      <c r="G88" s="1"/>
      <c r="H88" s="1"/>
      <c r="I88" s="1"/>
      <c r="J88" s="1"/>
      <c r="K88" s="1"/>
      <c r="L88" s="1"/>
      <c r="M88" s="251"/>
      <c r="N88" s="251"/>
      <c r="O88" s="251"/>
      <c r="P88" s="251"/>
      <c r="Q88" s="251"/>
      <c r="R88" s="251"/>
      <c r="S88" s="251"/>
      <c r="T88" s="251"/>
      <c r="U88" s="251"/>
    </row>
    <row r="89" spans="2:21" ht="12.75">
      <c r="B89" s="255"/>
      <c r="C89" s="251"/>
      <c r="D89" s="251"/>
      <c r="E89" s="1"/>
      <c r="F89" s="1"/>
      <c r="G89" s="1"/>
      <c r="H89" s="1"/>
      <c r="I89" s="1"/>
      <c r="J89" s="1"/>
      <c r="K89" s="1"/>
      <c r="L89" s="1"/>
      <c r="M89" s="251"/>
      <c r="N89" s="251"/>
      <c r="O89" s="251"/>
      <c r="P89" s="251"/>
      <c r="Q89" s="251"/>
      <c r="R89" s="251"/>
      <c r="S89" s="251"/>
      <c r="T89" s="251"/>
      <c r="U89" s="251"/>
    </row>
    <row r="90" spans="2:21" ht="12.75">
      <c r="B90" s="255"/>
      <c r="C90" s="251"/>
      <c r="D90" s="251"/>
      <c r="E90" s="1"/>
      <c r="F90" s="1"/>
      <c r="G90" s="1"/>
      <c r="H90" s="1"/>
      <c r="I90" s="1"/>
      <c r="J90" s="1"/>
      <c r="K90" s="1"/>
      <c r="L90" s="1"/>
      <c r="M90" s="251"/>
      <c r="N90" s="251"/>
      <c r="O90" s="251"/>
      <c r="P90" s="251"/>
      <c r="Q90" s="251"/>
      <c r="R90" s="251"/>
      <c r="S90" s="251"/>
      <c r="T90" s="251"/>
      <c r="U90" s="251"/>
    </row>
    <row r="91" spans="2:21" ht="12.75">
      <c r="B91" s="255"/>
      <c r="C91" s="251"/>
      <c r="D91" s="251"/>
      <c r="E91" s="1"/>
      <c r="F91" s="1"/>
      <c r="G91" s="1"/>
      <c r="H91" s="1"/>
      <c r="I91" s="1"/>
      <c r="J91" s="1"/>
      <c r="K91" s="1"/>
      <c r="L91" s="1"/>
      <c r="M91" s="251"/>
      <c r="N91" s="251"/>
      <c r="O91" s="251"/>
      <c r="P91" s="251"/>
      <c r="Q91" s="251"/>
      <c r="R91" s="251"/>
      <c r="S91" s="251"/>
      <c r="T91" s="251"/>
      <c r="U91" s="251"/>
    </row>
    <row r="92" spans="2:21" ht="12.75">
      <c r="B92" s="255"/>
      <c r="C92" s="251"/>
      <c r="D92" s="251"/>
      <c r="E92" s="1"/>
      <c r="F92" s="1"/>
      <c r="G92" s="1"/>
      <c r="H92" s="1"/>
      <c r="I92" s="1"/>
      <c r="J92" s="1"/>
      <c r="K92" s="1"/>
      <c r="L92" s="1"/>
      <c r="M92" s="251"/>
      <c r="N92" s="251"/>
      <c r="O92" s="251"/>
      <c r="P92" s="251"/>
      <c r="Q92" s="251"/>
      <c r="R92" s="251"/>
      <c r="S92" s="251"/>
      <c r="T92" s="251"/>
      <c r="U92" s="251"/>
    </row>
    <row r="93" spans="2:21" ht="12.75">
      <c r="B93" s="255"/>
      <c r="C93" s="251"/>
      <c r="D93" s="251"/>
      <c r="E93" s="1"/>
      <c r="F93" s="1"/>
      <c r="G93" s="1"/>
      <c r="H93" s="1"/>
      <c r="I93" s="1"/>
      <c r="J93" s="1"/>
      <c r="K93" s="1"/>
      <c r="L93" s="1"/>
      <c r="M93" s="251"/>
      <c r="N93" s="251"/>
      <c r="O93" s="251"/>
      <c r="P93" s="251"/>
      <c r="Q93" s="251"/>
      <c r="R93" s="251"/>
      <c r="S93" s="251"/>
      <c r="T93" s="251"/>
      <c r="U93" s="251"/>
    </row>
    <row r="94" spans="2:21" ht="12.75">
      <c r="B94" s="255"/>
      <c r="C94" s="251"/>
      <c r="D94" s="251"/>
      <c r="E94" s="1"/>
      <c r="F94" s="1"/>
      <c r="G94" s="1"/>
      <c r="H94" s="1"/>
      <c r="I94" s="1"/>
      <c r="J94" s="1"/>
      <c r="K94" s="1"/>
      <c r="L94" s="1"/>
      <c r="M94" s="251"/>
      <c r="N94" s="251"/>
      <c r="O94" s="251"/>
      <c r="P94" s="251"/>
      <c r="Q94" s="251"/>
      <c r="R94" s="251"/>
      <c r="S94" s="251"/>
      <c r="T94" s="251"/>
      <c r="U94" s="251"/>
    </row>
    <row r="95" spans="2:21" ht="12.75">
      <c r="B95" s="255"/>
      <c r="C95" s="251"/>
      <c r="D95" s="251"/>
      <c r="E95" s="1"/>
      <c r="F95" s="1"/>
      <c r="G95" s="1"/>
      <c r="H95" s="1"/>
      <c r="I95" s="1"/>
      <c r="J95" s="1"/>
      <c r="K95" s="1"/>
      <c r="L95" s="1"/>
      <c r="M95" s="251"/>
      <c r="N95" s="251"/>
      <c r="O95" s="251"/>
      <c r="P95" s="251"/>
      <c r="Q95" s="251"/>
      <c r="R95" s="251"/>
      <c r="S95" s="251"/>
      <c r="T95" s="251"/>
      <c r="U95" s="251"/>
    </row>
    <row r="96" spans="2:21" ht="12.75">
      <c r="B96" s="255"/>
      <c r="C96" s="251"/>
      <c r="D96" s="251"/>
      <c r="E96" s="1"/>
      <c r="F96" s="1"/>
      <c r="G96" s="1"/>
      <c r="H96" s="1"/>
      <c r="I96" s="1"/>
      <c r="J96" s="1"/>
      <c r="K96" s="1"/>
      <c r="L96" s="1"/>
      <c r="M96" s="251"/>
      <c r="N96" s="251"/>
      <c r="O96" s="251"/>
      <c r="P96" s="251"/>
      <c r="Q96" s="251"/>
      <c r="R96" s="251"/>
      <c r="S96" s="251"/>
      <c r="T96" s="251"/>
      <c r="U96" s="251"/>
    </row>
    <row r="97" spans="2:21" ht="12.75">
      <c r="B97" s="255"/>
      <c r="C97" s="251"/>
      <c r="D97" s="251"/>
      <c r="E97" s="1"/>
      <c r="F97" s="1"/>
      <c r="G97" s="1"/>
      <c r="H97" s="1"/>
      <c r="I97" s="1"/>
      <c r="J97" s="1"/>
      <c r="K97" s="1"/>
      <c r="L97" s="1"/>
      <c r="M97" s="251"/>
      <c r="N97" s="251"/>
      <c r="O97" s="251"/>
      <c r="P97" s="251"/>
      <c r="Q97" s="251"/>
      <c r="R97" s="251"/>
      <c r="S97" s="251"/>
      <c r="T97" s="251"/>
      <c r="U97" s="251"/>
    </row>
    <row r="98" spans="2:21" ht="12.75">
      <c r="B98" s="255"/>
      <c r="C98" s="251"/>
      <c r="D98" s="251"/>
      <c r="E98" s="1"/>
      <c r="F98" s="1"/>
      <c r="G98" s="1"/>
      <c r="H98" s="1"/>
      <c r="I98" s="1"/>
      <c r="J98" s="1"/>
      <c r="K98" s="1"/>
      <c r="L98" s="1"/>
      <c r="M98" s="251"/>
      <c r="N98" s="251"/>
      <c r="O98" s="251"/>
      <c r="P98" s="251"/>
      <c r="Q98" s="251"/>
      <c r="R98" s="251"/>
      <c r="S98" s="251"/>
      <c r="T98" s="251"/>
      <c r="U98" s="251"/>
    </row>
    <row r="99" spans="2:21" ht="12.75">
      <c r="B99" s="255"/>
      <c r="C99" s="251"/>
      <c r="D99" s="251"/>
      <c r="E99" s="1"/>
      <c r="F99" s="1"/>
      <c r="G99" s="1"/>
      <c r="H99" s="1"/>
      <c r="I99" s="1"/>
      <c r="J99" s="1"/>
      <c r="K99" s="1"/>
      <c r="L99" s="1"/>
      <c r="M99" s="251"/>
      <c r="N99" s="251"/>
      <c r="O99" s="251"/>
      <c r="P99" s="251"/>
      <c r="Q99" s="251"/>
      <c r="R99" s="251"/>
      <c r="S99" s="251"/>
      <c r="T99" s="251"/>
      <c r="U99" s="251"/>
    </row>
    <row r="100" spans="2:21" ht="12.75">
      <c r="B100" s="255"/>
      <c r="C100" s="251"/>
      <c r="D100" s="251"/>
      <c r="E100" s="1"/>
      <c r="F100" s="1"/>
      <c r="G100" s="1"/>
      <c r="H100" s="1"/>
      <c r="I100" s="1"/>
      <c r="J100" s="1"/>
      <c r="K100" s="1"/>
      <c r="L100" s="1"/>
      <c r="M100" s="251"/>
      <c r="N100" s="251"/>
      <c r="O100" s="251"/>
      <c r="P100" s="251"/>
      <c r="Q100" s="251"/>
      <c r="R100" s="251"/>
      <c r="S100" s="251"/>
      <c r="T100" s="251"/>
      <c r="U100" s="251"/>
    </row>
    <row r="101" spans="2:21" ht="12.75">
      <c r="B101" s="255"/>
      <c r="C101" s="251"/>
      <c r="D101" s="251"/>
      <c r="E101" s="1"/>
      <c r="F101" s="1"/>
      <c r="G101" s="1"/>
      <c r="H101" s="1"/>
      <c r="I101" s="1"/>
      <c r="J101" s="1"/>
      <c r="K101" s="1"/>
      <c r="L101" s="1"/>
      <c r="M101" s="251"/>
      <c r="N101" s="251"/>
      <c r="O101" s="251"/>
      <c r="P101" s="251"/>
      <c r="Q101" s="251"/>
      <c r="R101" s="251"/>
      <c r="S101" s="251"/>
      <c r="T101" s="251"/>
      <c r="U101" s="251"/>
    </row>
    <row r="102" spans="2:21" ht="12.75">
      <c r="B102" s="255"/>
      <c r="C102" s="251"/>
      <c r="D102" s="251"/>
      <c r="E102" s="1"/>
      <c r="F102" s="1"/>
      <c r="G102" s="1"/>
      <c r="H102" s="1"/>
      <c r="I102" s="1"/>
      <c r="J102" s="1"/>
      <c r="K102" s="1"/>
      <c r="L102" s="1"/>
      <c r="M102" s="251"/>
      <c r="N102" s="251"/>
      <c r="O102" s="251"/>
      <c r="P102" s="251"/>
      <c r="Q102" s="251"/>
      <c r="R102" s="251"/>
      <c r="S102" s="251"/>
      <c r="T102" s="251"/>
      <c r="U102" s="251"/>
    </row>
    <row r="103" spans="2:21" ht="12.75">
      <c r="B103" s="255"/>
      <c r="C103" s="251"/>
      <c r="D103" s="251"/>
      <c r="E103" s="1"/>
      <c r="F103" s="1"/>
      <c r="G103" s="1"/>
      <c r="H103" s="1"/>
      <c r="I103" s="1"/>
      <c r="J103" s="1"/>
      <c r="K103" s="1"/>
      <c r="L103" s="1"/>
      <c r="M103" s="251"/>
      <c r="N103" s="251"/>
      <c r="O103" s="251"/>
      <c r="P103" s="251"/>
      <c r="Q103" s="251"/>
      <c r="R103" s="251"/>
      <c r="S103" s="251"/>
      <c r="T103" s="251"/>
      <c r="U103" s="251"/>
    </row>
    <row r="104" spans="2:21" ht="12.75">
      <c r="B104" s="255"/>
      <c r="C104" s="251"/>
      <c r="D104" s="251"/>
      <c r="E104" s="1"/>
      <c r="F104" s="1"/>
      <c r="G104" s="1"/>
      <c r="H104" s="1"/>
      <c r="I104" s="1"/>
      <c r="J104" s="1"/>
      <c r="K104" s="1"/>
      <c r="L104" s="1"/>
      <c r="M104" s="251"/>
      <c r="N104" s="251"/>
      <c r="O104" s="251"/>
      <c r="P104" s="251"/>
      <c r="Q104" s="251"/>
      <c r="R104" s="251"/>
      <c r="S104" s="251"/>
      <c r="T104" s="251"/>
      <c r="U104" s="251"/>
    </row>
    <row r="105" spans="2:21" ht="12.75">
      <c r="B105" s="255"/>
      <c r="C105" s="251"/>
      <c r="D105" s="251"/>
      <c r="E105" s="1"/>
      <c r="F105" s="1"/>
      <c r="G105" s="1"/>
      <c r="H105" s="1"/>
      <c r="I105" s="1"/>
      <c r="J105" s="1"/>
      <c r="K105" s="1"/>
      <c r="L105" s="1"/>
      <c r="M105" s="251"/>
      <c r="N105" s="251"/>
      <c r="O105" s="251"/>
      <c r="P105" s="251"/>
      <c r="Q105" s="251"/>
      <c r="R105" s="251"/>
      <c r="S105" s="251"/>
      <c r="T105" s="251"/>
      <c r="U105" s="251"/>
    </row>
    <row r="106" spans="2:21" ht="12.75">
      <c r="B106" s="255"/>
      <c r="C106" s="251"/>
      <c r="D106" s="251"/>
      <c r="E106" s="1"/>
      <c r="F106" s="1"/>
      <c r="G106" s="1"/>
      <c r="H106" s="1"/>
      <c r="I106" s="1"/>
      <c r="J106" s="1"/>
      <c r="K106" s="1"/>
      <c r="L106" s="1"/>
      <c r="M106" s="251"/>
      <c r="N106" s="251"/>
      <c r="O106" s="251"/>
      <c r="P106" s="251"/>
      <c r="Q106" s="251"/>
      <c r="R106" s="251"/>
      <c r="S106" s="251"/>
      <c r="T106" s="251"/>
      <c r="U106" s="251"/>
    </row>
    <row r="107" spans="2:21" ht="12.75">
      <c r="B107" s="255"/>
      <c r="C107" s="251"/>
      <c r="D107" s="251"/>
      <c r="E107" s="1"/>
      <c r="F107" s="1"/>
      <c r="G107" s="1"/>
      <c r="H107" s="1"/>
      <c r="I107" s="1"/>
      <c r="J107" s="1"/>
      <c r="K107" s="1"/>
      <c r="L107" s="1"/>
      <c r="M107" s="251"/>
      <c r="N107" s="251"/>
      <c r="O107" s="251"/>
      <c r="P107" s="251"/>
      <c r="Q107" s="251"/>
      <c r="R107" s="251"/>
      <c r="S107" s="251"/>
      <c r="T107" s="251"/>
      <c r="U107" s="251"/>
    </row>
    <row r="108" spans="2:21" ht="12.75">
      <c r="B108" s="255"/>
      <c r="C108" s="251"/>
      <c r="D108" s="251"/>
      <c r="E108" s="1"/>
      <c r="F108" s="1"/>
      <c r="G108" s="1"/>
      <c r="H108" s="1"/>
      <c r="I108" s="1"/>
      <c r="J108" s="1"/>
      <c r="K108" s="1"/>
      <c r="L108" s="1"/>
      <c r="M108" s="251"/>
      <c r="N108" s="251"/>
      <c r="O108" s="251"/>
      <c r="P108" s="251"/>
      <c r="Q108" s="251"/>
      <c r="R108" s="251"/>
      <c r="S108" s="251"/>
      <c r="T108" s="251"/>
      <c r="U108" s="251"/>
    </row>
    <row r="109" spans="2:21" ht="12.75">
      <c r="B109" s="255"/>
      <c r="C109" s="251"/>
      <c r="D109" s="251"/>
      <c r="E109" s="1"/>
      <c r="F109" s="1"/>
      <c r="G109" s="1"/>
      <c r="H109" s="1"/>
      <c r="I109" s="1"/>
      <c r="J109" s="1"/>
      <c r="K109" s="1"/>
      <c r="L109" s="1"/>
      <c r="M109" s="251"/>
      <c r="N109" s="251"/>
      <c r="O109" s="251"/>
      <c r="P109" s="251"/>
      <c r="Q109" s="251"/>
      <c r="R109" s="251"/>
      <c r="S109" s="251"/>
      <c r="T109" s="251"/>
      <c r="U109" s="251"/>
    </row>
    <row r="110" spans="2:21" ht="12.75">
      <c r="B110" s="255"/>
      <c r="C110" s="251"/>
      <c r="D110" s="251"/>
      <c r="E110" s="1"/>
      <c r="F110" s="1"/>
      <c r="G110" s="1"/>
      <c r="H110" s="1"/>
      <c r="I110" s="1"/>
      <c r="J110" s="1"/>
      <c r="K110" s="1"/>
      <c r="L110" s="1"/>
      <c r="M110" s="251"/>
      <c r="N110" s="251"/>
      <c r="O110" s="251"/>
      <c r="P110" s="251"/>
      <c r="Q110" s="251"/>
      <c r="R110" s="251"/>
      <c r="S110" s="251"/>
      <c r="T110" s="251"/>
      <c r="U110" s="251"/>
    </row>
    <row r="111" spans="2:21" ht="12.75">
      <c r="B111" s="255"/>
      <c r="C111" s="251"/>
      <c r="D111" s="251"/>
      <c r="E111" s="1"/>
      <c r="F111" s="1"/>
      <c r="G111" s="1"/>
      <c r="H111" s="1"/>
      <c r="I111" s="1"/>
      <c r="J111" s="1"/>
      <c r="K111" s="1"/>
      <c r="L111" s="1"/>
      <c r="M111" s="251"/>
      <c r="N111" s="251"/>
      <c r="O111" s="251"/>
      <c r="P111" s="251"/>
      <c r="Q111" s="251"/>
      <c r="R111" s="251"/>
      <c r="S111" s="251"/>
      <c r="T111" s="251"/>
      <c r="U111" s="251"/>
    </row>
    <row r="112" spans="2:21" ht="12.75">
      <c r="B112" s="255"/>
      <c r="C112" s="251"/>
      <c r="D112" s="251"/>
      <c r="E112" s="1"/>
      <c r="F112" s="1"/>
      <c r="G112" s="1"/>
      <c r="H112" s="1"/>
      <c r="I112" s="1"/>
      <c r="J112" s="1"/>
      <c r="K112" s="1"/>
      <c r="L112" s="1"/>
      <c r="M112" s="251"/>
      <c r="N112" s="251"/>
      <c r="O112" s="251"/>
      <c r="P112" s="251"/>
      <c r="Q112" s="251"/>
      <c r="R112" s="251"/>
      <c r="S112" s="251"/>
      <c r="T112" s="251"/>
      <c r="U112" s="251"/>
    </row>
    <row r="113" spans="2:21" ht="12.75">
      <c r="B113" s="255"/>
      <c r="C113" s="251"/>
      <c r="D113" s="251"/>
      <c r="E113" s="1"/>
      <c r="F113" s="1"/>
      <c r="G113" s="1"/>
      <c r="H113" s="1"/>
      <c r="I113" s="1"/>
      <c r="J113" s="1"/>
      <c r="K113" s="1"/>
      <c r="L113" s="1"/>
      <c r="M113" s="251"/>
      <c r="N113" s="251"/>
      <c r="O113" s="251"/>
      <c r="P113" s="251"/>
      <c r="Q113" s="251"/>
      <c r="R113" s="251"/>
      <c r="S113" s="251"/>
      <c r="T113" s="251"/>
      <c r="U113" s="251"/>
    </row>
    <row r="114" spans="2:21" ht="12.75">
      <c r="B114" s="255"/>
      <c r="C114" s="251"/>
      <c r="D114" s="251"/>
      <c r="E114" s="1"/>
      <c r="F114" s="1"/>
      <c r="G114" s="1"/>
      <c r="H114" s="1"/>
      <c r="I114" s="1"/>
      <c r="J114" s="1"/>
      <c r="K114" s="1"/>
      <c r="L114" s="1"/>
      <c r="M114" s="251"/>
      <c r="N114" s="251"/>
      <c r="O114" s="251"/>
      <c r="P114" s="251"/>
      <c r="Q114" s="251"/>
      <c r="R114" s="251"/>
      <c r="S114" s="251"/>
      <c r="T114" s="251"/>
      <c r="U114" s="251"/>
    </row>
    <row r="115" spans="2:21" ht="12.75">
      <c r="B115" s="255"/>
      <c r="C115" s="251"/>
      <c r="D115" s="251"/>
      <c r="E115" s="1"/>
      <c r="F115" s="1"/>
      <c r="G115" s="1"/>
      <c r="H115" s="1"/>
      <c r="I115" s="1"/>
      <c r="J115" s="1"/>
      <c r="K115" s="1"/>
      <c r="L115" s="1"/>
      <c r="M115" s="251"/>
      <c r="N115" s="251"/>
      <c r="O115" s="251"/>
      <c r="P115" s="251"/>
      <c r="Q115" s="251"/>
      <c r="R115" s="251"/>
      <c r="S115" s="251"/>
      <c r="T115" s="251"/>
      <c r="U115" s="251"/>
    </row>
    <row r="116" spans="2:21" ht="12.75">
      <c r="B116" s="255"/>
      <c r="C116" s="251"/>
      <c r="D116" s="251"/>
      <c r="E116" s="1"/>
      <c r="F116" s="1"/>
      <c r="G116" s="1"/>
      <c r="H116" s="1"/>
      <c r="I116" s="1"/>
      <c r="J116" s="1"/>
      <c r="K116" s="1"/>
      <c r="L116" s="1"/>
      <c r="M116" s="251"/>
      <c r="N116" s="251"/>
      <c r="O116" s="251"/>
      <c r="P116" s="251"/>
      <c r="Q116" s="251"/>
      <c r="R116" s="251"/>
      <c r="S116" s="251"/>
      <c r="T116" s="251"/>
      <c r="U116" s="251"/>
    </row>
    <row r="117" spans="2:21" ht="12.75">
      <c r="B117" s="255"/>
      <c r="C117" s="251"/>
      <c r="D117" s="251"/>
      <c r="E117" s="1"/>
      <c r="F117" s="1"/>
      <c r="G117" s="1"/>
      <c r="H117" s="1"/>
      <c r="I117" s="1"/>
      <c r="J117" s="1"/>
      <c r="K117" s="1"/>
      <c r="L117" s="1"/>
      <c r="M117" s="251"/>
      <c r="N117" s="251"/>
      <c r="O117" s="251"/>
      <c r="P117" s="251"/>
      <c r="Q117" s="251"/>
      <c r="R117" s="251"/>
      <c r="S117" s="251"/>
      <c r="T117" s="251"/>
      <c r="U117" s="251"/>
    </row>
    <row r="118" spans="2:21" ht="12.75">
      <c r="B118" s="255"/>
      <c r="C118" s="251"/>
      <c r="D118" s="251"/>
      <c r="E118" s="1"/>
      <c r="F118" s="1"/>
      <c r="G118" s="1"/>
      <c r="H118" s="1"/>
      <c r="I118" s="1"/>
      <c r="J118" s="1"/>
      <c r="K118" s="1"/>
      <c r="L118" s="1"/>
      <c r="M118" s="251"/>
      <c r="N118" s="251"/>
      <c r="O118" s="251"/>
      <c r="P118" s="251"/>
      <c r="Q118" s="251"/>
      <c r="R118" s="251"/>
      <c r="S118" s="251"/>
      <c r="T118" s="251"/>
      <c r="U118" s="251"/>
    </row>
    <row r="119" spans="2:21" ht="12.75">
      <c r="B119" s="255"/>
      <c r="C119" s="251"/>
      <c r="D119" s="251"/>
      <c r="E119" s="1"/>
      <c r="F119" s="1"/>
      <c r="G119" s="1"/>
      <c r="H119" s="1"/>
      <c r="I119" s="1"/>
      <c r="J119" s="1"/>
      <c r="K119" s="1"/>
      <c r="L119" s="1"/>
      <c r="M119" s="251"/>
      <c r="N119" s="251"/>
      <c r="O119" s="251"/>
      <c r="P119" s="251"/>
      <c r="Q119" s="251"/>
      <c r="R119" s="251"/>
      <c r="S119" s="251"/>
      <c r="T119" s="251"/>
      <c r="U119" s="251"/>
    </row>
    <row r="120" spans="2:21" ht="12.75">
      <c r="B120" s="255"/>
      <c r="C120" s="251"/>
      <c r="D120" s="251"/>
      <c r="E120" s="1"/>
      <c r="F120" s="1"/>
      <c r="G120" s="1"/>
      <c r="H120" s="1"/>
      <c r="I120" s="1"/>
      <c r="J120" s="1"/>
      <c r="K120" s="1"/>
      <c r="L120" s="1"/>
      <c r="M120" s="251"/>
      <c r="N120" s="251"/>
      <c r="O120" s="251"/>
      <c r="P120" s="251"/>
      <c r="Q120" s="251"/>
      <c r="R120" s="251"/>
      <c r="S120" s="251"/>
      <c r="T120" s="251"/>
      <c r="U120" s="251"/>
    </row>
    <row r="121" spans="2:21" ht="12.75">
      <c r="B121" s="255"/>
      <c r="C121" s="251"/>
      <c r="D121" s="251"/>
      <c r="E121" s="1"/>
      <c r="F121" s="1"/>
      <c r="G121" s="1"/>
      <c r="H121" s="1"/>
      <c r="I121" s="1"/>
      <c r="J121" s="1"/>
      <c r="K121" s="1"/>
      <c r="L121" s="1"/>
      <c r="M121" s="251"/>
      <c r="N121" s="251"/>
      <c r="O121" s="251"/>
      <c r="P121" s="251"/>
      <c r="Q121" s="251"/>
      <c r="R121" s="251"/>
      <c r="S121" s="251"/>
      <c r="T121" s="251"/>
      <c r="U121" s="251"/>
    </row>
    <row r="122" spans="2:21" ht="12.75">
      <c r="B122" s="255"/>
      <c r="C122" s="251"/>
      <c r="D122" s="251"/>
      <c r="E122" s="1"/>
      <c r="F122" s="1"/>
      <c r="G122" s="1"/>
      <c r="H122" s="1"/>
      <c r="I122" s="1"/>
      <c r="J122" s="1"/>
      <c r="K122" s="1"/>
      <c r="L122" s="1"/>
      <c r="M122" s="251"/>
      <c r="N122" s="251"/>
      <c r="O122" s="251"/>
      <c r="P122" s="251"/>
      <c r="Q122" s="251"/>
      <c r="R122" s="251"/>
      <c r="S122" s="251"/>
      <c r="T122" s="251"/>
      <c r="U122" s="251"/>
    </row>
    <row r="123" spans="2:21" ht="12.75">
      <c r="B123" s="255"/>
      <c r="C123" s="251"/>
      <c r="D123" s="251"/>
      <c r="E123" s="1"/>
      <c r="F123" s="1"/>
      <c r="G123" s="1"/>
      <c r="H123" s="1"/>
      <c r="I123" s="1"/>
      <c r="J123" s="1"/>
      <c r="K123" s="1"/>
      <c r="L123" s="1"/>
      <c r="M123" s="251"/>
      <c r="N123" s="251"/>
      <c r="O123" s="251"/>
      <c r="P123" s="251"/>
      <c r="Q123" s="251"/>
      <c r="R123" s="251"/>
      <c r="S123" s="251"/>
      <c r="T123" s="251"/>
      <c r="U123" s="251"/>
    </row>
    <row r="124" spans="2:21" ht="12.75">
      <c r="B124" s="255"/>
      <c r="C124" s="251"/>
      <c r="D124" s="251"/>
      <c r="E124" s="1"/>
      <c r="F124" s="1"/>
      <c r="G124" s="1"/>
      <c r="H124" s="1"/>
      <c r="I124" s="1"/>
      <c r="J124" s="1"/>
      <c r="K124" s="1"/>
      <c r="L124" s="1"/>
      <c r="M124" s="251"/>
      <c r="N124" s="251"/>
      <c r="O124" s="251"/>
      <c r="P124" s="251"/>
      <c r="Q124" s="251"/>
      <c r="R124" s="251"/>
      <c r="S124" s="251"/>
      <c r="T124" s="251"/>
      <c r="U124" s="251"/>
    </row>
    <row r="125" spans="2:21" ht="12.75">
      <c r="B125" s="255"/>
      <c r="C125" s="251"/>
      <c r="D125" s="251"/>
      <c r="E125" s="1"/>
      <c r="F125" s="1"/>
      <c r="G125" s="1"/>
      <c r="H125" s="1"/>
      <c r="I125" s="1"/>
      <c r="J125" s="1"/>
      <c r="K125" s="1"/>
      <c r="L125" s="1"/>
      <c r="M125" s="251"/>
      <c r="N125" s="251"/>
      <c r="O125" s="251"/>
      <c r="P125" s="251"/>
      <c r="Q125" s="251"/>
      <c r="R125" s="251"/>
      <c r="S125" s="251"/>
      <c r="T125" s="251"/>
      <c r="U125" s="251"/>
    </row>
    <row r="126" spans="2:21" ht="12.75">
      <c r="B126" s="255"/>
      <c r="C126" s="251"/>
      <c r="D126" s="251"/>
      <c r="E126" s="1"/>
      <c r="F126" s="1"/>
      <c r="G126" s="1"/>
      <c r="H126" s="1"/>
      <c r="I126" s="1"/>
      <c r="J126" s="1"/>
      <c r="K126" s="1"/>
      <c r="L126" s="1"/>
      <c r="M126" s="251"/>
      <c r="N126" s="251"/>
      <c r="O126" s="251"/>
      <c r="P126" s="251"/>
      <c r="Q126" s="251"/>
      <c r="R126" s="251"/>
      <c r="S126" s="251"/>
      <c r="T126" s="251"/>
      <c r="U126" s="251"/>
    </row>
    <row r="127" spans="2:21" ht="12.75">
      <c r="B127" s="255"/>
      <c r="C127" s="251"/>
      <c r="D127" s="251"/>
      <c r="E127" s="1"/>
      <c r="F127" s="1"/>
      <c r="G127" s="1"/>
      <c r="H127" s="1"/>
      <c r="I127" s="1"/>
      <c r="J127" s="1"/>
      <c r="K127" s="1"/>
      <c r="L127" s="1"/>
      <c r="M127" s="251"/>
      <c r="N127" s="251"/>
      <c r="O127" s="251"/>
      <c r="P127" s="251"/>
      <c r="Q127" s="251"/>
      <c r="R127" s="251"/>
      <c r="S127" s="251"/>
      <c r="T127" s="251"/>
      <c r="U127" s="251"/>
    </row>
    <row r="128" spans="2:21" ht="12.75">
      <c r="B128" s="255"/>
      <c r="C128" s="251"/>
      <c r="D128" s="251"/>
      <c r="E128" s="1"/>
      <c r="F128" s="1"/>
      <c r="G128" s="1"/>
      <c r="H128" s="1"/>
      <c r="I128" s="1"/>
      <c r="J128" s="1"/>
      <c r="K128" s="1"/>
      <c r="L128" s="1"/>
      <c r="M128" s="251"/>
      <c r="N128" s="251"/>
      <c r="O128" s="251"/>
      <c r="P128" s="251"/>
      <c r="Q128" s="251"/>
      <c r="R128" s="251"/>
      <c r="S128" s="251"/>
      <c r="T128" s="251"/>
      <c r="U128" s="251"/>
    </row>
    <row r="129" spans="2:21" ht="12.75">
      <c r="B129" s="255"/>
      <c r="C129" s="251"/>
      <c r="D129" s="251"/>
      <c r="E129" s="1"/>
      <c r="F129" s="1"/>
      <c r="G129" s="1"/>
      <c r="H129" s="1"/>
      <c r="I129" s="1"/>
      <c r="J129" s="1"/>
      <c r="K129" s="1"/>
      <c r="L129" s="1"/>
      <c r="M129" s="251"/>
      <c r="N129" s="251"/>
      <c r="O129" s="251"/>
      <c r="P129" s="251"/>
      <c r="Q129" s="251"/>
      <c r="R129" s="251"/>
      <c r="S129" s="251"/>
      <c r="T129" s="251"/>
      <c r="U129" s="251"/>
    </row>
    <row r="130" spans="2:21" ht="12.75">
      <c r="B130" s="255"/>
      <c r="C130" s="251"/>
      <c r="D130" s="251"/>
      <c r="E130" s="1"/>
      <c r="F130" s="1"/>
      <c r="G130" s="1"/>
      <c r="H130" s="1"/>
      <c r="I130" s="1"/>
      <c r="J130" s="1"/>
      <c r="K130" s="1"/>
      <c r="L130" s="1"/>
      <c r="M130" s="251"/>
      <c r="N130" s="251"/>
      <c r="O130" s="251"/>
      <c r="P130" s="251"/>
      <c r="Q130" s="251"/>
      <c r="R130" s="251"/>
      <c r="S130" s="251"/>
      <c r="T130" s="251"/>
      <c r="U130" s="251"/>
    </row>
    <row r="131" spans="2:21" ht="12.75">
      <c r="B131" s="255"/>
      <c r="C131" s="251"/>
      <c r="D131" s="251"/>
      <c r="E131" s="1"/>
      <c r="F131" s="1"/>
      <c r="G131" s="1"/>
      <c r="H131" s="1"/>
      <c r="I131" s="1"/>
      <c r="J131" s="1"/>
      <c r="K131" s="1"/>
      <c r="L131" s="1"/>
      <c r="M131" s="251"/>
      <c r="N131" s="251"/>
      <c r="O131" s="251"/>
      <c r="P131" s="251"/>
      <c r="Q131" s="251"/>
      <c r="R131" s="251"/>
      <c r="S131" s="251"/>
      <c r="T131" s="251"/>
      <c r="U131" s="251"/>
    </row>
    <row r="132" spans="2:21" ht="12.75">
      <c r="B132" s="255"/>
      <c r="C132" s="251"/>
      <c r="D132" s="251"/>
      <c r="E132" s="1"/>
      <c r="F132" s="1"/>
      <c r="G132" s="1"/>
      <c r="H132" s="1"/>
      <c r="I132" s="1"/>
      <c r="J132" s="1"/>
      <c r="K132" s="1"/>
      <c r="L132" s="1"/>
      <c r="M132" s="251"/>
      <c r="N132" s="251"/>
      <c r="O132" s="251"/>
      <c r="P132" s="251"/>
      <c r="Q132" s="251"/>
      <c r="R132" s="251"/>
      <c r="S132" s="251"/>
      <c r="T132" s="251"/>
      <c r="U132" s="251"/>
    </row>
    <row r="133" spans="2:21" ht="12.75">
      <c r="B133" s="255"/>
      <c r="C133" s="251"/>
      <c r="D133" s="251"/>
      <c r="E133" s="1"/>
      <c r="F133" s="1"/>
      <c r="G133" s="1"/>
      <c r="H133" s="1"/>
      <c r="I133" s="1"/>
      <c r="J133" s="1"/>
      <c r="K133" s="1"/>
      <c r="L133" s="1"/>
      <c r="M133" s="251"/>
      <c r="N133" s="251"/>
      <c r="O133" s="251"/>
      <c r="P133" s="251"/>
      <c r="Q133" s="251"/>
      <c r="R133" s="251"/>
      <c r="S133" s="251"/>
      <c r="T133" s="251"/>
      <c r="U133" s="251"/>
    </row>
    <row r="134" spans="2:21" ht="12.75">
      <c r="B134" s="255"/>
      <c r="C134" s="251"/>
      <c r="D134" s="251"/>
      <c r="E134" s="1"/>
      <c r="F134" s="1"/>
      <c r="G134" s="1"/>
      <c r="H134" s="1"/>
      <c r="I134" s="1"/>
      <c r="J134" s="1"/>
      <c r="K134" s="1"/>
      <c r="L134" s="1"/>
      <c r="M134" s="251"/>
      <c r="N134" s="251"/>
      <c r="O134" s="251"/>
      <c r="P134" s="251"/>
      <c r="Q134" s="251"/>
      <c r="R134" s="251"/>
      <c r="S134" s="251"/>
      <c r="T134" s="251"/>
      <c r="U134" s="251"/>
    </row>
    <row r="135" spans="2:21" ht="12.75">
      <c r="B135" s="255"/>
      <c r="C135" s="251"/>
      <c r="D135" s="251"/>
      <c r="E135" s="1"/>
      <c r="F135" s="1"/>
      <c r="G135" s="1"/>
      <c r="H135" s="1"/>
      <c r="I135" s="1"/>
      <c r="J135" s="1"/>
      <c r="K135" s="1"/>
      <c r="L135" s="1"/>
      <c r="M135" s="251"/>
      <c r="N135" s="251"/>
      <c r="O135" s="251"/>
      <c r="P135" s="251"/>
      <c r="Q135" s="251"/>
      <c r="R135" s="251"/>
      <c r="S135" s="251"/>
      <c r="T135" s="251"/>
      <c r="U135" s="251"/>
    </row>
    <row r="136" spans="2:21" ht="12.75">
      <c r="B136" s="255"/>
      <c r="C136" s="251"/>
      <c r="D136" s="251"/>
      <c r="E136" s="1"/>
      <c r="F136" s="1"/>
      <c r="G136" s="1"/>
      <c r="H136" s="1"/>
      <c r="I136" s="1"/>
      <c r="J136" s="1"/>
      <c r="K136" s="1"/>
      <c r="L136" s="1"/>
      <c r="M136" s="251"/>
      <c r="N136" s="251"/>
      <c r="O136" s="251"/>
      <c r="P136" s="251"/>
      <c r="Q136" s="251"/>
      <c r="R136" s="251"/>
      <c r="S136" s="251"/>
      <c r="T136" s="251"/>
      <c r="U136" s="251"/>
    </row>
    <row r="137" spans="2:21" ht="12.75">
      <c r="B137" s="255"/>
      <c r="C137" s="251"/>
      <c r="D137" s="251"/>
      <c r="E137" s="1"/>
      <c r="F137" s="1"/>
      <c r="G137" s="1"/>
      <c r="H137" s="1"/>
      <c r="I137" s="1"/>
      <c r="J137" s="1"/>
      <c r="K137" s="1"/>
      <c r="L137" s="1"/>
      <c r="M137" s="251"/>
      <c r="N137" s="251"/>
      <c r="O137" s="251"/>
      <c r="P137" s="251"/>
      <c r="Q137" s="251"/>
      <c r="R137" s="251"/>
      <c r="S137" s="251"/>
      <c r="T137" s="251"/>
      <c r="U137" s="251"/>
    </row>
    <row r="138" spans="2:21" ht="12.75">
      <c r="B138" s="255"/>
      <c r="C138" s="251"/>
      <c r="D138" s="251"/>
      <c r="E138" s="1"/>
      <c r="F138" s="1"/>
      <c r="G138" s="1"/>
      <c r="H138" s="1"/>
      <c r="I138" s="1"/>
      <c r="J138" s="1"/>
      <c r="K138" s="1"/>
      <c r="L138" s="1"/>
      <c r="M138" s="251"/>
      <c r="N138" s="251"/>
      <c r="O138" s="251"/>
      <c r="P138" s="251"/>
      <c r="Q138" s="251"/>
      <c r="R138" s="251"/>
      <c r="S138" s="251"/>
      <c r="T138" s="251"/>
      <c r="U138" s="251"/>
    </row>
    <row r="139" spans="2:21" ht="12.75">
      <c r="B139" s="255"/>
      <c r="C139" s="251"/>
      <c r="D139" s="251"/>
      <c r="E139" s="1"/>
      <c r="F139" s="1"/>
      <c r="G139" s="1"/>
      <c r="H139" s="1"/>
      <c r="I139" s="1"/>
      <c r="J139" s="1"/>
      <c r="K139" s="1"/>
      <c r="L139" s="1"/>
      <c r="M139" s="251"/>
      <c r="N139" s="251"/>
      <c r="O139" s="251"/>
      <c r="P139" s="251"/>
      <c r="Q139" s="251"/>
      <c r="R139" s="251"/>
      <c r="S139" s="251"/>
      <c r="T139" s="251"/>
      <c r="U139" s="251"/>
    </row>
    <row r="140" spans="2:21" ht="12.75">
      <c r="B140" s="255"/>
      <c r="C140" s="251"/>
      <c r="D140" s="251"/>
      <c r="E140" s="1"/>
      <c r="F140" s="1"/>
      <c r="G140" s="1"/>
      <c r="H140" s="1"/>
      <c r="I140" s="1"/>
      <c r="J140" s="1"/>
      <c r="K140" s="1"/>
      <c r="L140" s="1"/>
      <c r="M140" s="251"/>
      <c r="N140" s="251"/>
      <c r="O140" s="251"/>
      <c r="P140" s="251"/>
      <c r="Q140" s="251"/>
      <c r="R140" s="251"/>
      <c r="S140" s="251"/>
      <c r="T140" s="251"/>
      <c r="U140" s="251"/>
    </row>
    <row r="141" spans="2:21" ht="12.75">
      <c r="B141" s="255"/>
      <c r="C141" s="251"/>
      <c r="D141" s="251"/>
      <c r="E141" s="1"/>
      <c r="F141" s="1"/>
      <c r="G141" s="1"/>
      <c r="H141" s="1"/>
      <c r="I141" s="1"/>
      <c r="J141" s="1"/>
      <c r="K141" s="1"/>
      <c r="L141" s="1"/>
      <c r="M141" s="251"/>
      <c r="N141" s="251"/>
      <c r="O141" s="251"/>
      <c r="P141" s="251"/>
      <c r="Q141" s="251"/>
      <c r="R141" s="251"/>
      <c r="S141" s="251"/>
      <c r="T141" s="251"/>
      <c r="U141" s="251"/>
    </row>
    <row r="142" spans="2:21" ht="12.75">
      <c r="B142" s="255"/>
      <c r="C142" s="251"/>
      <c r="D142" s="251"/>
      <c r="E142" s="1"/>
      <c r="F142" s="1"/>
      <c r="G142" s="1"/>
      <c r="H142" s="1"/>
      <c r="I142" s="1"/>
      <c r="J142" s="1"/>
      <c r="K142" s="1"/>
      <c r="L142" s="1"/>
      <c r="M142" s="251"/>
      <c r="N142" s="251"/>
      <c r="O142" s="251"/>
      <c r="P142" s="251"/>
      <c r="Q142" s="251"/>
      <c r="R142" s="251"/>
      <c r="S142" s="251"/>
      <c r="T142" s="251"/>
      <c r="U142" s="251"/>
    </row>
    <row r="143" spans="2:21" ht="12.75">
      <c r="B143" s="255"/>
      <c r="C143" s="251"/>
      <c r="D143" s="251"/>
      <c r="E143" s="1"/>
      <c r="F143" s="1"/>
      <c r="G143" s="1"/>
      <c r="H143" s="1"/>
      <c r="I143" s="1"/>
      <c r="J143" s="1"/>
      <c r="K143" s="1"/>
      <c r="L143" s="1"/>
      <c r="M143" s="251"/>
      <c r="N143" s="251"/>
      <c r="O143" s="251"/>
      <c r="P143" s="251"/>
      <c r="Q143" s="251"/>
      <c r="R143" s="251"/>
      <c r="S143" s="251"/>
      <c r="T143" s="251"/>
      <c r="U143" s="251"/>
    </row>
    <row r="144" spans="2:21" ht="12.75">
      <c r="B144" s="255"/>
      <c r="C144" s="251"/>
      <c r="D144" s="251"/>
      <c r="E144" s="1"/>
      <c r="F144" s="1"/>
      <c r="G144" s="1"/>
      <c r="H144" s="1"/>
      <c r="I144" s="1"/>
      <c r="J144" s="1"/>
      <c r="K144" s="1"/>
      <c r="L144" s="1"/>
      <c r="M144" s="251"/>
      <c r="N144" s="251"/>
      <c r="O144" s="251"/>
      <c r="P144" s="251"/>
      <c r="Q144" s="251"/>
      <c r="R144" s="251"/>
      <c r="S144" s="251"/>
      <c r="T144" s="251"/>
      <c r="U144" s="251"/>
    </row>
    <row r="145" spans="2:21" ht="12.75">
      <c r="B145" s="255"/>
      <c r="C145" s="251"/>
      <c r="D145" s="251"/>
      <c r="E145" s="1"/>
      <c r="F145" s="1"/>
      <c r="G145" s="1"/>
      <c r="H145" s="1"/>
      <c r="I145" s="1"/>
      <c r="J145" s="1"/>
      <c r="K145" s="1"/>
      <c r="L145" s="1"/>
      <c r="M145" s="251"/>
      <c r="N145" s="251"/>
      <c r="O145" s="251"/>
      <c r="P145" s="251"/>
      <c r="Q145" s="251"/>
      <c r="R145" s="251"/>
      <c r="S145" s="251"/>
      <c r="T145" s="251"/>
      <c r="U145" s="251"/>
    </row>
    <row r="146" spans="2:21" ht="12.75">
      <c r="B146" s="255"/>
      <c r="C146" s="251"/>
      <c r="D146" s="251"/>
      <c r="E146" s="1"/>
      <c r="F146" s="1"/>
      <c r="G146" s="1"/>
      <c r="H146" s="1"/>
      <c r="I146" s="1"/>
      <c r="J146" s="1"/>
      <c r="K146" s="1"/>
      <c r="L146" s="1"/>
      <c r="M146" s="251"/>
      <c r="N146" s="251"/>
      <c r="O146" s="251"/>
      <c r="P146" s="251"/>
      <c r="Q146" s="251"/>
      <c r="R146" s="251"/>
      <c r="S146" s="251"/>
      <c r="T146" s="251"/>
      <c r="U146" s="251"/>
    </row>
    <row r="147" spans="2:21" ht="12.75">
      <c r="B147" s="255"/>
      <c r="C147" s="251"/>
      <c r="D147" s="251"/>
      <c r="E147" s="1"/>
      <c r="F147" s="1"/>
      <c r="G147" s="1"/>
      <c r="H147" s="1"/>
      <c r="I147" s="1"/>
      <c r="J147" s="1"/>
      <c r="K147" s="1"/>
      <c r="L147" s="1"/>
      <c r="M147" s="251"/>
      <c r="N147" s="251"/>
      <c r="O147" s="251"/>
      <c r="P147" s="251"/>
      <c r="Q147" s="251"/>
      <c r="R147" s="251"/>
      <c r="S147" s="251"/>
      <c r="T147" s="251"/>
      <c r="U147" s="251"/>
    </row>
    <row r="148" spans="2:21" ht="12.75">
      <c r="B148" s="255"/>
      <c r="C148" s="251"/>
      <c r="D148" s="251"/>
      <c r="E148" s="1"/>
      <c r="F148" s="1"/>
      <c r="G148" s="1"/>
      <c r="H148" s="1"/>
      <c r="I148" s="1"/>
      <c r="J148" s="1"/>
      <c r="K148" s="1"/>
      <c r="L148" s="1"/>
      <c r="M148" s="251"/>
      <c r="N148" s="251"/>
      <c r="O148" s="251"/>
      <c r="P148" s="251"/>
      <c r="Q148" s="251"/>
      <c r="R148" s="251"/>
      <c r="S148" s="251"/>
      <c r="T148" s="251"/>
      <c r="U148" s="251"/>
    </row>
    <row r="149" spans="2:21" ht="12.75">
      <c r="B149" s="255"/>
      <c r="C149" s="251"/>
      <c r="D149" s="251"/>
      <c r="E149" s="1"/>
      <c r="F149" s="1"/>
      <c r="G149" s="1"/>
      <c r="H149" s="1"/>
      <c r="I149" s="1"/>
      <c r="J149" s="1"/>
      <c r="K149" s="1"/>
      <c r="L149" s="1"/>
      <c r="M149" s="251"/>
      <c r="N149" s="251"/>
      <c r="O149" s="251"/>
      <c r="P149" s="251"/>
      <c r="Q149" s="251"/>
      <c r="R149" s="251"/>
      <c r="S149" s="251"/>
      <c r="T149" s="251"/>
      <c r="U149" s="251"/>
    </row>
    <row r="150" spans="2:21" ht="12.75">
      <c r="B150" s="255"/>
      <c r="C150" s="251"/>
      <c r="D150" s="251"/>
      <c r="E150" s="1"/>
      <c r="F150" s="1"/>
      <c r="G150" s="1"/>
      <c r="H150" s="1"/>
      <c r="I150" s="1"/>
      <c r="J150" s="1"/>
      <c r="K150" s="1"/>
      <c r="L150" s="1"/>
      <c r="M150" s="251"/>
      <c r="N150" s="251"/>
      <c r="O150" s="251"/>
      <c r="P150" s="251"/>
      <c r="Q150" s="251"/>
      <c r="R150" s="251"/>
      <c r="S150" s="251"/>
      <c r="T150" s="251"/>
      <c r="U150" s="251"/>
    </row>
    <row r="151" spans="2:21" ht="12.75">
      <c r="B151" s="255"/>
      <c r="C151" s="251"/>
      <c r="D151" s="251"/>
      <c r="E151" s="1"/>
      <c r="F151" s="1"/>
      <c r="G151" s="1"/>
      <c r="H151" s="1"/>
      <c r="I151" s="1"/>
      <c r="J151" s="1"/>
      <c r="K151" s="1"/>
      <c r="L151" s="1"/>
      <c r="M151" s="251"/>
      <c r="N151" s="251"/>
      <c r="O151" s="251"/>
      <c r="P151" s="251"/>
      <c r="Q151" s="251"/>
      <c r="R151" s="251"/>
      <c r="S151" s="251"/>
      <c r="T151" s="251"/>
      <c r="U151" s="251"/>
    </row>
    <row r="152" spans="2:21" ht="12.75">
      <c r="B152" s="255"/>
      <c r="C152" s="251"/>
      <c r="D152" s="251"/>
      <c r="E152" s="1"/>
      <c r="F152" s="1"/>
      <c r="G152" s="1"/>
      <c r="H152" s="1"/>
      <c r="I152" s="1"/>
      <c r="J152" s="1"/>
      <c r="K152" s="1"/>
      <c r="L152" s="1"/>
      <c r="M152" s="251"/>
      <c r="N152" s="251"/>
      <c r="O152" s="251"/>
      <c r="P152" s="251"/>
      <c r="Q152" s="251"/>
      <c r="R152" s="251"/>
      <c r="S152" s="251"/>
      <c r="T152" s="251"/>
      <c r="U152" s="251"/>
    </row>
    <row r="153" spans="2:21" ht="12.75">
      <c r="B153" s="255"/>
      <c r="C153" s="251"/>
      <c r="D153" s="251"/>
      <c r="E153" s="1"/>
      <c r="F153" s="1"/>
      <c r="G153" s="1"/>
      <c r="H153" s="1"/>
      <c r="I153" s="1"/>
      <c r="J153" s="1"/>
      <c r="K153" s="1"/>
      <c r="L153" s="1"/>
      <c r="M153" s="251"/>
      <c r="N153" s="251"/>
      <c r="O153" s="251"/>
      <c r="P153" s="251"/>
      <c r="Q153" s="251"/>
      <c r="R153" s="251"/>
      <c r="S153" s="251"/>
      <c r="T153" s="251"/>
      <c r="U153" s="251"/>
    </row>
    <row r="154" spans="2:21" ht="12.75">
      <c r="B154" s="255"/>
      <c r="C154" s="251"/>
      <c r="D154" s="251"/>
      <c r="E154" s="1"/>
      <c r="F154" s="1"/>
      <c r="G154" s="1"/>
      <c r="H154" s="1"/>
      <c r="I154" s="1"/>
      <c r="J154" s="1"/>
      <c r="K154" s="1"/>
      <c r="L154" s="1"/>
      <c r="M154" s="251"/>
      <c r="N154" s="251"/>
      <c r="O154" s="251"/>
      <c r="P154" s="251"/>
      <c r="Q154" s="251"/>
      <c r="R154" s="251"/>
      <c r="S154" s="251"/>
      <c r="T154" s="251"/>
      <c r="U154" s="251"/>
    </row>
    <row r="155" spans="2:21" ht="12.75">
      <c r="B155" s="255"/>
      <c r="C155" s="251"/>
      <c r="D155" s="251"/>
      <c r="E155" s="1"/>
      <c r="F155" s="1"/>
      <c r="G155" s="1"/>
      <c r="H155" s="1"/>
      <c r="I155" s="1"/>
      <c r="J155" s="1"/>
      <c r="K155" s="1"/>
      <c r="L155" s="1"/>
      <c r="M155" s="251"/>
      <c r="N155" s="251"/>
      <c r="O155" s="251"/>
      <c r="P155" s="251"/>
      <c r="Q155" s="251"/>
      <c r="R155" s="251"/>
      <c r="S155" s="251"/>
      <c r="T155" s="251"/>
      <c r="U155" s="251"/>
    </row>
    <row r="156" spans="2:21" ht="12.75">
      <c r="B156" s="255"/>
      <c r="C156" s="251"/>
      <c r="D156" s="251"/>
      <c r="E156" s="1"/>
      <c r="F156" s="1"/>
      <c r="G156" s="1"/>
      <c r="H156" s="1"/>
      <c r="I156" s="1"/>
      <c r="J156" s="1"/>
      <c r="K156" s="1"/>
      <c r="L156" s="1"/>
      <c r="M156" s="251"/>
      <c r="N156" s="251"/>
      <c r="O156" s="251"/>
      <c r="P156" s="251"/>
      <c r="Q156" s="251"/>
      <c r="R156" s="251"/>
      <c r="S156" s="251"/>
      <c r="T156" s="251"/>
      <c r="U156" s="251"/>
    </row>
    <row r="157" spans="2:21" ht="12.75">
      <c r="B157" s="255"/>
      <c r="C157" s="251"/>
      <c r="D157" s="251"/>
      <c r="E157" s="1"/>
      <c r="F157" s="1"/>
      <c r="G157" s="1"/>
      <c r="H157" s="1"/>
      <c r="I157" s="1"/>
      <c r="J157" s="1"/>
      <c r="K157" s="1"/>
      <c r="L157" s="1"/>
      <c r="M157" s="251"/>
      <c r="N157" s="251"/>
      <c r="O157" s="251"/>
      <c r="P157" s="251"/>
      <c r="Q157" s="251"/>
      <c r="R157" s="251"/>
      <c r="S157" s="251"/>
      <c r="T157" s="251"/>
      <c r="U157" s="251"/>
    </row>
    <row r="158" spans="2:21" ht="12.75">
      <c r="B158" s="255"/>
      <c r="C158" s="251"/>
      <c r="D158" s="251"/>
      <c r="E158" s="1"/>
      <c r="F158" s="1"/>
      <c r="G158" s="1"/>
      <c r="H158" s="1"/>
      <c r="I158" s="1"/>
      <c r="J158" s="1"/>
      <c r="K158" s="1"/>
      <c r="L158" s="1"/>
      <c r="M158" s="251"/>
      <c r="N158" s="251"/>
      <c r="O158" s="251"/>
      <c r="P158" s="251"/>
      <c r="Q158" s="251"/>
      <c r="R158" s="251"/>
      <c r="S158" s="251"/>
      <c r="T158" s="251"/>
      <c r="U158" s="251"/>
    </row>
    <row r="159" spans="2:21" ht="12.75">
      <c r="B159" s="255"/>
      <c r="C159" s="251"/>
      <c r="D159" s="251"/>
      <c r="E159" s="1"/>
      <c r="F159" s="1"/>
      <c r="G159" s="1"/>
      <c r="H159" s="1"/>
      <c r="I159" s="1"/>
      <c r="J159" s="1"/>
      <c r="K159" s="1"/>
      <c r="L159" s="1"/>
      <c r="M159" s="251"/>
      <c r="N159" s="251"/>
      <c r="O159" s="251"/>
      <c r="P159" s="251"/>
      <c r="Q159" s="251"/>
      <c r="R159" s="251"/>
      <c r="S159" s="251"/>
      <c r="T159" s="251"/>
      <c r="U159" s="251"/>
    </row>
    <row r="160" spans="2:21" ht="12.75">
      <c r="B160" s="255"/>
      <c r="C160" s="251"/>
      <c r="D160" s="251"/>
      <c r="E160" s="1"/>
      <c r="F160" s="1"/>
      <c r="G160" s="1"/>
      <c r="H160" s="1"/>
      <c r="I160" s="1"/>
      <c r="J160" s="1"/>
      <c r="K160" s="1"/>
      <c r="L160" s="1"/>
      <c r="M160" s="251"/>
      <c r="N160" s="251"/>
      <c r="O160" s="251"/>
      <c r="P160" s="251"/>
      <c r="Q160" s="251"/>
      <c r="R160" s="251"/>
      <c r="S160" s="251"/>
      <c r="T160" s="251"/>
      <c r="U160" s="251"/>
    </row>
    <row r="161" spans="2:21" ht="12.75">
      <c r="B161" s="255"/>
      <c r="C161" s="251"/>
      <c r="D161" s="251"/>
      <c r="E161" s="1"/>
      <c r="F161" s="1"/>
      <c r="G161" s="1"/>
      <c r="H161" s="1"/>
      <c r="I161" s="1"/>
      <c r="J161" s="1"/>
      <c r="K161" s="1"/>
      <c r="L161" s="1"/>
      <c r="M161" s="251"/>
      <c r="N161" s="251"/>
      <c r="O161" s="251"/>
      <c r="P161" s="251"/>
      <c r="Q161" s="251"/>
      <c r="R161" s="251"/>
      <c r="S161" s="251"/>
      <c r="T161" s="251"/>
      <c r="U161" s="251"/>
    </row>
    <row r="162" spans="2:21" ht="12.75">
      <c r="B162" s="255"/>
      <c r="C162" s="251"/>
      <c r="D162" s="251"/>
      <c r="E162" s="1"/>
      <c r="F162" s="1"/>
      <c r="G162" s="1"/>
      <c r="H162" s="1"/>
      <c r="I162" s="1"/>
      <c r="J162" s="1"/>
      <c r="K162" s="1"/>
      <c r="L162" s="1"/>
      <c r="M162" s="251"/>
      <c r="N162" s="251"/>
      <c r="O162" s="251"/>
      <c r="P162" s="251"/>
      <c r="Q162" s="251"/>
      <c r="R162" s="251"/>
      <c r="S162" s="251"/>
      <c r="T162" s="251"/>
      <c r="U162" s="251"/>
    </row>
    <row r="163" spans="2:21" ht="12.75">
      <c r="B163" s="255"/>
      <c r="C163" s="251"/>
      <c r="D163" s="251"/>
      <c r="E163" s="1"/>
      <c r="F163" s="1"/>
      <c r="G163" s="1"/>
      <c r="H163" s="1"/>
      <c r="I163" s="1"/>
      <c r="J163" s="1"/>
      <c r="K163" s="1"/>
      <c r="L163" s="1"/>
      <c r="M163" s="251"/>
      <c r="N163" s="251"/>
      <c r="O163" s="251"/>
      <c r="P163" s="251"/>
      <c r="Q163" s="251"/>
      <c r="R163" s="251"/>
      <c r="S163" s="251"/>
      <c r="T163" s="251"/>
      <c r="U163" s="251"/>
    </row>
    <row r="164" spans="2:21" ht="12.75">
      <c r="B164" s="255"/>
      <c r="C164" s="251"/>
      <c r="D164" s="251"/>
      <c r="E164" s="1"/>
      <c r="F164" s="1"/>
      <c r="G164" s="1"/>
      <c r="H164" s="1"/>
      <c r="I164" s="1"/>
      <c r="J164" s="1"/>
      <c r="K164" s="1"/>
      <c r="L164" s="1"/>
      <c r="M164" s="251"/>
      <c r="N164" s="251"/>
      <c r="O164" s="251"/>
      <c r="P164" s="251"/>
      <c r="Q164" s="251"/>
      <c r="R164" s="251"/>
      <c r="S164" s="251"/>
      <c r="T164" s="251"/>
      <c r="U164" s="251"/>
    </row>
    <row r="165" spans="2:21" ht="12.75">
      <c r="B165" s="255"/>
      <c r="C165" s="251"/>
      <c r="D165" s="251"/>
      <c r="E165" s="1"/>
      <c r="F165" s="1"/>
      <c r="G165" s="1"/>
      <c r="H165" s="1"/>
      <c r="I165" s="1"/>
      <c r="J165" s="1"/>
      <c r="K165" s="1"/>
      <c r="L165" s="1"/>
      <c r="M165" s="251"/>
      <c r="N165" s="251"/>
      <c r="O165" s="251"/>
      <c r="P165" s="251"/>
      <c r="Q165" s="251"/>
      <c r="R165" s="251"/>
      <c r="S165" s="251"/>
      <c r="T165" s="251"/>
      <c r="U165" s="251"/>
    </row>
    <row r="166" spans="2:21" ht="12.75">
      <c r="B166" s="255"/>
      <c r="C166" s="251"/>
      <c r="D166" s="251"/>
      <c r="E166" s="1"/>
      <c r="F166" s="1"/>
      <c r="G166" s="1"/>
      <c r="H166" s="1"/>
      <c r="I166" s="1"/>
      <c r="J166" s="1"/>
      <c r="K166" s="1"/>
      <c r="L166" s="1"/>
      <c r="M166" s="251"/>
      <c r="N166" s="251"/>
      <c r="O166" s="251"/>
      <c r="P166" s="251"/>
      <c r="Q166" s="251"/>
      <c r="R166" s="251"/>
      <c r="S166" s="251"/>
      <c r="T166" s="251"/>
      <c r="U166" s="251"/>
    </row>
    <row r="167" spans="2:21" ht="12.75">
      <c r="B167" s="255"/>
      <c r="C167" s="251"/>
      <c r="D167" s="251"/>
      <c r="E167" s="1"/>
      <c r="F167" s="1"/>
      <c r="G167" s="1"/>
      <c r="H167" s="1"/>
      <c r="I167" s="1"/>
      <c r="J167" s="1"/>
      <c r="K167" s="1"/>
      <c r="L167" s="1"/>
      <c r="M167" s="251"/>
      <c r="N167" s="251"/>
      <c r="O167" s="251"/>
      <c r="P167" s="251"/>
      <c r="Q167" s="251"/>
      <c r="R167" s="251"/>
      <c r="S167" s="251"/>
      <c r="T167" s="251"/>
      <c r="U167" s="251"/>
    </row>
    <row r="168" spans="2:21" ht="12.75">
      <c r="B168" s="255"/>
      <c r="C168" s="251"/>
      <c r="D168" s="251"/>
      <c r="E168" s="1"/>
      <c r="F168" s="1"/>
      <c r="G168" s="1"/>
      <c r="H168" s="1"/>
      <c r="I168" s="1"/>
      <c r="J168" s="1"/>
      <c r="K168" s="1"/>
      <c r="L168" s="1"/>
      <c r="M168" s="251"/>
      <c r="N168" s="251"/>
      <c r="O168" s="251"/>
      <c r="P168" s="251"/>
      <c r="Q168" s="251"/>
      <c r="R168" s="251"/>
      <c r="S168" s="251"/>
      <c r="T168" s="251"/>
      <c r="U168" s="251"/>
    </row>
    <row r="169" spans="2:21" ht="12.75">
      <c r="B169" s="255"/>
      <c r="C169" s="251"/>
      <c r="D169" s="251"/>
      <c r="E169" s="1"/>
      <c r="F169" s="1"/>
      <c r="G169" s="1"/>
      <c r="H169" s="1"/>
      <c r="I169" s="1"/>
      <c r="J169" s="1"/>
      <c r="K169" s="1"/>
      <c r="L169" s="1"/>
      <c r="M169" s="251"/>
      <c r="N169" s="251"/>
      <c r="O169" s="251"/>
      <c r="P169" s="251"/>
      <c r="Q169" s="251"/>
      <c r="R169" s="251"/>
      <c r="S169" s="251"/>
      <c r="T169" s="251"/>
      <c r="U169" s="251"/>
    </row>
    <row r="170" spans="2:21" ht="12.75">
      <c r="B170" s="255"/>
      <c r="C170" s="251"/>
      <c r="D170" s="251"/>
      <c r="E170" s="1"/>
      <c r="F170" s="1"/>
      <c r="G170" s="1"/>
      <c r="H170" s="1"/>
      <c r="I170" s="1"/>
      <c r="J170" s="1"/>
      <c r="K170" s="1"/>
      <c r="L170" s="1"/>
      <c r="M170" s="251"/>
      <c r="N170" s="251"/>
      <c r="O170" s="251"/>
      <c r="P170" s="251"/>
      <c r="Q170" s="251"/>
      <c r="R170" s="251"/>
      <c r="S170" s="251"/>
      <c r="T170" s="251"/>
      <c r="U170" s="251"/>
    </row>
    <row r="171" spans="2:21" ht="12.75">
      <c r="B171" s="255"/>
      <c r="C171" s="251"/>
      <c r="D171" s="251"/>
      <c r="E171" s="1"/>
      <c r="F171" s="1"/>
      <c r="G171" s="1"/>
      <c r="H171" s="1"/>
      <c r="I171" s="1"/>
      <c r="J171" s="1"/>
      <c r="K171" s="1"/>
      <c r="L171" s="1"/>
      <c r="M171" s="251"/>
      <c r="N171" s="251"/>
      <c r="O171" s="251"/>
      <c r="P171" s="251"/>
      <c r="Q171" s="251"/>
      <c r="R171" s="251"/>
      <c r="S171" s="251"/>
      <c r="T171" s="251"/>
      <c r="U171" s="251"/>
    </row>
    <row r="172" spans="2:21" ht="12.75">
      <c r="B172" s="255"/>
      <c r="C172" s="251"/>
      <c r="D172" s="251"/>
      <c r="E172" s="1"/>
      <c r="F172" s="1"/>
      <c r="G172" s="1"/>
      <c r="H172" s="1"/>
      <c r="I172" s="1"/>
      <c r="J172" s="1"/>
      <c r="K172" s="1"/>
      <c r="L172" s="1"/>
      <c r="M172" s="251"/>
      <c r="N172" s="251"/>
      <c r="O172" s="251"/>
      <c r="P172" s="251"/>
      <c r="Q172" s="251"/>
      <c r="R172" s="251"/>
      <c r="S172" s="251"/>
      <c r="T172" s="251"/>
      <c r="U172" s="251"/>
    </row>
    <row r="173" spans="2:21" ht="12.75">
      <c r="B173" s="255"/>
      <c r="C173" s="251"/>
      <c r="D173" s="251"/>
      <c r="E173" s="1"/>
      <c r="F173" s="1"/>
      <c r="G173" s="1"/>
      <c r="H173" s="1"/>
      <c r="I173" s="1"/>
      <c r="J173" s="1"/>
      <c r="K173" s="1"/>
      <c r="L173" s="1"/>
      <c r="M173" s="251"/>
      <c r="N173" s="251"/>
      <c r="O173" s="251"/>
      <c r="P173" s="251"/>
      <c r="Q173" s="251"/>
      <c r="R173" s="251"/>
      <c r="S173" s="251"/>
      <c r="T173" s="251"/>
      <c r="U173" s="251"/>
    </row>
    <row r="174" spans="2:21" ht="12.75">
      <c r="B174" s="255"/>
      <c r="C174" s="251"/>
      <c r="D174" s="251"/>
      <c r="E174" s="1"/>
      <c r="F174" s="1"/>
      <c r="G174" s="1"/>
      <c r="H174" s="1"/>
      <c r="I174" s="1"/>
      <c r="J174" s="1"/>
      <c r="K174" s="1"/>
      <c r="L174" s="1"/>
      <c r="M174" s="251"/>
      <c r="N174" s="251"/>
      <c r="O174" s="251"/>
      <c r="P174" s="251"/>
      <c r="Q174" s="251"/>
      <c r="R174" s="251"/>
      <c r="S174" s="251"/>
      <c r="T174" s="251"/>
      <c r="U174" s="251"/>
    </row>
    <row r="175" spans="2:21" ht="12.75">
      <c r="B175" s="255"/>
      <c r="C175" s="251"/>
      <c r="D175" s="251"/>
      <c r="E175" s="1"/>
      <c r="F175" s="1"/>
      <c r="G175" s="1"/>
      <c r="H175" s="1"/>
      <c r="I175" s="1"/>
      <c r="J175" s="1"/>
      <c r="K175" s="1"/>
      <c r="L175" s="1"/>
      <c r="M175" s="251"/>
      <c r="N175" s="251"/>
      <c r="O175" s="251"/>
      <c r="P175" s="251"/>
      <c r="Q175" s="251"/>
      <c r="R175" s="251"/>
      <c r="S175" s="251"/>
      <c r="T175" s="251"/>
      <c r="U175" s="251"/>
    </row>
    <row r="176" spans="2:21" ht="12.75">
      <c r="B176" s="255"/>
      <c r="C176" s="251"/>
      <c r="D176" s="251"/>
      <c r="E176" s="1"/>
      <c r="F176" s="1"/>
      <c r="G176" s="1"/>
      <c r="H176" s="1"/>
      <c r="I176" s="1"/>
      <c r="J176" s="1"/>
      <c r="K176" s="1"/>
      <c r="L176" s="1"/>
      <c r="M176" s="251"/>
      <c r="N176" s="251"/>
      <c r="O176" s="251"/>
      <c r="P176" s="251"/>
      <c r="Q176" s="251"/>
      <c r="R176" s="251"/>
      <c r="S176" s="251"/>
      <c r="T176" s="251"/>
      <c r="U176" s="251"/>
    </row>
    <row r="177" spans="2:21" ht="12.75">
      <c r="B177" s="255"/>
      <c r="C177" s="251"/>
      <c r="D177" s="251"/>
      <c r="E177" s="1"/>
      <c r="F177" s="1"/>
      <c r="G177" s="1"/>
      <c r="H177" s="1"/>
      <c r="I177" s="1"/>
      <c r="J177" s="1"/>
      <c r="K177" s="1"/>
      <c r="L177" s="1"/>
      <c r="M177" s="251"/>
      <c r="N177" s="251"/>
      <c r="O177" s="251"/>
      <c r="P177" s="251"/>
      <c r="Q177" s="251"/>
      <c r="R177" s="251"/>
      <c r="S177" s="251"/>
      <c r="T177" s="251"/>
      <c r="U177" s="251"/>
    </row>
    <row r="178" spans="2:21" ht="12.75">
      <c r="B178" s="255"/>
      <c r="C178" s="251"/>
      <c r="D178" s="251"/>
      <c r="E178" s="1"/>
      <c r="F178" s="1"/>
      <c r="G178" s="1"/>
      <c r="H178" s="1"/>
      <c r="I178" s="1"/>
      <c r="J178" s="1"/>
      <c r="K178" s="1"/>
      <c r="L178" s="1"/>
      <c r="M178" s="251"/>
      <c r="N178" s="251"/>
      <c r="O178" s="251"/>
      <c r="P178" s="251"/>
      <c r="Q178" s="251"/>
      <c r="R178" s="251"/>
      <c r="S178" s="251"/>
      <c r="T178" s="251"/>
      <c r="U178" s="251"/>
    </row>
    <row r="179" spans="2:21" ht="12.75">
      <c r="B179" s="255"/>
      <c r="C179" s="251"/>
      <c r="D179" s="251"/>
      <c r="E179" s="1"/>
      <c r="F179" s="1"/>
      <c r="G179" s="1"/>
      <c r="H179" s="1"/>
      <c r="I179" s="1"/>
      <c r="J179" s="1"/>
      <c r="K179" s="1"/>
      <c r="L179" s="1"/>
      <c r="M179" s="251"/>
      <c r="N179" s="251"/>
      <c r="O179" s="251"/>
      <c r="P179" s="251"/>
      <c r="Q179" s="251"/>
      <c r="R179" s="251"/>
      <c r="S179" s="251"/>
      <c r="T179" s="251"/>
      <c r="U179" s="251"/>
    </row>
    <row r="180" spans="2:21" ht="12.75">
      <c r="B180" s="255"/>
      <c r="C180" s="251"/>
      <c r="D180" s="251"/>
      <c r="E180" s="1"/>
      <c r="F180" s="1"/>
      <c r="G180" s="1"/>
      <c r="H180" s="1"/>
      <c r="I180" s="1"/>
      <c r="J180" s="1"/>
      <c r="K180" s="1"/>
      <c r="L180" s="1"/>
      <c r="M180" s="251"/>
      <c r="N180" s="251"/>
      <c r="O180" s="251"/>
      <c r="P180" s="251"/>
      <c r="Q180" s="251"/>
      <c r="R180" s="251"/>
      <c r="S180" s="251"/>
      <c r="T180" s="251"/>
      <c r="U180" s="251"/>
    </row>
    <row r="181" spans="2:21" ht="12.75">
      <c r="B181" s="255"/>
      <c r="C181" s="251"/>
      <c r="D181" s="251"/>
      <c r="E181" s="1"/>
      <c r="F181" s="1"/>
      <c r="G181" s="1"/>
      <c r="H181" s="1"/>
      <c r="I181" s="1"/>
      <c r="J181" s="1"/>
      <c r="K181" s="1"/>
      <c r="L181" s="1"/>
      <c r="M181" s="251"/>
      <c r="N181" s="251"/>
      <c r="O181" s="251"/>
      <c r="P181" s="251"/>
      <c r="Q181" s="251"/>
      <c r="R181" s="251"/>
      <c r="S181" s="251"/>
      <c r="T181" s="251"/>
      <c r="U181" s="251"/>
    </row>
    <row r="182" spans="2:21" ht="12.75">
      <c r="B182" s="255"/>
      <c r="C182" s="251"/>
      <c r="D182" s="251"/>
      <c r="E182" s="1"/>
      <c r="F182" s="1"/>
      <c r="G182" s="1"/>
      <c r="H182" s="1"/>
      <c r="I182" s="1"/>
      <c r="J182" s="1"/>
      <c r="K182" s="1"/>
      <c r="L182" s="1"/>
      <c r="M182" s="251"/>
      <c r="N182" s="251"/>
      <c r="O182" s="251"/>
      <c r="P182" s="251"/>
      <c r="Q182" s="251"/>
      <c r="R182" s="251"/>
      <c r="S182" s="251"/>
      <c r="T182" s="251"/>
      <c r="U182" s="251"/>
    </row>
    <row r="183" spans="2:21" ht="12.75">
      <c r="B183" s="255"/>
      <c r="C183" s="251"/>
      <c r="D183" s="251"/>
      <c r="E183" s="1"/>
      <c r="F183" s="1"/>
      <c r="G183" s="1"/>
      <c r="H183" s="1"/>
      <c r="I183" s="1"/>
      <c r="J183" s="1"/>
      <c r="K183" s="1"/>
      <c r="L183" s="1"/>
      <c r="M183" s="251"/>
      <c r="N183" s="251"/>
      <c r="O183" s="251"/>
      <c r="P183" s="251"/>
      <c r="Q183" s="251"/>
      <c r="R183" s="251"/>
      <c r="S183" s="251"/>
      <c r="T183" s="251"/>
      <c r="U183" s="251"/>
    </row>
    <row r="184" spans="2:21" ht="12.75">
      <c r="B184" s="255"/>
      <c r="C184" s="251"/>
      <c r="D184" s="251"/>
      <c r="E184" s="1"/>
      <c r="F184" s="1"/>
      <c r="G184" s="1"/>
      <c r="H184" s="1"/>
      <c r="I184" s="1"/>
      <c r="J184" s="1"/>
      <c r="K184" s="1"/>
      <c r="L184" s="1"/>
      <c r="M184" s="251"/>
      <c r="N184" s="251"/>
      <c r="O184" s="251"/>
      <c r="P184" s="251"/>
      <c r="Q184" s="251"/>
      <c r="R184" s="251"/>
      <c r="S184" s="251"/>
      <c r="T184" s="251"/>
      <c r="U184" s="251"/>
    </row>
    <row r="185" spans="2:21" ht="12.75">
      <c r="B185" s="255"/>
      <c r="C185" s="251"/>
      <c r="D185" s="251"/>
      <c r="E185" s="1"/>
      <c r="F185" s="1"/>
      <c r="G185" s="1"/>
      <c r="H185" s="1"/>
      <c r="I185" s="1"/>
      <c r="J185" s="1"/>
      <c r="K185" s="1"/>
      <c r="L185" s="1"/>
      <c r="M185" s="251"/>
      <c r="N185" s="251"/>
      <c r="O185" s="251"/>
      <c r="P185" s="251"/>
      <c r="Q185" s="251"/>
      <c r="R185" s="251"/>
      <c r="S185" s="251"/>
      <c r="T185" s="251"/>
      <c r="U185" s="251"/>
    </row>
    <row r="186" spans="2:21" ht="12.75">
      <c r="B186" s="255"/>
      <c r="C186" s="251"/>
      <c r="D186" s="251"/>
      <c r="E186" s="1"/>
      <c r="F186" s="1"/>
      <c r="G186" s="1"/>
      <c r="H186" s="1"/>
      <c r="I186" s="1"/>
      <c r="J186" s="1"/>
      <c r="K186" s="1"/>
      <c r="L186" s="1"/>
      <c r="M186" s="251"/>
      <c r="N186" s="251"/>
      <c r="O186" s="251"/>
      <c r="P186" s="251"/>
      <c r="Q186" s="251"/>
      <c r="R186" s="251"/>
      <c r="S186" s="251"/>
      <c r="T186" s="251"/>
      <c r="U186" s="251"/>
    </row>
    <row r="187" spans="2:21" ht="12.75">
      <c r="B187" s="255"/>
      <c r="C187" s="251"/>
      <c r="D187" s="251"/>
      <c r="E187" s="1"/>
      <c r="F187" s="1"/>
      <c r="G187" s="1"/>
      <c r="H187" s="1"/>
      <c r="I187" s="1"/>
      <c r="J187" s="1"/>
      <c r="K187" s="1"/>
      <c r="L187" s="1"/>
      <c r="M187" s="251"/>
      <c r="N187" s="251"/>
      <c r="O187" s="251"/>
      <c r="P187" s="251"/>
      <c r="Q187" s="251"/>
      <c r="R187" s="251"/>
      <c r="S187" s="251"/>
      <c r="T187" s="251"/>
      <c r="U187" s="251"/>
    </row>
    <row r="188" spans="2:21" ht="12.75">
      <c r="B188" s="255"/>
      <c r="C188" s="251"/>
      <c r="D188" s="251"/>
      <c r="E188" s="1"/>
      <c r="F188" s="1"/>
      <c r="G188" s="1"/>
      <c r="H188" s="1"/>
      <c r="I188" s="1"/>
      <c r="J188" s="1"/>
      <c r="K188" s="1"/>
      <c r="L188" s="1"/>
      <c r="M188" s="251"/>
      <c r="N188" s="251"/>
      <c r="O188" s="251"/>
      <c r="P188" s="251"/>
      <c r="Q188" s="251"/>
      <c r="R188" s="251"/>
      <c r="S188" s="251"/>
      <c r="T188" s="251"/>
      <c r="U188" s="251"/>
    </row>
    <row r="189" spans="2:21" ht="12.75">
      <c r="B189" s="255"/>
      <c r="C189" s="251"/>
      <c r="D189" s="251"/>
      <c r="E189" s="1"/>
      <c r="F189" s="1"/>
      <c r="G189" s="1"/>
      <c r="H189" s="1"/>
      <c r="I189" s="1"/>
      <c r="J189" s="1"/>
      <c r="K189" s="1"/>
      <c r="L189" s="1"/>
      <c r="M189" s="251"/>
      <c r="N189" s="251"/>
      <c r="O189" s="251"/>
      <c r="P189" s="251"/>
      <c r="Q189" s="251"/>
      <c r="R189" s="251"/>
      <c r="S189" s="251"/>
      <c r="T189" s="251"/>
      <c r="U189" s="251"/>
    </row>
    <row r="190" spans="2:21" ht="12.75">
      <c r="B190" s="255"/>
      <c r="C190" s="251"/>
      <c r="D190" s="251"/>
      <c r="E190" s="1"/>
      <c r="F190" s="1"/>
      <c r="G190" s="1"/>
      <c r="H190" s="1"/>
      <c r="I190" s="1"/>
      <c r="J190" s="1"/>
      <c r="K190" s="1"/>
      <c r="L190" s="1"/>
      <c r="M190" s="251"/>
      <c r="N190" s="251"/>
      <c r="O190" s="251"/>
      <c r="P190" s="251"/>
      <c r="Q190" s="251"/>
      <c r="R190" s="251"/>
      <c r="S190" s="251"/>
      <c r="T190" s="251"/>
      <c r="U190" s="251"/>
    </row>
    <row r="191" spans="2:21" ht="12.75">
      <c r="B191" s="255"/>
      <c r="C191" s="251"/>
      <c r="D191" s="251"/>
      <c r="E191" s="1"/>
      <c r="F191" s="1"/>
      <c r="G191" s="1"/>
      <c r="H191" s="1"/>
      <c r="I191" s="1"/>
      <c r="J191" s="1"/>
      <c r="K191" s="1"/>
      <c r="L191" s="1"/>
      <c r="M191" s="251"/>
      <c r="N191" s="251"/>
      <c r="O191" s="251"/>
      <c r="P191" s="251"/>
      <c r="Q191" s="251"/>
      <c r="R191" s="251"/>
      <c r="S191" s="251"/>
      <c r="T191" s="251"/>
      <c r="U191" s="251"/>
    </row>
    <row r="192" spans="2:21" ht="12.75">
      <c r="B192" s="255"/>
      <c r="C192" s="251"/>
      <c r="D192" s="251"/>
      <c r="E192" s="1"/>
      <c r="F192" s="1"/>
      <c r="G192" s="1"/>
      <c r="H192" s="1"/>
      <c r="I192" s="1"/>
      <c r="J192" s="1"/>
      <c r="K192" s="1"/>
      <c r="L192" s="1"/>
      <c r="M192" s="251"/>
      <c r="N192" s="251"/>
      <c r="O192" s="251"/>
      <c r="P192" s="251"/>
      <c r="Q192" s="251"/>
      <c r="R192" s="251"/>
      <c r="S192" s="251"/>
      <c r="T192" s="251"/>
      <c r="U192" s="251"/>
    </row>
    <row r="193" spans="2:21" ht="12.75">
      <c r="B193" s="255"/>
      <c r="C193" s="251"/>
      <c r="D193" s="251"/>
      <c r="E193" s="1"/>
      <c r="F193" s="1"/>
      <c r="G193" s="1"/>
      <c r="H193" s="1"/>
      <c r="I193" s="1"/>
      <c r="J193" s="1"/>
      <c r="K193" s="1"/>
      <c r="L193" s="1"/>
      <c r="M193" s="251"/>
      <c r="N193" s="251"/>
      <c r="O193" s="251"/>
      <c r="P193" s="251"/>
      <c r="Q193" s="251"/>
      <c r="R193" s="251"/>
      <c r="S193" s="251"/>
      <c r="T193" s="251"/>
      <c r="U193" s="251"/>
    </row>
    <row r="194" spans="2:21" ht="12.75">
      <c r="B194" s="255"/>
      <c r="C194" s="251"/>
      <c r="D194" s="251"/>
      <c r="E194" s="1"/>
      <c r="F194" s="1"/>
      <c r="G194" s="1"/>
      <c r="H194" s="1"/>
      <c r="I194" s="1"/>
      <c r="J194" s="1"/>
      <c r="K194" s="1"/>
      <c r="L194" s="1"/>
      <c r="M194" s="251"/>
      <c r="N194" s="251"/>
      <c r="O194" s="251"/>
      <c r="P194" s="251"/>
      <c r="Q194" s="251"/>
      <c r="R194" s="251"/>
      <c r="S194" s="251"/>
      <c r="T194" s="251"/>
      <c r="U194" s="251"/>
    </row>
    <row r="195" spans="2:21" ht="12.75">
      <c r="B195" s="255"/>
      <c r="C195" s="251"/>
      <c r="D195" s="251"/>
      <c r="E195" s="1"/>
      <c r="F195" s="1"/>
      <c r="G195" s="1"/>
      <c r="H195" s="1"/>
      <c r="I195" s="1"/>
      <c r="J195" s="1"/>
      <c r="K195" s="1"/>
      <c r="L195" s="1"/>
      <c r="M195" s="251"/>
      <c r="N195" s="251"/>
      <c r="O195" s="251"/>
      <c r="P195" s="251"/>
      <c r="Q195" s="251"/>
      <c r="R195" s="251"/>
      <c r="S195" s="251"/>
      <c r="T195" s="251"/>
      <c r="U195" s="251"/>
    </row>
    <row r="196" spans="2:21" ht="12.75">
      <c r="B196" s="255"/>
      <c r="C196" s="251"/>
      <c r="D196" s="251"/>
      <c r="E196" s="1"/>
      <c r="F196" s="1"/>
      <c r="G196" s="1"/>
      <c r="H196" s="1"/>
      <c r="I196" s="1"/>
      <c r="J196" s="1"/>
      <c r="K196" s="1"/>
      <c r="L196" s="1"/>
      <c r="M196" s="251"/>
      <c r="N196" s="251"/>
      <c r="O196" s="251"/>
      <c r="P196" s="251"/>
      <c r="Q196" s="251"/>
      <c r="R196" s="251"/>
      <c r="S196" s="251"/>
      <c r="T196" s="251"/>
      <c r="U196" s="251"/>
    </row>
    <row r="197" spans="2:21" ht="12.75">
      <c r="B197" s="255"/>
      <c r="C197" s="251"/>
      <c r="D197" s="251"/>
      <c r="E197" s="1"/>
      <c r="F197" s="1"/>
      <c r="G197" s="1"/>
      <c r="H197" s="1"/>
      <c r="I197" s="1"/>
      <c r="J197" s="1"/>
      <c r="K197" s="1"/>
      <c r="L197" s="1"/>
      <c r="M197" s="251"/>
      <c r="N197" s="251"/>
      <c r="O197" s="251"/>
      <c r="P197" s="251"/>
      <c r="Q197" s="251"/>
      <c r="R197" s="251"/>
      <c r="S197" s="251"/>
      <c r="T197" s="251"/>
      <c r="U197" s="251"/>
    </row>
    <row r="198" spans="2:21" ht="12.75">
      <c r="B198" s="255"/>
      <c r="C198" s="251"/>
      <c r="D198" s="251"/>
      <c r="E198" s="1"/>
      <c r="F198" s="1"/>
      <c r="G198" s="1"/>
      <c r="H198" s="1"/>
      <c r="I198" s="1"/>
      <c r="J198" s="1"/>
      <c r="K198" s="1"/>
      <c r="L198" s="1"/>
      <c r="M198" s="251"/>
      <c r="N198" s="251"/>
      <c r="O198" s="251"/>
      <c r="P198" s="251"/>
      <c r="Q198" s="251"/>
      <c r="R198" s="251"/>
      <c r="S198" s="251"/>
      <c r="T198" s="251"/>
      <c r="U198" s="251"/>
    </row>
    <row r="199" spans="2:21" ht="12.75">
      <c r="B199" s="255"/>
      <c r="C199" s="251"/>
      <c r="D199" s="251"/>
      <c r="E199" s="1"/>
      <c r="F199" s="1"/>
      <c r="G199" s="1"/>
      <c r="H199" s="1"/>
      <c r="I199" s="1"/>
      <c r="J199" s="1"/>
      <c r="K199" s="1"/>
      <c r="L199" s="1"/>
      <c r="M199" s="251"/>
      <c r="N199" s="251"/>
      <c r="O199" s="251"/>
      <c r="P199" s="251"/>
      <c r="Q199" s="251"/>
      <c r="R199" s="251"/>
      <c r="S199" s="251"/>
      <c r="T199" s="251"/>
      <c r="U199" s="251"/>
    </row>
    <row r="200" spans="2:21" ht="12.75">
      <c r="B200" s="255"/>
      <c r="C200" s="251"/>
      <c r="D200" s="251"/>
      <c r="E200" s="1"/>
      <c r="F200" s="1"/>
      <c r="G200" s="1"/>
      <c r="H200" s="1"/>
      <c r="I200" s="1"/>
      <c r="J200" s="1"/>
      <c r="K200" s="1"/>
      <c r="L200" s="1"/>
      <c r="M200" s="251"/>
      <c r="N200" s="251"/>
      <c r="O200" s="251"/>
      <c r="P200" s="251"/>
      <c r="Q200" s="251"/>
      <c r="R200" s="251"/>
      <c r="S200" s="251"/>
      <c r="T200" s="251"/>
      <c r="U200" s="251"/>
    </row>
    <row r="201" spans="2:21" ht="12.75">
      <c r="B201" s="255"/>
      <c r="C201" s="251"/>
      <c r="D201" s="251"/>
      <c r="E201" s="1"/>
      <c r="F201" s="1"/>
      <c r="G201" s="1"/>
      <c r="H201" s="1"/>
      <c r="I201" s="1"/>
      <c r="J201" s="1"/>
      <c r="K201" s="1"/>
      <c r="L201" s="1"/>
      <c r="M201" s="251"/>
      <c r="N201" s="251"/>
      <c r="O201" s="251"/>
      <c r="P201" s="251"/>
      <c r="Q201" s="251"/>
      <c r="R201" s="251"/>
      <c r="S201" s="251"/>
      <c r="T201" s="251"/>
      <c r="U201" s="251"/>
    </row>
    <row r="202" spans="2:21" ht="12.75">
      <c r="B202" s="255"/>
      <c r="C202" s="251"/>
      <c r="D202" s="251"/>
      <c r="E202" s="1"/>
      <c r="F202" s="1"/>
      <c r="G202" s="1"/>
      <c r="H202" s="1"/>
      <c r="I202" s="1"/>
      <c r="J202" s="1"/>
      <c r="K202" s="1"/>
      <c r="L202" s="1"/>
      <c r="M202" s="251"/>
      <c r="N202" s="251"/>
      <c r="O202" s="251"/>
      <c r="P202" s="251"/>
      <c r="Q202" s="251"/>
      <c r="R202" s="251"/>
      <c r="S202" s="251"/>
      <c r="T202" s="251"/>
      <c r="U202" s="251"/>
    </row>
    <row r="203" spans="2:21" ht="12.75">
      <c r="B203" s="255"/>
      <c r="C203" s="251"/>
      <c r="D203" s="251"/>
      <c r="E203" s="1"/>
      <c r="F203" s="1"/>
      <c r="G203" s="1"/>
      <c r="H203" s="1"/>
      <c r="I203" s="1"/>
      <c r="J203" s="1"/>
      <c r="K203" s="1"/>
      <c r="L203" s="1"/>
      <c r="M203" s="251"/>
      <c r="N203" s="251"/>
      <c r="O203" s="251"/>
      <c r="P203" s="251"/>
      <c r="Q203" s="251"/>
      <c r="R203" s="251"/>
      <c r="S203" s="251"/>
      <c r="T203" s="251"/>
      <c r="U203" s="251"/>
    </row>
    <row r="204" spans="2:21" ht="12.75">
      <c r="B204" s="255"/>
      <c r="C204" s="251"/>
      <c r="D204" s="251"/>
      <c r="E204" s="1"/>
      <c r="F204" s="1"/>
      <c r="G204" s="1"/>
      <c r="H204" s="1"/>
      <c r="I204" s="1"/>
      <c r="J204" s="1"/>
      <c r="K204" s="1"/>
      <c r="L204" s="1"/>
      <c r="M204" s="251"/>
      <c r="N204" s="251"/>
      <c r="O204" s="251"/>
      <c r="P204" s="251"/>
      <c r="Q204" s="251"/>
      <c r="R204" s="251"/>
      <c r="S204" s="251"/>
      <c r="T204" s="251"/>
      <c r="U204" s="251"/>
    </row>
    <row r="205" spans="2:21" ht="12.75">
      <c r="B205" s="255"/>
      <c r="C205" s="251"/>
      <c r="D205" s="251"/>
      <c r="E205" s="1"/>
      <c r="F205" s="1"/>
      <c r="G205" s="1"/>
      <c r="H205" s="1"/>
      <c r="I205" s="1"/>
      <c r="J205" s="1"/>
      <c r="K205" s="1"/>
      <c r="L205" s="1"/>
      <c r="M205" s="251"/>
      <c r="N205" s="251"/>
      <c r="O205" s="251"/>
      <c r="P205" s="251"/>
      <c r="Q205" s="251"/>
      <c r="R205" s="251"/>
      <c r="S205" s="251"/>
      <c r="T205" s="251"/>
      <c r="U205" s="251"/>
    </row>
    <row r="206" spans="2:21" ht="12.75">
      <c r="B206" s="255"/>
      <c r="C206" s="251"/>
      <c r="D206" s="251"/>
      <c r="E206" s="1"/>
      <c r="F206" s="1"/>
      <c r="G206" s="1"/>
      <c r="H206" s="1"/>
      <c r="I206" s="1"/>
      <c r="J206" s="1"/>
      <c r="K206" s="1"/>
      <c r="L206" s="1"/>
      <c r="M206" s="251"/>
      <c r="N206" s="251"/>
      <c r="O206" s="251"/>
      <c r="P206" s="251"/>
      <c r="Q206" s="251"/>
      <c r="R206" s="251"/>
      <c r="S206" s="251"/>
      <c r="T206" s="251"/>
      <c r="U206" s="251"/>
    </row>
    <row r="207" spans="2:21" ht="12.75">
      <c r="B207" s="255"/>
      <c r="C207" s="251"/>
      <c r="D207" s="251"/>
      <c r="E207" s="1"/>
      <c r="F207" s="1"/>
      <c r="G207" s="1"/>
      <c r="H207" s="1"/>
      <c r="I207" s="1"/>
      <c r="J207" s="1"/>
      <c r="K207" s="1"/>
      <c r="L207" s="1"/>
      <c r="M207" s="251"/>
      <c r="N207" s="251"/>
      <c r="O207" s="251"/>
      <c r="P207" s="251"/>
      <c r="Q207" s="251"/>
      <c r="R207" s="251"/>
      <c r="S207" s="251"/>
      <c r="T207" s="251"/>
      <c r="U207" s="251"/>
    </row>
    <row r="208" spans="2:21" ht="12.75">
      <c r="B208" s="255"/>
      <c r="C208" s="251"/>
      <c r="D208" s="251"/>
      <c r="E208" s="1"/>
      <c r="F208" s="1"/>
      <c r="G208" s="1"/>
      <c r="H208" s="1"/>
      <c r="I208" s="1"/>
      <c r="J208" s="1"/>
      <c r="K208" s="1"/>
      <c r="L208" s="1"/>
      <c r="M208" s="251"/>
      <c r="N208" s="251"/>
      <c r="O208" s="251"/>
      <c r="P208" s="251"/>
      <c r="Q208" s="251"/>
      <c r="R208" s="251"/>
      <c r="S208" s="251"/>
      <c r="T208" s="251"/>
      <c r="U208" s="251"/>
    </row>
    <row r="209" spans="2:21" ht="12.75">
      <c r="B209" s="255"/>
      <c r="C209" s="251"/>
      <c r="D209" s="251"/>
      <c r="E209" s="1"/>
      <c r="F209" s="1"/>
      <c r="G209" s="1"/>
      <c r="H209" s="1"/>
      <c r="I209" s="1"/>
      <c r="J209" s="1"/>
      <c r="K209" s="1"/>
      <c r="L209" s="1"/>
      <c r="M209" s="251"/>
      <c r="N209" s="251"/>
      <c r="O209" s="251"/>
      <c r="P209" s="251"/>
      <c r="Q209" s="251"/>
      <c r="R209" s="251"/>
      <c r="S209" s="251"/>
      <c r="T209" s="251"/>
      <c r="U209" s="251"/>
    </row>
    <row r="210" spans="2:21" ht="12.75">
      <c r="B210" s="255"/>
      <c r="C210" s="251"/>
      <c r="D210" s="251"/>
      <c r="E210" s="1"/>
      <c r="F210" s="1"/>
      <c r="G210" s="1"/>
      <c r="H210" s="1"/>
      <c r="I210" s="1"/>
      <c r="J210" s="1"/>
      <c r="K210" s="1"/>
      <c r="L210" s="1"/>
      <c r="M210" s="251"/>
      <c r="N210" s="251"/>
      <c r="O210" s="251"/>
      <c r="P210" s="251"/>
      <c r="Q210" s="251"/>
      <c r="R210" s="251"/>
      <c r="S210" s="251"/>
      <c r="T210" s="251"/>
      <c r="U210" s="251"/>
    </row>
    <row r="211" spans="2:21" ht="12.75">
      <c r="B211" s="255"/>
      <c r="C211" s="251"/>
      <c r="D211" s="251"/>
      <c r="E211" s="1"/>
      <c r="F211" s="1"/>
      <c r="G211" s="1"/>
      <c r="H211" s="1"/>
      <c r="I211" s="1"/>
      <c r="J211" s="1"/>
      <c r="K211" s="1"/>
      <c r="L211" s="1"/>
      <c r="M211" s="251"/>
      <c r="N211" s="251"/>
      <c r="O211" s="251"/>
      <c r="P211" s="251"/>
      <c r="Q211" s="251"/>
      <c r="R211" s="251"/>
      <c r="S211" s="251"/>
      <c r="T211" s="251"/>
      <c r="U211" s="251"/>
    </row>
    <row r="212" spans="2:21" ht="12.75">
      <c r="B212" s="255"/>
      <c r="C212" s="251"/>
      <c r="D212" s="251"/>
      <c r="E212" s="1"/>
      <c r="F212" s="1"/>
      <c r="G212" s="1"/>
      <c r="H212" s="1"/>
      <c r="I212" s="1"/>
      <c r="J212" s="1"/>
      <c r="K212" s="1"/>
      <c r="L212" s="1"/>
      <c r="M212" s="251"/>
      <c r="N212" s="251"/>
      <c r="O212" s="251"/>
      <c r="P212" s="251"/>
      <c r="Q212" s="251"/>
      <c r="R212" s="251"/>
      <c r="S212" s="251"/>
      <c r="T212" s="251"/>
      <c r="U212" s="251"/>
    </row>
    <row r="213" spans="2:21" ht="12.75">
      <c r="B213" s="255"/>
      <c r="C213" s="251"/>
      <c r="D213" s="251"/>
      <c r="E213" s="1"/>
      <c r="F213" s="1"/>
      <c r="G213" s="1"/>
      <c r="H213" s="1"/>
      <c r="I213" s="1"/>
      <c r="J213" s="1"/>
      <c r="K213" s="1"/>
      <c r="L213" s="1"/>
      <c r="M213" s="251"/>
      <c r="N213" s="251"/>
      <c r="O213" s="251"/>
      <c r="P213" s="251"/>
      <c r="Q213" s="251"/>
      <c r="R213" s="251"/>
      <c r="S213" s="251"/>
      <c r="T213" s="251"/>
      <c r="U213" s="251"/>
    </row>
    <row r="214" spans="2:21" ht="12.75">
      <c r="B214" s="255"/>
      <c r="C214" s="251"/>
      <c r="D214" s="251"/>
      <c r="E214" s="1"/>
      <c r="F214" s="1"/>
      <c r="G214" s="1"/>
      <c r="H214" s="1"/>
      <c r="I214" s="1"/>
      <c r="J214" s="1"/>
      <c r="K214" s="1"/>
      <c r="L214" s="1"/>
      <c r="M214" s="251"/>
      <c r="N214" s="251"/>
      <c r="O214" s="251"/>
      <c r="P214" s="251"/>
      <c r="Q214" s="251"/>
      <c r="R214" s="251"/>
      <c r="S214" s="251"/>
      <c r="T214" s="251"/>
      <c r="U214" s="251"/>
    </row>
    <row r="215" spans="2:21" ht="12.75">
      <c r="B215" s="255"/>
      <c r="C215" s="251"/>
      <c r="D215" s="251"/>
      <c r="E215" s="1"/>
      <c r="F215" s="1"/>
      <c r="G215" s="1"/>
      <c r="H215" s="1"/>
      <c r="I215" s="1"/>
      <c r="J215" s="1"/>
      <c r="K215" s="1"/>
      <c r="L215" s="1"/>
      <c r="M215" s="251"/>
      <c r="N215" s="251"/>
      <c r="O215" s="251"/>
      <c r="P215" s="251"/>
      <c r="Q215" s="251"/>
      <c r="R215" s="251"/>
      <c r="S215" s="251"/>
      <c r="T215" s="251"/>
      <c r="U215" s="251"/>
    </row>
    <row r="216" spans="2:21" ht="12.75">
      <c r="B216" s="255"/>
      <c r="C216" s="251"/>
      <c r="D216" s="251"/>
      <c r="E216" s="1"/>
      <c r="F216" s="1"/>
      <c r="G216" s="1"/>
      <c r="H216" s="1"/>
      <c r="I216" s="1"/>
      <c r="J216" s="1"/>
      <c r="K216" s="1"/>
      <c r="L216" s="1"/>
      <c r="M216" s="251"/>
      <c r="N216" s="251"/>
      <c r="O216" s="251"/>
      <c r="P216" s="251"/>
      <c r="Q216" s="251"/>
      <c r="R216" s="251"/>
      <c r="S216" s="251"/>
      <c r="T216" s="251"/>
      <c r="U216" s="251"/>
    </row>
    <row r="217" spans="2:21" ht="12.75">
      <c r="B217" s="255"/>
      <c r="C217" s="251"/>
      <c r="D217" s="251"/>
      <c r="E217" s="1"/>
      <c r="F217" s="1"/>
      <c r="G217" s="1"/>
      <c r="H217" s="1"/>
      <c r="I217" s="1"/>
      <c r="J217" s="1"/>
      <c r="K217" s="1"/>
      <c r="L217" s="1"/>
      <c r="M217" s="251"/>
      <c r="N217" s="251"/>
      <c r="O217" s="251"/>
      <c r="P217" s="251"/>
      <c r="Q217" s="251"/>
      <c r="R217" s="251"/>
      <c r="S217" s="251"/>
      <c r="T217" s="251"/>
      <c r="U217" s="251"/>
    </row>
    <row r="218" spans="2:21" ht="12.75">
      <c r="B218" s="255"/>
      <c r="C218" s="251"/>
      <c r="D218" s="251"/>
      <c r="E218" s="1"/>
      <c r="F218" s="1"/>
      <c r="G218" s="1"/>
      <c r="H218" s="1"/>
      <c r="I218" s="1"/>
      <c r="J218" s="1"/>
      <c r="K218" s="1"/>
      <c r="L218" s="1"/>
      <c r="M218" s="251"/>
      <c r="N218" s="251"/>
      <c r="O218" s="251"/>
      <c r="P218" s="251"/>
      <c r="Q218" s="251"/>
      <c r="R218" s="251"/>
      <c r="S218" s="251"/>
      <c r="T218" s="251"/>
      <c r="U218" s="251"/>
    </row>
    <row r="219" spans="2:21" ht="12.75">
      <c r="B219" s="255"/>
      <c r="C219" s="251"/>
      <c r="D219" s="251"/>
      <c r="E219" s="1"/>
      <c r="F219" s="1"/>
      <c r="G219" s="1"/>
      <c r="H219" s="1"/>
      <c r="I219" s="1"/>
      <c r="J219" s="1"/>
      <c r="K219" s="1"/>
      <c r="L219" s="1"/>
      <c r="M219" s="251"/>
      <c r="N219" s="251"/>
      <c r="O219" s="251"/>
      <c r="P219" s="251"/>
      <c r="Q219" s="251"/>
      <c r="R219" s="251"/>
      <c r="S219" s="251"/>
      <c r="T219" s="251"/>
      <c r="U219" s="251"/>
    </row>
    <row r="220" spans="2:21" ht="12.75">
      <c r="B220" s="255"/>
      <c r="C220" s="251"/>
      <c r="D220" s="251"/>
      <c r="E220" s="1"/>
      <c r="F220" s="1"/>
      <c r="G220" s="1"/>
      <c r="H220" s="1"/>
      <c r="I220" s="1"/>
      <c r="J220" s="1"/>
      <c r="K220" s="1"/>
      <c r="L220" s="1"/>
      <c r="M220" s="251"/>
      <c r="N220" s="251"/>
      <c r="O220" s="251"/>
      <c r="P220" s="251"/>
      <c r="Q220" s="251"/>
      <c r="R220" s="251"/>
      <c r="S220" s="251"/>
      <c r="T220" s="251"/>
      <c r="U220" s="251"/>
    </row>
    <row r="221" spans="2:21" ht="12.75">
      <c r="B221" s="255"/>
      <c r="C221" s="251"/>
      <c r="D221" s="251"/>
      <c r="E221" s="1"/>
      <c r="F221" s="1"/>
      <c r="G221" s="1"/>
      <c r="H221" s="1"/>
      <c r="I221" s="1"/>
      <c r="J221" s="1"/>
      <c r="K221" s="1"/>
      <c r="L221" s="1"/>
      <c r="M221" s="251"/>
      <c r="N221" s="251"/>
      <c r="O221" s="251"/>
      <c r="P221" s="251"/>
      <c r="Q221" s="251"/>
      <c r="R221" s="251"/>
      <c r="S221" s="251"/>
      <c r="T221" s="251"/>
      <c r="U221" s="251"/>
    </row>
    <row r="222" spans="2:21" ht="12.75">
      <c r="B222" s="255"/>
      <c r="C222" s="251"/>
      <c r="D222" s="251"/>
      <c r="E222" s="1"/>
      <c r="F222" s="1"/>
      <c r="G222" s="1"/>
      <c r="H222" s="1"/>
      <c r="I222" s="1"/>
      <c r="J222" s="1"/>
      <c r="K222" s="1"/>
      <c r="L222" s="1"/>
      <c r="M222" s="251"/>
      <c r="N222" s="251"/>
      <c r="O222" s="251"/>
      <c r="P222" s="251"/>
      <c r="Q222" s="251"/>
      <c r="R222" s="251"/>
      <c r="S222" s="251"/>
      <c r="T222" s="251"/>
      <c r="U222" s="251"/>
    </row>
    <row r="223" spans="2:21" ht="12.75">
      <c r="B223" s="255"/>
      <c r="C223" s="251"/>
      <c r="D223" s="251"/>
      <c r="E223" s="1"/>
      <c r="F223" s="1"/>
      <c r="G223" s="1"/>
      <c r="H223" s="1"/>
      <c r="I223" s="1"/>
      <c r="J223" s="1"/>
      <c r="K223" s="1"/>
      <c r="L223" s="1"/>
      <c r="M223" s="251"/>
      <c r="N223" s="251"/>
      <c r="O223" s="251"/>
      <c r="P223" s="251"/>
      <c r="Q223" s="251"/>
      <c r="R223" s="251"/>
      <c r="S223" s="251"/>
      <c r="T223" s="251"/>
      <c r="U223" s="251"/>
    </row>
    <row r="224" spans="2:21" ht="12.75">
      <c r="B224" s="255"/>
      <c r="C224" s="251"/>
      <c r="D224" s="251"/>
      <c r="E224" s="1"/>
      <c r="F224" s="1"/>
      <c r="G224" s="1"/>
      <c r="H224" s="1"/>
      <c r="I224" s="1"/>
      <c r="J224" s="1"/>
      <c r="K224" s="1"/>
      <c r="L224" s="1"/>
      <c r="M224" s="251"/>
      <c r="N224" s="251"/>
      <c r="O224" s="251"/>
      <c r="P224" s="251"/>
      <c r="Q224" s="251"/>
      <c r="R224" s="251"/>
      <c r="S224" s="251"/>
      <c r="T224" s="251"/>
      <c r="U224" s="251"/>
    </row>
    <row r="225" spans="2:21" ht="12.75">
      <c r="B225" s="255"/>
      <c r="C225" s="251"/>
      <c r="D225" s="251"/>
      <c r="E225" s="1"/>
      <c r="F225" s="1"/>
      <c r="G225" s="1"/>
      <c r="H225" s="1"/>
      <c r="I225" s="1"/>
      <c r="J225" s="1"/>
      <c r="K225" s="1"/>
      <c r="L225" s="1"/>
      <c r="M225" s="251"/>
      <c r="N225" s="251"/>
      <c r="O225" s="251"/>
      <c r="P225" s="251"/>
      <c r="Q225" s="251"/>
      <c r="R225" s="251"/>
      <c r="S225" s="251"/>
      <c r="T225" s="251"/>
      <c r="U225" s="251"/>
    </row>
    <row r="226" spans="2:21" ht="12.75">
      <c r="B226" s="255"/>
      <c r="C226" s="251"/>
      <c r="D226" s="251"/>
      <c r="E226" s="1"/>
      <c r="F226" s="1"/>
      <c r="G226" s="1"/>
      <c r="H226" s="1"/>
      <c r="I226" s="1"/>
      <c r="J226" s="1"/>
      <c r="K226" s="1"/>
      <c r="L226" s="1"/>
      <c r="M226" s="251"/>
      <c r="N226" s="251"/>
      <c r="O226" s="251"/>
      <c r="P226" s="251"/>
      <c r="Q226" s="251"/>
      <c r="R226" s="251"/>
      <c r="S226" s="251"/>
      <c r="T226" s="251"/>
      <c r="U226" s="251"/>
    </row>
    <row r="227" spans="2:21" ht="12.75">
      <c r="B227" s="255"/>
      <c r="C227" s="251"/>
      <c r="D227" s="251"/>
      <c r="E227" s="1"/>
      <c r="F227" s="1"/>
      <c r="G227" s="1"/>
      <c r="H227" s="1"/>
      <c r="I227" s="1"/>
      <c r="J227" s="1"/>
      <c r="K227" s="1"/>
      <c r="L227" s="1"/>
      <c r="M227" s="251"/>
      <c r="N227" s="251"/>
      <c r="O227" s="251"/>
      <c r="P227" s="251"/>
      <c r="Q227" s="251"/>
      <c r="R227" s="251"/>
      <c r="S227" s="251"/>
      <c r="T227" s="251"/>
      <c r="U227" s="251"/>
    </row>
    <row r="228" spans="2:21" ht="12.75">
      <c r="B228" s="255"/>
      <c r="C228" s="251"/>
      <c r="D228" s="251"/>
      <c r="E228" s="1"/>
      <c r="F228" s="1"/>
      <c r="G228" s="1"/>
      <c r="H228" s="1"/>
      <c r="I228" s="1"/>
      <c r="J228" s="1"/>
      <c r="K228" s="1"/>
      <c r="L228" s="1"/>
      <c r="M228" s="251"/>
      <c r="N228" s="251"/>
      <c r="O228" s="251"/>
      <c r="P228" s="251"/>
      <c r="Q228" s="251"/>
      <c r="R228" s="251"/>
      <c r="S228" s="251"/>
      <c r="T228" s="251"/>
      <c r="U228" s="251"/>
    </row>
    <row r="229" spans="2:21" ht="12.75">
      <c r="B229" s="255"/>
      <c r="C229" s="251"/>
      <c r="D229" s="251"/>
      <c r="E229" s="1"/>
      <c r="F229" s="1"/>
      <c r="G229" s="1"/>
      <c r="H229" s="1"/>
      <c r="I229" s="1"/>
      <c r="J229" s="1"/>
      <c r="K229" s="1"/>
      <c r="L229" s="1"/>
      <c r="M229" s="251"/>
      <c r="N229" s="251"/>
      <c r="O229" s="251"/>
      <c r="P229" s="251"/>
      <c r="Q229" s="251"/>
      <c r="R229" s="251"/>
      <c r="S229" s="251"/>
      <c r="T229" s="251"/>
      <c r="U229" s="251"/>
    </row>
    <row r="230" spans="2:21" ht="12.75">
      <c r="B230" s="255"/>
      <c r="C230" s="251"/>
      <c r="D230" s="251"/>
      <c r="E230" s="1"/>
      <c r="F230" s="1"/>
      <c r="G230" s="1"/>
      <c r="H230" s="1"/>
      <c r="I230" s="1"/>
      <c r="J230" s="1"/>
      <c r="K230" s="1"/>
      <c r="L230" s="1"/>
      <c r="M230" s="251"/>
      <c r="N230" s="251"/>
      <c r="O230" s="251"/>
      <c r="P230" s="251"/>
      <c r="Q230" s="251"/>
      <c r="R230" s="251"/>
      <c r="S230" s="251"/>
      <c r="T230" s="251"/>
      <c r="U230" s="251"/>
    </row>
    <row r="231" spans="2:21" ht="12.75">
      <c r="B231" s="255"/>
      <c r="C231" s="251"/>
      <c r="D231" s="251"/>
      <c r="E231" s="1"/>
      <c r="F231" s="1"/>
      <c r="G231" s="1"/>
      <c r="H231" s="1"/>
      <c r="I231" s="1"/>
      <c r="J231" s="1"/>
      <c r="K231" s="1"/>
      <c r="L231" s="1"/>
      <c r="M231" s="251"/>
      <c r="N231" s="251"/>
      <c r="O231" s="251"/>
      <c r="P231" s="251"/>
      <c r="Q231" s="251"/>
      <c r="R231" s="251"/>
      <c r="S231" s="251"/>
      <c r="T231" s="251"/>
      <c r="U231" s="251"/>
    </row>
    <row r="232" spans="2:21" ht="12.75">
      <c r="B232" s="255"/>
      <c r="C232" s="251"/>
      <c r="D232" s="251"/>
      <c r="E232" s="1"/>
      <c r="F232" s="1"/>
      <c r="G232" s="1"/>
      <c r="H232" s="1"/>
      <c r="I232" s="1"/>
      <c r="J232" s="1"/>
      <c r="K232" s="1"/>
      <c r="L232" s="1"/>
      <c r="M232" s="251"/>
      <c r="N232" s="251"/>
      <c r="O232" s="251"/>
      <c r="P232" s="251"/>
      <c r="Q232" s="251"/>
      <c r="R232" s="251"/>
      <c r="S232" s="251"/>
      <c r="T232" s="251"/>
      <c r="U232" s="251"/>
    </row>
    <row r="233" spans="2:21" ht="12.75">
      <c r="B233" s="255"/>
      <c r="C233" s="251"/>
      <c r="D233" s="251"/>
      <c r="E233" s="1"/>
      <c r="F233" s="1"/>
      <c r="G233" s="1"/>
      <c r="H233" s="1"/>
      <c r="I233" s="1"/>
      <c r="J233" s="1"/>
      <c r="K233" s="1"/>
      <c r="L233" s="1"/>
      <c r="M233" s="251"/>
      <c r="N233" s="251"/>
      <c r="O233" s="251"/>
      <c r="P233" s="251"/>
      <c r="Q233" s="251"/>
      <c r="R233" s="251"/>
      <c r="S233" s="251"/>
      <c r="T233" s="251"/>
      <c r="U233" s="251"/>
    </row>
    <row r="234" spans="2:21" ht="12.75">
      <c r="B234" s="255"/>
      <c r="C234" s="251"/>
      <c r="D234" s="251"/>
      <c r="E234" s="1"/>
      <c r="F234" s="1"/>
      <c r="G234" s="1"/>
      <c r="H234" s="1"/>
      <c r="I234" s="1"/>
      <c r="J234" s="1"/>
      <c r="K234" s="1"/>
      <c r="L234" s="1"/>
      <c r="M234" s="251"/>
      <c r="N234" s="251"/>
      <c r="O234" s="251"/>
      <c r="P234" s="251"/>
      <c r="Q234" s="251"/>
      <c r="R234" s="251"/>
      <c r="S234" s="251"/>
      <c r="T234" s="251"/>
      <c r="U234" s="251"/>
    </row>
    <row r="235" spans="2:21" ht="12.75">
      <c r="B235" s="255"/>
      <c r="C235" s="251"/>
      <c r="D235" s="251"/>
      <c r="E235" s="1"/>
      <c r="F235" s="1"/>
      <c r="G235" s="1"/>
      <c r="H235" s="1"/>
      <c r="I235" s="1"/>
      <c r="J235" s="1"/>
      <c r="K235" s="1"/>
      <c r="L235" s="1"/>
      <c r="M235" s="251"/>
      <c r="N235" s="251"/>
      <c r="O235" s="251"/>
      <c r="P235" s="251"/>
      <c r="Q235" s="251"/>
      <c r="R235" s="251"/>
      <c r="S235" s="251"/>
      <c r="T235" s="251"/>
      <c r="U235" s="251"/>
    </row>
    <row r="236" spans="2:21" ht="12.75">
      <c r="B236" s="255"/>
      <c r="C236" s="251"/>
      <c r="D236" s="251"/>
      <c r="E236" s="1"/>
      <c r="F236" s="1"/>
      <c r="G236" s="1"/>
      <c r="H236" s="1"/>
      <c r="I236" s="1"/>
      <c r="J236" s="1"/>
      <c r="K236" s="1"/>
      <c r="L236" s="1"/>
      <c r="M236" s="251"/>
      <c r="N236" s="251"/>
      <c r="O236" s="251"/>
      <c r="P236" s="251"/>
      <c r="Q236" s="251"/>
      <c r="R236" s="251"/>
      <c r="S236" s="251"/>
      <c r="T236" s="251"/>
      <c r="U236" s="251"/>
    </row>
    <row r="237" spans="2:21" ht="12.75">
      <c r="B237" s="255"/>
      <c r="C237" s="251"/>
      <c r="D237" s="251"/>
      <c r="E237" s="1"/>
      <c r="F237" s="1"/>
      <c r="G237" s="1"/>
      <c r="H237" s="1"/>
      <c r="I237" s="1"/>
      <c r="J237" s="1"/>
      <c r="K237" s="1"/>
      <c r="L237" s="1"/>
      <c r="M237" s="251"/>
      <c r="N237" s="251"/>
      <c r="O237" s="251"/>
      <c r="P237" s="251"/>
      <c r="Q237" s="251"/>
      <c r="R237" s="251"/>
      <c r="S237" s="251"/>
      <c r="T237" s="251"/>
      <c r="U237" s="251"/>
    </row>
    <row r="238" spans="2:21" ht="12.75">
      <c r="B238" s="255"/>
      <c r="C238" s="251"/>
      <c r="D238" s="251"/>
      <c r="E238" s="1"/>
      <c r="F238" s="1"/>
      <c r="G238" s="1"/>
      <c r="H238" s="1"/>
      <c r="I238" s="1"/>
      <c r="J238" s="1"/>
      <c r="K238" s="1"/>
      <c r="L238" s="1"/>
      <c r="M238" s="251"/>
      <c r="N238" s="251"/>
      <c r="O238" s="251"/>
      <c r="P238" s="251"/>
      <c r="Q238" s="251"/>
      <c r="R238" s="251"/>
      <c r="S238" s="251"/>
      <c r="T238" s="251"/>
      <c r="U238" s="251"/>
    </row>
    <row r="239" spans="2:21" ht="12.75">
      <c r="B239" s="255"/>
      <c r="C239" s="251"/>
      <c r="D239" s="251"/>
      <c r="E239" s="1"/>
      <c r="F239" s="1"/>
      <c r="G239" s="1"/>
      <c r="H239" s="1"/>
      <c r="I239" s="1"/>
      <c r="J239" s="1"/>
      <c r="K239" s="1"/>
      <c r="L239" s="1"/>
      <c r="M239" s="251"/>
      <c r="N239" s="251"/>
      <c r="O239" s="251"/>
      <c r="P239" s="251"/>
      <c r="Q239" s="251"/>
      <c r="R239" s="251"/>
      <c r="S239" s="251"/>
      <c r="T239" s="251"/>
      <c r="U239" s="251"/>
    </row>
    <row r="240" spans="2:21" ht="12.75">
      <c r="B240" s="255"/>
      <c r="C240" s="251"/>
      <c r="D240" s="251"/>
      <c r="E240" s="1"/>
      <c r="F240" s="1"/>
      <c r="G240" s="1"/>
      <c r="H240" s="1"/>
      <c r="I240" s="1"/>
      <c r="J240" s="1"/>
      <c r="K240" s="1"/>
      <c r="L240" s="1"/>
      <c r="M240" s="251"/>
      <c r="N240" s="251"/>
      <c r="O240" s="251"/>
      <c r="P240" s="251"/>
      <c r="Q240" s="251"/>
      <c r="R240" s="251"/>
      <c r="S240" s="251"/>
      <c r="T240" s="251"/>
      <c r="U240" s="251"/>
    </row>
    <row r="241" spans="2:21" ht="12.75">
      <c r="B241" s="255"/>
      <c r="C241" s="251"/>
      <c r="D241" s="251"/>
      <c r="E241" s="1"/>
      <c r="F241" s="1"/>
      <c r="G241" s="1"/>
      <c r="H241" s="1"/>
      <c r="I241" s="1"/>
      <c r="J241" s="1"/>
      <c r="K241" s="1"/>
      <c r="L241" s="1"/>
      <c r="M241" s="251"/>
      <c r="N241" s="251"/>
      <c r="O241" s="251"/>
      <c r="P241" s="251"/>
      <c r="Q241" s="251"/>
      <c r="R241" s="251"/>
      <c r="S241" s="251"/>
      <c r="T241" s="251"/>
      <c r="U241" s="251"/>
    </row>
    <row r="242" spans="2:21" ht="12.75">
      <c r="B242" s="255"/>
      <c r="C242" s="251"/>
      <c r="D242" s="251"/>
      <c r="E242" s="1"/>
      <c r="F242" s="1"/>
      <c r="G242" s="1"/>
      <c r="H242" s="1"/>
      <c r="I242" s="1"/>
      <c r="J242" s="1"/>
      <c r="K242" s="1"/>
      <c r="L242" s="1"/>
      <c r="M242" s="251"/>
      <c r="N242" s="251"/>
      <c r="O242" s="251"/>
      <c r="P242" s="251"/>
      <c r="Q242" s="251"/>
      <c r="R242" s="251"/>
      <c r="S242" s="251"/>
      <c r="T242" s="251"/>
      <c r="U242" s="251"/>
    </row>
    <row r="243" spans="2:21" ht="12.75">
      <c r="B243" s="255"/>
      <c r="C243" s="251"/>
      <c r="D243" s="251"/>
      <c r="E243" s="1"/>
      <c r="F243" s="1"/>
      <c r="G243" s="1"/>
      <c r="H243" s="1"/>
      <c r="I243" s="1"/>
      <c r="J243" s="1"/>
      <c r="K243" s="1"/>
      <c r="L243" s="1"/>
      <c r="M243" s="251"/>
      <c r="N243" s="251"/>
      <c r="O243" s="251"/>
      <c r="P243" s="251"/>
      <c r="Q243" s="251"/>
      <c r="R243" s="251"/>
      <c r="S243" s="251"/>
      <c r="T243" s="251"/>
      <c r="U243" s="251"/>
    </row>
    <row r="244" spans="2:21" ht="12.75">
      <c r="B244" s="255"/>
      <c r="C244" s="251"/>
      <c r="D244" s="251"/>
      <c r="E244" s="1"/>
      <c r="F244" s="1"/>
      <c r="G244" s="1"/>
      <c r="H244" s="1"/>
      <c r="I244" s="1"/>
      <c r="J244" s="1"/>
      <c r="K244" s="1"/>
      <c r="L244" s="1"/>
      <c r="M244" s="251"/>
      <c r="N244" s="251"/>
      <c r="O244" s="251"/>
      <c r="P244" s="251"/>
      <c r="Q244" s="251"/>
      <c r="R244" s="251"/>
      <c r="S244" s="251"/>
      <c r="T244" s="251"/>
      <c r="U244" s="251"/>
    </row>
    <row r="245" spans="2:21" ht="12.75">
      <c r="B245" s="255"/>
      <c r="C245" s="251"/>
      <c r="D245" s="251"/>
      <c r="E245" s="1"/>
      <c r="F245" s="1"/>
      <c r="G245" s="1"/>
      <c r="H245" s="1"/>
      <c r="I245" s="1"/>
      <c r="J245" s="1"/>
      <c r="K245" s="1"/>
      <c r="L245" s="1"/>
      <c r="M245" s="251"/>
      <c r="N245" s="251"/>
      <c r="O245" s="251"/>
      <c r="P245" s="251"/>
      <c r="Q245" s="251"/>
      <c r="R245" s="251"/>
      <c r="S245" s="251"/>
      <c r="T245" s="251"/>
      <c r="U245" s="251"/>
    </row>
    <row r="246" spans="2:21" ht="12.75">
      <c r="B246" s="255"/>
      <c r="C246" s="251"/>
      <c r="D246" s="251"/>
      <c r="E246" s="1"/>
      <c r="F246" s="1"/>
      <c r="G246" s="1"/>
      <c r="H246" s="1"/>
      <c r="I246" s="1"/>
      <c r="J246" s="1"/>
      <c r="K246" s="1"/>
      <c r="L246" s="1"/>
      <c r="M246" s="251"/>
      <c r="N246" s="251"/>
      <c r="O246" s="251"/>
      <c r="P246" s="251"/>
      <c r="Q246" s="251"/>
      <c r="R246" s="251"/>
      <c r="S246" s="251"/>
      <c r="T246" s="251"/>
      <c r="U246" s="251"/>
    </row>
    <row r="247" spans="2:21" ht="12.75">
      <c r="B247" s="255"/>
      <c r="C247" s="251"/>
      <c r="D247" s="251"/>
      <c r="E247" s="1"/>
      <c r="F247" s="1"/>
      <c r="G247" s="1"/>
      <c r="H247" s="1"/>
      <c r="I247" s="1"/>
      <c r="J247" s="1"/>
      <c r="K247" s="1"/>
      <c r="L247" s="1"/>
      <c r="M247" s="251"/>
      <c r="N247" s="251"/>
      <c r="O247" s="251"/>
      <c r="P247" s="251"/>
      <c r="Q247" s="251"/>
      <c r="R247" s="251"/>
      <c r="S247" s="251"/>
      <c r="T247" s="251"/>
      <c r="U247" s="251"/>
    </row>
    <row r="248" spans="2:21" ht="12.75">
      <c r="B248" s="255"/>
      <c r="C248" s="251"/>
      <c r="D248" s="251"/>
      <c r="E248" s="1"/>
      <c r="F248" s="1"/>
      <c r="G248" s="1"/>
      <c r="H248" s="1"/>
      <c r="I248" s="1"/>
      <c r="J248" s="1"/>
      <c r="K248" s="1"/>
      <c r="L248" s="1"/>
      <c r="M248" s="251"/>
      <c r="N248" s="251"/>
      <c r="O248" s="251"/>
      <c r="P248" s="251"/>
      <c r="Q248" s="251"/>
      <c r="R248" s="251"/>
      <c r="S248" s="251"/>
      <c r="T248" s="251"/>
      <c r="U248" s="251"/>
    </row>
    <row r="249" spans="2:21" ht="12.75">
      <c r="B249" s="255"/>
      <c r="C249" s="251"/>
      <c r="D249" s="251"/>
      <c r="E249" s="1"/>
      <c r="F249" s="1"/>
      <c r="G249" s="1"/>
      <c r="H249" s="1"/>
      <c r="I249" s="1"/>
      <c r="J249" s="1"/>
      <c r="K249" s="1"/>
      <c r="L249" s="1"/>
      <c r="M249" s="251"/>
      <c r="N249" s="251"/>
      <c r="O249" s="251"/>
      <c r="P249" s="251"/>
      <c r="Q249" s="251"/>
      <c r="R249" s="251"/>
      <c r="S249" s="251"/>
      <c r="T249" s="251"/>
      <c r="U249" s="251"/>
    </row>
    <row r="250" spans="2:21" ht="12.75">
      <c r="B250" s="255"/>
      <c r="C250" s="251"/>
      <c r="D250" s="251"/>
      <c r="E250" s="1"/>
      <c r="F250" s="1"/>
      <c r="G250" s="1"/>
      <c r="H250" s="1"/>
      <c r="I250" s="1"/>
      <c r="J250" s="1"/>
      <c r="K250" s="1"/>
      <c r="L250" s="1"/>
      <c r="M250" s="251"/>
      <c r="N250" s="251"/>
      <c r="O250" s="251"/>
      <c r="P250" s="251"/>
      <c r="Q250" s="251"/>
      <c r="R250" s="251"/>
      <c r="S250" s="251"/>
      <c r="T250" s="251"/>
      <c r="U250" s="251"/>
    </row>
    <row r="251" spans="2:21" ht="12.75">
      <c r="B251" s="255"/>
      <c r="C251" s="251"/>
      <c r="D251" s="251"/>
      <c r="E251" s="1"/>
      <c r="F251" s="1"/>
      <c r="G251" s="1"/>
      <c r="H251" s="1"/>
      <c r="I251" s="1"/>
      <c r="J251" s="1"/>
      <c r="K251" s="1"/>
      <c r="L251" s="1"/>
      <c r="M251" s="251"/>
      <c r="N251" s="251"/>
      <c r="O251" s="251"/>
      <c r="P251" s="251"/>
      <c r="Q251" s="251"/>
      <c r="R251" s="251"/>
      <c r="S251" s="251"/>
      <c r="T251" s="251"/>
      <c r="U251" s="251"/>
    </row>
    <row r="252" spans="2:21" ht="12.75">
      <c r="B252" s="255"/>
      <c r="C252" s="251"/>
      <c r="D252" s="251"/>
      <c r="E252" s="1"/>
      <c r="F252" s="1"/>
      <c r="G252" s="1"/>
      <c r="H252" s="1"/>
      <c r="I252" s="1"/>
      <c r="J252" s="1"/>
      <c r="K252" s="1"/>
      <c r="L252" s="1"/>
      <c r="M252" s="251"/>
      <c r="N252" s="251"/>
      <c r="O252" s="251"/>
      <c r="P252" s="251"/>
      <c r="Q252" s="251"/>
      <c r="R252" s="251"/>
      <c r="S252" s="251"/>
      <c r="T252" s="251"/>
      <c r="U252" s="251"/>
    </row>
    <row r="253" spans="2:21" ht="12.75">
      <c r="B253" s="255"/>
      <c r="C253" s="251"/>
      <c r="D253" s="251"/>
      <c r="E253" s="1"/>
      <c r="F253" s="1"/>
      <c r="G253" s="1"/>
      <c r="H253" s="1"/>
      <c r="I253" s="1"/>
      <c r="J253" s="1"/>
      <c r="K253" s="1"/>
      <c r="L253" s="1"/>
      <c r="M253" s="251"/>
      <c r="N253" s="251"/>
      <c r="O253" s="251"/>
      <c r="P253" s="251"/>
      <c r="Q253" s="251"/>
      <c r="R253" s="251"/>
      <c r="S253" s="251"/>
      <c r="T253" s="251"/>
      <c r="U253" s="251"/>
    </row>
    <row r="254" spans="2:21" ht="12.75">
      <c r="B254" s="255"/>
      <c r="C254" s="251"/>
      <c r="D254" s="251"/>
      <c r="E254" s="1"/>
      <c r="F254" s="1"/>
      <c r="G254" s="1"/>
      <c r="H254" s="1"/>
      <c r="I254" s="1"/>
      <c r="J254" s="1"/>
      <c r="K254" s="1"/>
      <c r="L254" s="1"/>
      <c r="M254" s="251"/>
      <c r="N254" s="251"/>
      <c r="O254" s="251"/>
      <c r="P254" s="251"/>
      <c r="Q254" s="251"/>
      <c r="R254" s="251"/>
      <c r="S254" s="251"/>
      <c r="T254" s="251"/>
      <c r="U254" s="251"/>
    </row>
    <row r="255" spans="2:21" ht="12.75">
      <c r="B255" s="255"/>
      <c r="C255" s="251"/>
      <c r="D255" s="251"/>
      <c r="E255" s="1"/>
      <c r="F255" s="1"/>
      <c r="G255" s="1"/>
      <c r="H255" s="1"/>
      <c r="I255" s="1"/>
      <c r="J255" s="1"/>
      <c r="K255" s="1"/>
      <c r="L255" s="1"/>
      <c r="M255" s="251"/>
      <c r="N255" s="251"/>
      <c r="O255" s="251"/>
      <c r="P255" s="251"/>
      <c r="Q255" s="251"/>
      <c r="R255" s="251"/>
      <c r="S255" s="251"/>
      <c r="T255" s="251"/>
      <c r="U255" s="251"/>
    </row>
    <row r="256" spans="2:21" ht="12.75">
      <c r="B256" s="255"/>
      <c r="C256" s="251"/>
      <c r="D256" s="251"/>
      <c r="E256" s="1"/>
      <c r="F256" s="1"/>
      <c r="G256" s="1"/>
      <c r="H256" s="1"/>
      <c r="I256" s="1"/>
      <c r="J256" s="1"/>
      <c r="K256" s="1"/>
      <c r="L256" s="1"/>
      <c r="M256" s="251"/>
      <c r="N256" s="251"/>
      <c r="O256" s="251"/>
      <c r="P256" s="251"/>
      <c r="Q256" s="251"/>
      <c r="R256" s="251"/>
      <c r="S256" s="251"/>
      <c r="T256" s="251"/>
      <c r="U256" s="251"/>
    </row>
    <row r="257" spans="2:21" ht="12.75">
      <c r="B257" s="255"/>
      <c r="C257" s="251"/>
      <c r="D257" s="251"/>
      <c r="E257" s="1"/>
      <c r="F257" s="1"/>
      <c r="G257" s="1"/>
      <c r="H257" s="1"/>
      <c r="I257" s="1"/>
      <c r="J257" s="1"/>
      <c r="K257" s="1"/>
      <c r="L257" s="1"/>
      <c r="M257" s="251"/>
      <c r="N257" s="251"/>
      <c r="O257" s="251"/>
      <c r="P257" s="251"/>
      <c r="Q257" s="251"/>
      <c r="R257" s="251"/>
      <c r="S257" s="251"/>
      <c r="T257" s="251"/>
      <c r="U257" s="251"/>
    </row>
    <row r="258" spans="2:21" ht="12.75">
      <c r="B258" s="255"/>
      <c r="C258" s="251"/>
      <c r="D258" s="251"/>
      <c r="E258" s="1"/>
      <c r="F258" s="1"/>
      <c r="G258" s="1"/>
      <c r="H258" s="1"/>
      <c r="I258" s="1"/>
      <c r="J258" s="1"/>
      <c r="K258" s="1"/>
      <c r="L258" s="1"/>
      <c r="M258" s="251"/>
      <c r="N258" s="251"/>
      <c r="O258" s="251"/>
      <c r="P258" s="251"/>
      <c r="Q258" s="251"/>
      <c r="R258" s="251"/>
      <c r="S258" s="251"/>
      <c r="T258" s="251"/>
      <c r="U258" s="251"/>
    </row>
    <row r="259" spans="2:21" ht="12.75">
      <c r="B259" s="255"/>
      <c r="C259" s="251"/>
      <c r="D259" s="251"/>
      <c r="E259" s="1"/>
      <c r="F259" s="1"/>
      <c r="G259" s="1"/>
      <c r="H259" s="1"/>
      <c r="I259" s="1"/>
      <c r="J259" s="1"/>
      <c r="K259" s="1"/>
      <c r="L259" s="1"/>
      <c r="M259" s="251"/>
      <c r="N259" s="251"/>
      <c r="O259" s="251"/>
      <c r="P259" s="251"/>
      <c r="Q259" s="251"/>
      <c r="R259" s="251"/>
      <c r="S259" s="251"/>
      <c r="T259" s="251"/>
      <c r="U259" s="251"/>
    </row>
    <row r="260" spans="2:21" ht="12.75">
      <c r="B260" s="255"/>
      <c r="C260" s="251"/>
      <c r="D260" s="251"/>
      <c r="E260" s="1"/>
      <c r="F260" s="1"/>
      <c r="G260" s="1"/>
      <c r="H260" s="1"/>
      <c r="I260" s="1"/>
      <c r="J260" s="1"/>
      <c r="K260" s="1"/>
      <c r="L260" s="1"/>
      <c r="M260" s="251"/>
      <c r="N260" s="251"/>
      <c r="O260" s="251"/>
      <c r="P260" s="251"/>
      <c r="Q260" s="251"/>
      <c r="R260" s="251"/>
      <c r="S260" s="251"/>
      <c r="T260" s="251"/>
      <c r="U260" s="251"/>
    </row>
    <row r="261" spans="2:21" ht="12.75">
      <c r="B261" s="255"/>
      <c r="C261" s="251"/>
      <c r="D261" s="251"/>
      <c r="E261" s="1"/>
      <c r="F261" s="1"/>
      <c r="G261" s="1"/>
      <c r="H261" s="1"/>
      <c r="I261" s="1"/>
      <c r="J261" s="1"/>
      <c r="K261" s="1"/>
      <c r="L261" s="1"/>
      <c r="M261" s="251"/>
      <c r="N261" s="251"/>
      <c r="O261" s="251"/>
      <c r="P261" s="251"/>
      <c r="Q261" s="251"/>
      <c r="R261" s="251"/>
      <c r="S261" s="251"/>
      <c r="T261" s="251"/>
      <c r="U261" s="251"/>
    </row>
    <row r="262" spans="2:21" ht="12.75">
      <c r="B262" s="255"/>
      <c r="C262" s="251"/>
      <c r="D262" s="251"/>
      <c r="E262" s="1"/>
      <c r="F262" s="1"/>
      <c r="G262" s="1"/>
      <c r="H262" s="1"/>
      <c r="I262" s="1"/>
      <c r="J262" s="1"/>
      <c r="K262" s="1"/>
      <c r="L262" s="1"/>
      <c r="M262" s="251"/>
      <c r="N262" s="251"/>
      <c r="O262" s="251"/>
      <c r="P262" s="251"/>
      <c r="Q262" s="251"/>
      <c r="R262" s="251"/>
      <c r="S262" s="251"/>
      <c r="T262" s="251"/>
      <c r="U262" s="251"/>
    </row>
    <row r="263" spans="2:21" ht="12.75">
      <c r="B263" s="255"/>
      <c r="C263" s="251"/>
      <c r="D263" s="251"/>
      <c r="E263" s="1"/>
      <c r="F263" s="1"/>
      <c r="G263" s="1"/>
      <c r="H263" s="1"/>
      <c r="I263" s="1"/>
      <c r="J263" s="1"/>
      <c r="K263" s="1"/>
      <c r="L263" s="1"/>
      <c r="M263" s="251"/>
      <c r="N263" s="251"/>
      <c r="O263" s="251"/>
      <c r="P263" s="251"/>
      <c r="Q263" s="251"/>
      <c r="R263" s="251"/>
      <c r="S263" s="251"/>
      <c r="T263" s="251"/>
      <c r="U263" s="251"/>
    </row>
    <row r="264" spans="2:21" ht="12.75">
      <c r="B264" s="255"/>
      <c r="C264" s="251"/>
      <c r="D264" s="251"/>
      <c r="E264" s="1"/>
      <c r="F264" s="1"/>
      <c r="G264" s="1"/>
      <c r="H264" s="1"/>
      <c r="I264" s="1"/>
      <c r="J264" s="1"/>
      <c r="K264" s="1"/>
      <c r="L264" s="1"/>
      <c r="M264" s="251"/>
      <c r="N264" s="251"/>
      <c r="O264" s="251"/>
      <c r="P264" s="251"/>
      <c r="Q264" s="251"/>
      <c r="R264" s="251"/>
      <c r="S264" s="251"/>
      <c r="T264" s="251"/>
      <c r="U264" s="251"/>
    </row>
    <row r="265" spans="2:21" ht="12.75">
      <c r="B265" s="255"/>
      <c r="C265" s="251"/>
      <c r="D265" s="251"/>
      <c r="E265" s="1"/>
      <c r="F265" s="1"/>
      <c r="G265" s="1"/>
      <c r="H265" s="1"/>
      <c r="I265" s="1"/>
      <c r="J265" s="1"/>
      <c r="K265" s="1"/>
      <c r="L265" s="1"/>
      <c r="M265" s="251"/>
      <c r="N265" s="251"/>
      <c r="O265" s="251"/>
      <c r="P265" s="251"/>
      <c r="Q265" s="251"/>
      <c r="R265" s="251"/>
      <c r="S265" s="251"/>
      <c r="T265" s="251"/>
      <c r="U265" s="251"/>
    </row>
    <row r="266" spans="2:21" ht="12.75">
      <c r="B266" s="255"/>
      <c r="C266" s="251"/>
      <c r="D266" s="251"/>
      <c r="E266" s="1"/>
      <c r="F266" s="1"/>
      <c r="G266" s="1"/>
      <c r="H266" s="1"/>
      <c r="I266" s="1"/>
      <c r="J266" s="1"/>
      <c r="K266" s="1"/>
      <c r="L266" s="1"/>
      <c r="M266" s="251"/>
      <c r="N266" s="251"/>
      <c r="O266" s="251"/>
      <c r="P266" s="251"/>
      <c r="Q266" s="251"/>
      <c r="R266" s="251"/>
      <c r="S266" s="251"/>
      <c r="T266" s="251"/>
      <c r="U266" s="251"/>
    </row>
    <row r="267" spans="2:21" ht="12.75">
      <c r="B267" s="255"/>
      <c r="C267" s="251"/>
      <c r="D267" s="251"/>
      <c r="E267" s="1"/>
      <c r="F267" s="1"/>
      <c r="G267" s="1"/>
      <c r="H267" s="1"/>
      <c r="I267" s="1"/>
      <c r="J267" s="1"/>
      <c r="K267" s="1"/>
      <c r="L267" s="1"/>
      <c r="M267" s="251"/>
      <c r="N267" s="251"/>
      <c r="O267" s="251"/>
      <c r="P267" s="251"/>
      <c r="Q267" s="251"/>
      <c r="R267" s="251"/>
      <c r="S267" s="251"/>
      <c r="T267" s="251"/>
      <c r="U267" s="251"/>
    </row>
    <row r="268" spans="2:21" ht="12.75">
      <c r="B268" s="255"/>
      <c r="C268" s="251"/>
      <c r="D268" s="251"/>
      <c r="E268" s="1"/>
      <c r="F268" s="1"/>
      <c r="G268" s="1"/>
      <c r="H268" s="1"/>
      <c r="I268" s="1"/>
      <c r="J268" s="1"/>
      <c r="K268" s="1"/>
      <c r="L268" s="1"/>
      <c r="M268" s="251"/>
      <c r="N268" s="251"/>
      <c r="O268" s="251"/>
      <c r="P268" s="251"/>
      <c r="Q268" s="251"/>
      <c r="R268" s="251"/>
      <c r="S268" s="251"/>
      <c r="T268" s="251"/>
      <c r="U268" s="251"/>
    </row>
    <row r="269" spans="2:21" ht="12.75">
      <c r="B269" s="255"/>
      <c r="C269" s="251"/>
      <c r="D269" s="251"/>
      <c r="E269" s="1"/>
      <c r="F269" s="1"/>
      <c r="G269" s="1"/>
      <c r="H269" s="1"/>
      <c r="I269" s="1"/>
      <c r="J269" s="1"/>
      <c r="K269" s="1"/>
      <c r="L269" s="1"/>
      <c r="M269" s="251"/>
      <c r="N269" s="251"/>
      <c r="O269" s="251"/>
      <c r="P269" s="251"/>
      <c r="Q269" s="251"/>
      <c r="R269" s="251"/>
      <c r="S269" s="251"/>
      <c r="T269" s="251"/>
      <c r="U269" s="251"/>
    </row>
    <row r="270" spans="2:21" ht="12.75">
      <c r="B270" s="255"/>
      <c r="C270" s="251"/>
      <c r="D270" s="251"/>
      <c r="E270" s="1"/>
      <c r="F270" s="1"/>
      <c r="G270" s="1"/>
      <c r="H270" s="1"/>
      <c r="I270" s="1"/>
      <c r="J270" s="1"/>
      <c r="K270" s="1"/>
      <c r="L270" s="1"/>
      <c r="M270" s="251"/>
      <c r="N270" s="251"/>
      <c r="O270" s="251"/>
      <c r="P270" s="251"/>
      <c r="Q270" s="251"/>
      <c r="R270" s="251"/>
      <c r="S270" s="251"/>
      <c r="T270" s="251"/>
      <c r="U270" s="251"/>
    </row>
    <row r="271" spans="2:21" ht="12.75">
      <c r="B271" s="255"/>
      <c r="C271" s="251"/>
      <c r="D271" s="251"/>
      <c r="E271" s="1"/>
      <c r="F271" s="1"/>
      <c r="G271" s="1"/>
      <c r="H271" s="1"/>
      <c r="I271" s="1"/>
      <c r="J271" s="1"/>
      <c r="K271" s="1"/>
      <c r="L271" s="1"/>
      <c r="M271" s="251"/>
      <c r="N271" s="251"/>
      <c r="O271" s="251"/>
      <c r="P271" s="251"/>
      <c r="Q271" s="251"/>
      <c r="R271" s="251"/>
      <c r="S271" s="251"/>
      <c r="T271" s="251"/>
      <c r="U271" s="251"/>
    </row>
    <row r="272" spans="2:21" ht="12.75">
      <c r="B272" s="255"/>
      <c r="C272" s="251"/>
      <c r="D272" s="251"/>
      <c r="E272" s="1"/>
      <c r="F272" s="1"/>
      <c r="G272" s="1"/>
      <c r="H272" s="1"/>
      <c r="I272" s="1"/>
      <c r="J272" s="1"/>
      <c r="K272" s="1"/>
      <c r="L272" s="1"/>
      <c r="M272" s="251"/>
      <c r="N272" s="251"/>
      <c r="O272" s="251"/>
      <c r="P272" s="251"/>
      <c r="Q272" s="251"/>
      <c r="R272" s="251"/>
      <c r="S272" s="251"/>
      <c r="T272" s="251"/>
      <c r="U272" s="251"/>
    </row>
    <row r="273" spans="2:21" ht="12.75">
      <c r="B273" s="255"/>
      <c r="C273" s="251"/>
      <c r="D273" s="251"/>
      <c r="E273" s="1"/>
      <c r="F273" s="1"/>
      <c r="G273" s="1"/>
      <c r="H273" s="1"/>
      <c r="I273" s="1"/>
      <c r="J273" s="1"/>
      <c r="K273" s="1"/>
      <c r="L273" s="1"/>
      <c r="M273" s="251"/>
      <c r="N273" s="251"/>
      <c r="O273" s="251"/>
      <c r="P273" s="251"/>
      <c r="Q273" s="251"/>
      <c r="R273" s="251"/>
      <c r="S273" s="251"/>
      <c r="T273" s="251"/>
      <c r="U273" s="251"/>
    </row>
    <row r="274" spans="2:21" ht="12.75">
      <c r="B274" s="255"/>
      <c r="C274" s="251"/>
      <c r="D274" s="251"/>
      <c r="E274" s="1"/>
      <c r="F274" s="1"/>
      <c r="G274" s="1"/>
      <c r="H274" s="1"/>
      <c r="I274" s="1"/>
      <c r="J274" s="1"/>
      <c r="K274" s="1"/>
      <c r="L274" s="1"/>
      <c r="M274" s="251"/>
      <c r="N274" s="251"/>
      <c r="O274" s="251"/>
      <c r="P274" s="251"/>
      <c r="Q274" s="251"/>
      <c r="R274" s="251"/>
      <c r="S274" s="251"/>
      <c r="T274" s="251"/>
      <c r="U274" s="251"/>
    </row>
    <row r="275" spans="2:21" ht="12.75">
      <c r="B275" s="255"/>
      <c r="C275" s="251"/>
      <c r="D275" s="251"/>
      <c r="E275" s="1"/>
      <c r="F275" s="1"/>
      <c r="G275" s="1"/>
      <c r="H275" s="1"/>
      <c r="I275" s="1"/>
      <c r="J275" s="1"/>
      <c r="K275" s="1"/>
      <c r="L275" s="1"/>
      <c r="M275" s="251"/>
      <c r="N275" s="251"/>
      <c r="O275" s="251"/>
      <c r="P275" s="251"/>
      <c r="Q275" s="251"/>
      <c r="R275" s="251"/>
      <c r="S275" s="251"/>
      <c r="T275" s="251"/>
      <c r="U275" s="251"/>
    </row>
    <row r="276" spans="2:21" ht="12.75">
      <c r="B276" s="255"/>
      <c r="C276" s="251"/>
      <c r="D276" s="251"/>
      <c r="E276" s="1"/>
      <c r="F276" s="1"/>
      <c r="G276" s="1"/>
      <c r="H276" s="1"/>
      <c r="I276" s="1"/>
      <c r="J276" s="1"/>
      <c r="K276" s="1"/>
      <c r="L276" s="1"/>
      <c r="M276" s="251"/>
      <c r="N276" s="251"/>
      <c r="O276" s="251"/>
      <c r="P276" s="251"/>
      <c r="Q276" s="251"/>
      <c r="R276" s="251"/>
      <c r="S276" s="251"/>
      <c r="T276" s="251"/>
      <c r="U276" s="251"/>
    </row>
    <row r="277" spans="2:21" ht="12.75">
      <c r="B277" s="255"/>
      <c r="C277" s="251"/>
      <c r="D277" s="251"/>
      <c r="E277" s="1"/>
      <c r="F277" s="1"/>
      <c r="G277" s="1"/>
      <c r="H277" s="1"/>
      <c r="I277" s="1"/>
      <c r="J277" s="1"/>
      <c r="K277" s="1"/>
      <c r="L277" s="1"/>
      <c r="M277" s="251"/>
      <c r="N277" s="251"/>
      <c r="O277" s="251"/>
      <c r="P277" s="251"/>
      <c r="Q277" s="251"/>
      <c r="R277" s="251"/>
      <c r="S277" s="251"/>
      <c r="T277" s="251"/>
      <c r="U277" s="251"/>
    </row>
    <row r="278" spans="2:21" ht="12.75">
      <c r="B278" s="255"/>
      <c r="C278" s="251"/>
      <c r="D278" s="251"/>
      <c r="E278" s="1"/>
      <c r="F278" s="1"/>
      <c r="G278" s="1"/>
      <c r="H278" s="1"/>
      <c r="I278" s="1"/>
      <c r="J278" s="1"/>
      <c r="K278" s="1"/>
      <c r="L278" s="1"/>
      <c r="M278" s="251"/>
      <c r="N278" s="251"/>
      <c r="O278" s="251"/>
      <c r="P278" s="251"/>
      <c r="Q278" s="251"/>
      <c r="R278" s="251"/>
      <c r="S278" s="251"/>
      <c r="T278" s="251"/>
      <c r="U278" s="251"/>
    </row>
    <row r="279" spans="2:21" ht="12.75">
      <c r="B279" s="255"/>
      <c r="C279" s="251"/>
      <c r="D279" s="251"/>
      <c r="E279" s="1"/>
      <c r="F279" s="1"/>
      <c r="G279" s="1"/>
      <c r="H279" s="1"/>
      <c r="I279" s="1"/>
      <c r="J279" s="1"/>
      <c r="K279" s="1"/>
      <c r="L279" s="1"/>
      <c r="M279" s="251"/>
      <c r="N279" s="251"/>
      <c r="O279" s="251"/>
      <c r="P279" s="251"/>
      <c r="Q279" s="251"/>
      <c r="R279" s="251"/>
      <c r="S279" s="251"/>
      <c r="T279" s="251"/>
      <c r="U279" s="251"/>
    </row>
    <row r="280" spans="2:21" ht="12.75">
      <c r="B280" s="255"/>
      <c r="C280" s="251"/>
      <c r="D280" s="251"/>
      <c r="E280" s="1"/>
      <c r="F280" s="1"/>
      <c r="G280" s="1"/>
      <c r="H280" s="1"/>
      <c r="I280" s="1"/>
      <c r="J280" s="1"/>
      <c r="K280" s="1"/>
      <c r="L280" s="1"/>
      <c r="M280" s="251"/>
      <c r="N280" s="251"/>
      <c r="O280" s="251"/>
      <c r="P280" s="251"/>
      <c r="Q280" s="251"/>
      <c r="R280" s="251"/>
      <c r="S280" s="251"/>
      <c r="T280" s="251"/>
      <c r="U280" s="251"/>
    </row>
    <row r="281" spans="2:21" ht="12.75">
      <c r="B281" s="255"/>
      <c r="C281" s="251"/>
      <c r="D281" s="251"/>
      <c r="E281" s="1"/>
      <c r="F281" s="1"/>
      <c r="G281" s="1"/>
      <c r="H281" s="1"/>
      <c r="I281" s="1"/>
      <c r="J281" s="1"/>
      <c r="K281" s="1"/>
      <c r="L281" s="1"/>
      <c r="M281" s="251"/>
      <c r="N281" s="251"/>
      <c r="O281" s="251"/>
      <c r="P281" s="251"/>
      <c r="Q281" s="251"/>
      <c r="R281" s="251"/>
      <c r="S281" s="251"/>
      <c r="T281" s="251"/>
      <c r="U281" s="251"/>
    </row>
    <row r="282" spans="2:21" ht="12.75">
      <c r="B282" s="255"/>
      <c r="C282" s="251"/>
      <c r="D282" s="251"/>
      <c r="E282" s="1"/>
      <c r="F282" s="1"/>
      <c r="G282" s="1"/>
      <c r="H282" s="1"/>
      <c r="I282" s="1"/>
      <c r="J282" s="1"/>
      <c r="K282" s="1"/>
      <c r="L282" s="1"/>
      <c r="M282" s="251"/>
      <c r="N282" s="251"/>
      <c r="O282" s="251"/>
      <c r="P282" s="251"/>
      <c r="Q282" s="251"/>
      <c r="R282" s="251"/>
      <c r="S282" s="251"/>
      <c r="T282" s="251"/>
      <c r="U282" s="251"/>
    </row>
    <row r="283" spans="2:21" ht="12.75">
      <c r="B283" s="255"/>
      <c r="C283" s="251"/>
      <c r="D283" s="251"/>
      <c r="E283" s="1"/>
      <c r="F283" s="1"/>
      <c r="G283" s="1"/>
      <c r="H283" s="1"/>
      <c r="I283" s="1"/>
      <c r="J283" s="1"/>
      <c r="K283" s="1"/>
      <c r="L283" s="1"/>
      <c r="M283" s="251"/>
      <c r="N283" s="251"/>
      <c r="O283" s="251"/>
      <c r="P283" s="251"/>
      <c r="Q283" s="251"/>
      <c r="R283" s="251"/>
      <c r="S283" s="251"/>
      <c r="T283" s="251"/>
      <c r="U283" s="251"/>
    </row>
    <row r="284" spans="2:21" ht="12.75">
      <c r="B284" s="255"/>
      <c r="C284" s="251"/>
      <c r="D284" s="251"/>
      <c r="E284" s="1"/>
      <c r="F284" s="1"/>
      <c r="G284" s="1"/>
      <c r="H284" s="1"/>
      <c r="I284" s="1"/>
      <c r="J284" s="1"/>
      <c r="K284" s="1"/>
      <c r="L284" s="1"/>
      <c r="M284" s="251"/>
      <c r="N284" s="251"/>
      <c r="O284" s="251"/>
      <c r="P284" s="251"/>
      <c r="Q284" s="251"/>
      <c r="R284" s="251"/>
      <c r="S284" s="251"/>
      <c r="T284" s="251"/>
      <c r="U284" s="251"/>
    </row>
    <row r="285" spans="2:21" ht="12.75">
      <c r="B285" s="255"/>
      <c r="C285" s="251"/>
      <c r="D285" s="251"/>
      <c r="E285" s="1"/>
      <c r="F285" s="1"/>
      <c r="G285" s="1"/>
      <c r="H285" s="1"/>
      <c r="I285" s="1"/>
      <c r="J285" s="1"/>
      <c r="K285" s="1"/>
      <c r="L285" s="1"/>
      <c r="M285" s="251"/>
      <c r="N285" s="251"/>
      <c r="O285" s="251"/>
      <c r="P285" s="251"/>
      <c r="Q285" s="251"/>
      <c r="R285" s="251"/>
      <c r="S285" s="251"/>
      <c r="T285" s="251"/>
      <c r="U285" s="251"/>
    </row>
    <row r="286" spans="2:21" ht="12.75">
      <c r="B286" s="255"/>
      <c r="C286" s="251"/>
      <c r="D286" s="251"/>
      <c r="E286" s="1"/>
      <c r="F286" s="1"/>
      <c r="G286" s="1"/>
      <c r="H286" s="1"/>
      <c r="I286" s="1"/>
      <c r="J286" s="1"/>
      <c r="K286" s="1"/>
      <c r="L286" s="1"/>
      <c r="M286" s="251"/>
      <c r="N286" s="251"/>
      <c r="O286" s="251"/>
      <c r="P286" s="251"/>
      <c r="Q286" s="251"/>
      <c r="R286" s="251"/>
      <c r="S286" s="251"/>
      <c r="T286" s="251"/>
      <c r="U286" s="251"/>
    </row>
    <row r="287" spans="2:21" ht="12.75">
      <c r="B287" s="255"/>
      <c r="C287" s="251"/>
      <c r="D287" s="251"/>
      <c r="E287" s="1"/>
      <c r="F287" s="1"/>
      <c r="G287" s="1"/>
      <c r="H287" s="1"/>
      <c r="I287" s="1"/>
      <c r="J287" s="1"/>
      <c r="K287" s="1"/>
      <c r="L287" s="1"/>
      <c r="M287" s="251"/>
      <c r="N287" s="251"/>
      <c r="O287" s="251"/>
      <c r="P287" s="251"/>
      <c r="Q287" s="251"/>
      <c r="R287" s="251"/>
      <c r="S287" s="251"/>
      <c r="T287" s="251"/>
      <c r="U287" s="251"/>
    </row>
    <row r="288" spans="2:21" ht="12.75">
      <c r="B288" s="255"/>
      <c r="C288" s="251"/>
      <c r="D288" s="251"/>
      <c r="E288" s="1"/>
      <c r="F288" s="1"/>
      <c r="G288" s="1"/>
      <c r="H288" s="1"/>
      <c r="I288" s="1"/>
      <c r="J288" s="1"/>
      <c r="K288" s="1"/>
      <c r="L288" s="1"/>
      <c r="M288" s="251"/>
      <c r="N288" s="251"/>
      <c r="O288" s="251"/>
      <c r="P288" s="251"/>
      <c r="Q288" s="251"/>
      <c r="R288" s="251"/>
      <c r="S288" s="251"/>
      <c r="T288" s="251"/>
      <c r="U288" s="251"/>
    </row>
    <row r="289" spans="2:21" ht="12.75">
      <c r="B289" s="255"/>
      <c r="C289" s="251"/>
      <c r="D289" s="251"/>
      <c r="E289" s="1"/>
      <c r="F289" s="1"/>
      <c r="G289" s="1"/>
      <c r="H289" s="1"/>
      <c r="I289" s="1"/>
      <c r="J289" s="1"/>
      <c r="K289" s="1"/>
      <c r="L289" s="1"/>
      <c r="M289" s="251"/>
      <c r="N289" s="251"/>
      <c r="O289" s="251"/>
      <c r="P289" s="251"/>
      <c r="Q289" s="251"/>
      <c r="R289" s="251"/>
      <c r="S289" s="251"/>
      <c r="T289" s="251"/>
      <c r="U289" s="251"/>
    </row>
    <row r="290" spans="2:21" ht="12.75">
      <c r="B290" s="255"/>
      <c r="C290" s="251"/>
      <c r="D290" s="251"/>
      <c r="E290" s="1"/>
      <c r="F290" s="1"/>
      <c r="G290" s="1"/>
      <c r="H290" s="1"/>
      <c r="I290" s="1"/>
      <c r="J290" s="1"/>
      <c r="K290" s="1"/>
      <c r="L290" s="1"/>
      <c r="M290" s="251"/>
      <c r="N290" s="251"/>
      <c r="O290" s="251"/>
      <c r="P290" s="251"/>
      <c r="Q290" s="251"/>
      <c r="R290" s="251"/>
      <c r="S290" s="251"/>
      <c r="T290" s="251"/>
      <c r="U290" s="251"/>
    </row>
    <row r="291" spans="2:21" ht="12.75">
      <c r="B291" s="255"/>
      <c r="C291" s="251"/>
      <c r="D291" s="251"/>
      <c r="E291" s="1"/>
      <c r="F291" s="1"/>
      <c r="G291" s="1"/>
      <c r="H291" s="1"/>
      <c r="I291" s="1"/>
      <c r="J291" s="1"/>
      <c r="K291" s="1"/>
      <c r="L291" s="1"/>
      <c r="M291" s="251"/>
      <c r="N291" s="251"/>
      <c r="O291" s="251"/>
      <c r="P291" s="251"/>
      <c r="Q291" s="251"/>
      <c r="R291" s="251"/>
      <c r="S291" s="251"/>
      <c r="T291" s="251"/>
      <c r="U291" s="251"/>
    </row>
    <row r="292" spans="2:21" ht="12.75">
      <c r="B292" s="255"/>
      <c r="C292" s="251"/>
      <c r="D292" s="251"/>
      <c r="E292" s="1"/>
      <c r="F292" s="1"/>
      <c r="G292" s="1"/>
      <c r="H292" s="1"/>
      <c r="I292" s="1"/>
      <c r="J292" s="1"/>
      <c r="K292" s="1"/>
      <c r="L292" s="1"/>
      <c r="M292" s="251"/>
      <c r="N292" s="251"/>
      <c r="O292" s="251"/>
      <c r="P292" s="251"/>
      <c r="Q292" s="251"/>
      <c r="R292" s="251"/>
      <c r="S292" s="251"/>
      <c r="T292" s="251"/>
      <c r="U292" s="251"/>
    </row>
    <row r="293" spans="2:21" ht="12.75">
      <c r="B293" s="255"/>
      <c r="C293" s="251"/>
      <c r="D293" s="251"/>
      <c r="E293" s="1"/>
      <c r="F293" s="1"/>
      <c r="G293" s="1"/>
      <c r="H293" s="1"/>
      <c r="I293" s="1"/>
      <c r="J293" s="1"/>
      <c r="K293" s="1"/>
      <c r="L293" s="1"/>
      <c r="M293" s="251"/>
      <c r="N293" s="251"/>
      <c r="O293" s="251"/>
      <c r="P293" s="251"/>
      <c r="Q293" s="251"/>
      <c r="R293" s="251"/>
      <c r="S293" s="251"/>
      <c r="T293" s="251"/>
      <c r="U293" s="251"/>
    </row>
    <row r="294" spans="2:21" ht="12.75">
      <c r="B294" s="255"/>
      <c r="C294" s="251"/>
      <c r="D294" s="251"/>
      <c r="E294" s="1"/>
      <c r="F294" s="1"/>
      <c r="G294" s="1"/>
      <c r="H294" s="1"/>
      <c r="I294" s="1"/>
      <c r="J294" s="1"/>
      <c r="K294" s="1"/>
      <c r="L294" s="1"/>
      <c r="M294" s="251"/>
      <c r="N294" s="251"/>
      <c r="O294" s="251"/>
      <c r="P294" s="251"/>
      <c r="Q294" s="251"/>
      <c r="R294" s="251"/>
      <c r="S294" s="251"/>
      <c r="T294" s="251"/>
      <c r="U294" s="251"/>
    </row>
    <row r="295" spans="2:21" ht="12.75">
      <c r="B295" s="255"/>
      <c r="C295" s="251"/>
      <c r="D295" s="251"/>
      <c r="E295" s="1"/>
      <c r="F295" s="1"/>
      <c r="G295" s="1"/>
      <c r="H295" s="1"/>
      <c r="I295" s="1"/>
      <c r="J295" s="1"/>
      <c r="K295" s="1"/>
      <c r="L295" s="1"/>
      <c r="M295" s="251"/>
      <c r="N295" s="251"/>
      <c r="O295" s="251"/>
      <c r="P295" s="251"/>
      <c r="Q295" s="251"/>
      <c r="R295" s="251"/>
      <c r="S295" s="251"/>
      <c r="T295" s="251"/>
      <c r="U295" s="251"/>
    </row>
    <row r="296" spans="2:21" ht="12.75">
      <c r="B296" s="255"/>
      <c r="C296" s="251"/>
      <c r="D296" s="251"/>
      <c r="E296" s="1"/>
      <c r="F296" s="1"/>
      <c r="G296" s="1"/>
      <c r="H296" s="1"/>
      <c r="I296" s="1"/>
      <c r="J296" s="1"/>
      <c r="K296" s="1"/>
      <c r="L296" s="1"/>
      <c r="M296" s="251"/>
      <c r="N296" s="251"/>
      <c r="O296" s="251"/>
      <c r="P296" s="251"/>
      <c r="Q296" s="251"/>
      <c r="R296" s="251"/>
      <c r="S296" s="251"/>
      <c r="T296" s="251"/>
      <c r="U296" s="251"/>
    </row>
    <row r="297" spans="2:21" ht="12.75">
      <c r="B297" s="255"/>
      <c r="C297" s="251"/>
      <c r="D297" s="251"/>
      <c r="E297" s="1"/>
      <c r="F297" s="1"/>
      <c r="G297" s="1"/>
      <c r="H297" s="1"/>
      <c r="I297" s="1"/>
      <c r="J297" s="1"/>
      <c r="K297" s="1"/>
      <c r="L297" s="1"/>
      <c r="M297" s="251"/>
      <c r="N297" s="251"/>
      <c r="O297" s="251"/>
      <c r="P297" s="251"/>
      <c r="Q297" s="251"/>
      <c r="R297" s="251"/>
      <c r="S297" s="251"/>
      <c r="T297" s="251"/>
      <c r="U297" s="251"/>
    </row>
    <row r="298" spans="2:21" ht="12.75">
      <c r="B298" s="255"/>
      <c r="C298" s="251"/>
      <c r="D298" s="251"/>
      <c r="E298" s="1"/>
      <c r="F298" s="1"/>
      <c r="G298" s="1"/>
      <c r="H298" s="1"/>
      <c r="I298" s="1"/>
      <c r="J298" s="1"/>
      <c r="K298" s="1"/>
      <c r="L298" s="1"/>
      <c r="M298" s="251"/>
      <c r="N298" s="251"/>
      <c r="O298" s="251"/>
      <c r="P298" s="251"/>
      <c r="Q298" s="251"/>
      <c r="R298" s="251"/>
      <c r="S298" s="251"/>
      <c r="T298" s="251"/>
      <c r="U298" s="251"/>
    </row>
    <row r="299" spans="2:21" ht="12.75">
      <c r="B299" s="255"/>
      <c r="C299" s="251"/>
      <c r="D299" s="251"/>
      <c r="E299" s="1"/>
      <c r="F299" s="1"/>
      <c r="G299" s="1"/>
      <c r="H299" s="1"/>
      <c r="I299" s="1"/>
      <c r="J299" s="1"/>
      <c r="K299" s="1"/>
      <c r="L299" s="1"/>
      <c r="M299" s="251"/>
      <c r="N299" s="251"/>
      <c r="O299" s="251"/>
      <c r="P299" s="251"/>
      <c r="Q299" s="251"/>
      <c r="R299" s="251"/>
      <c r="S299" s="251"/>
      <c r="T299" s="251"/>
      <c r="U299" s="251"/>
    </row>
    <row r="300" spans="2:21" ht="12.75">
      <c r="B300" s="255"/>
      <c r="C300" s="251"/>
      <c r="D300" s="251"/>
      <c r="E300" s="1"/>
      <c r="F300" s="1"/>
      <c r="G300" s="1"/>
      <c r="H300" s="1"/>
      <c r="I300" s="1"/>
      <c r="J300" s="1"/>
      <c r="K300" s="1"/>
      <c r="L300" s="1"/>
      <c r="M300" s="251"/>
      <c r="N300" s="251"/>
      <c r="O300" s="251"/>
      <c r="P300" s="251"/>
      <c r="Q300" s="251"/>
      <c r="R300" s="251"/>
      <c r="S300" s="251"/>
      <c r="T300" s="251"/>
      <c r="U300" s="251"/>
    </row>
    <row r="301" spans="2:21" ht="12.75">
      <c r="B301" s="255"/>
      <c r="C301" s="251"/>
      <c r="D301" s="251"/>
      <c r="E301" s="1"/>
      <c r="F301" s="1"/>
      <c r="G301" s="1"/>
      <c r="H301" s="1"/>
      <c r="I301" s="1"/>
      <c r="J301" s="1"/>
      <c r="K301" s="1"/>
      <c r="L301" s="1"/>
      <c r="M301" s="251"/>
      <c r="N301" s="251"/>
      <c r="O301" s="251"/>
      <c r="P301" s="251"/>
      <c r="Q301" s="251"/>
      <c r="R301" s="251"/>
      <c r="S301" s="251"/>
      <c r="T301" s="251"/>
      <c r="U301" s="251"/>
    </row>
    <row r="302" spans="2:21" ht="12.75">
      <c r="B302" s="255"/>
      <c r="C302" s="251"/>
      <c r="D302" s="251"/>
      <c r="E302" s="1"/>
      <c r="F302" s="1"/>
      <c r="G302" s="1"/>
      <c r="H302" s="1"/>
      <c r="I302" s="1"/>
      <c r="J302" s="1"/>
      <c r="K302" s="1"/>
      <c r="L302" s="1"/>
      <c r="M302" s="251"/>
      <c r="N302" s="251"/>
      <c r="O302" s="251"/>
      <c r="P302" s="251"/>
      <c r="Q302" s="251"/>
      <c r="R302" s="251"/>
      <c r="S302" s="251"/>
      <c r="T302" s="251"/>
      <c r="U302" s="251"/>
    </row>
    <row r="303" spans="2:21" ht="12.75">
      <c r="B303" s="255"/>
      <c r="C303" s="251"/>
      <c r="D303" s="251"/>
      <c r="E303" s="1"/>
      <c r="F303" s="1"/>
      <c r="G303" s="1"/>
      <c r="H303" s="1"/>
      <c r="I303" s="1"/>
      <c r="J303" s="1"/>
      <c r="K303" s="1"/>
      <c r="L303" s="1"/>
      <c r="M303" s="251"/>
      <c r="N303" s="251"/>
      <c r="O303" s="251"/>
      <c r="P303" s="251"/>
      <c r="Q303" s="251"/>
      <c r="R303" s="251"/>
      <c r="S303" s="251"/>
      <c r="T303" s="251"/>
      <c r="U303" s="251"/>
    </row>
    <row r="304" spans="2:21" ht="12.75">
      <c r="B304" s="255"/>
      <c r="C304" s="251"/>
      <c r="D304" s="251"/>
      <c r="E304" s="1"/>
      <c r="F304" s="1"/>
      <c r="G304" s="1"/>
      <c r="H304" s="1"/>
      <c r="I304" s="1"/>
      <c r="J304" s="1"/>
      <c r="K304" s="1"/>
      <c r="L304" s="1"/>
      <c r="M304" s="251"/>
      <c r="N304" s="251"/>
      <c r="O304" s="251"/>
      <c r="P304" s="251"/>
      <c r="Q304" s="251"/>
      <c r="R304" s="251"/>
      <c r="S304" s="251"/>
      <c r="T304" s="251"/>
      <c r="U304" s="251"/>
    </row>
    <row r="305" spans="2:21" ht="12.75">
      <c r="B305" s="255"/>
      <c r="C305" s="251"/>
      <c r="D305" s="251"/>
      <c r="E305" s="1"/>
      <c r="F305" s="1"/>
      <c r="G305" s="1"/>
      <c r="H305" s="1"/>
      <c r="I305" s="1"/>
      <c r="J305" s="1"/>
      <c r="K305" s="1"/>
      <c r="L305" s="1"/>
      <c r="M305" s="251"/>
      <c r="N305" s="251"/>
      <c r="O305" s="251"/>
      <c r="P305" s="251"/>
      <c r="Q305" s="251"/>
      <c r="R305" s="251"/>
      <c r="S305" s="251"/>
      <c r="T305" s="251"/>
      <c r="U305" s="251"/>
    </row>
    <row r="306" spans="2:21" ht="12.75">
      <c r="B306" s="255"/>
      <c r="C306" s="251"/>
      <c r="D306" s="251"/>
      <c r="E306" s="1"/>
      <c r="F306" s="1"/>
      <c r="G306" s="1"/>
      <c r="H306" s="1"/>
      <c r="I306" s="1"/>
      <c r="J306" s="1"/>
      <c r="K306" s="1"/>
      <c r="L306" s="1"/>
      <c r="M306" s="251"/>
      <c r="N306" s="251"/>
      <c r="O306" s="251"/>
      <c r="P306" s="251"/>
      <c r="Q306" s="251"/>
      <c r="R306" s="251"/>
      <c r="S306" s="251"/>
      <c r="T306" s="251"/>
      <c r="U306" s="251"/>
    </row>
    <row r="307" spans="2:21" ht="12.75">
      <c r="B307" s="255"/>
      <c r="C307" s="251"/>
      <c r="D307" s="251"/>
      <c r="E307" s="1"/>
      <c r="F307" s="1"/>
      <c r="G307" s="1"/>
      <c r="H307" s="1"/>
      <c r="I307" s="1"/>
      <c r="J307" s="1"/>
      <c r="K307" s="1"/>
      <c r="L307" s="1"/>
      <c r="M307" s="251"/>
      <c r="N307" s="251"/>
      <c r="O307" s="251"/>
      <c r="P307" s="251"/>
      <c r="Q307" s="251"/>
      <c r="R307" s="251"/>
      <c r="S307" s="251"/>
      <c r="T307" s="251"/>
      <c r="U307" s="251"/>
    </row>
    <row r="308" spans="2:21" ht="12.75">
      <c r="B308" s="255"/>
      <c r="C308" s="251"/>
      <c r="D308" s="251"/>
      <c r="E308" s="1"/>
      <c r="F308" s="1"/>
      <c r="G308" s="1"/>
      <c r="H308" s="1"/>
      <c r="I308" s="1"/>
      <c r="J308" s="1"/>
      <c r="K308" s="1"/>
      <c r="L308" s="1"/>
      <c r="M308" s="251"/>
      <c r="N308" s="251"/>
      <c r="O308" s="251"/>
      <c r="P308" s="251"/>
      <c r="Q308" s="251"/>
      <c r="R308" s="251"/>
      <c r="S308" s="251"/>
      <c r="T308" s="251"/>
      <c r="U308" s="251"/>
    </row>
    <row r="309" spans="2:21" ht="12.75">
      <c r="B309" s="255"/>
      <c r="C309" s="251"/>
      <c r="D309" s="251"/>
      <c r="E309" s="1"/>
      <c r="F309" s="1"/>
      <c r="G309" s="1"/>
      <c r="H309" s="1"/>
      <c r="I309" s="1"/>
      <c r="J309" s="1"/>
      <c r="K309" s="1"/>
      <c r="L309" s="1"/>
      <c r="M309" s="251"/>
      <c r="N309" s="251"/>
      <c r="O309" s="251"/>
      <c r="P309" s="251"/>
      <c r="Q309" s="251"/>
      <c r="R309" s="251"/>
      <c r="S309" s="251"/>
      <c r="T309" s="251"/>
      <c r="U309" s="251"/>
    </row>
    <row r="310" spans="2:21" ht="12.75">
      <c r="B310" s="255"/>
      <c r="C310" s="251"/>
      <c r="D310" s="251"/>
      <c r="E310" s="1"/>
      <c r="F310" s="1"/>
      <c r="G310" s="1"/>
      <c r="H310" s="1"/>
      <c r="I310" s="1"/>
      <c r="J310" s="1"/>
      <c r="K310" s="1"/>
      <c r="L310" s="1"/>
      <c r="M310" s="251"/>
      <c r="N310" s="251"/>
      <c r="O310" s="251"/>
      <c r="P310" s="251"/>
      <c r="Q310" s="251"/>
      <c r="R310" s="251"/>
      <c r="S310" s="251"/>
      <c r="T310" s="251"/>
      <c r="U310" s="251"/>
    </row>
    <row r="311" spans="2:21" ht="12.75">
      <c r="B311" s="255"/>
      <c r="C311" s="251"/>
      <c r="D311" s="251"/>
      <c r="E311" s="1"/>
      <c r="F311" s="1"/>
      <c r="G311" s="1"/>
      <c r="H311" s="1"/>
      <c r="I311" s="1"/>
      <c r="J311" s="1"/>
      <c r="K311" s="1"/>
      <c r="L311" s="1"/>
      <c r="M311" s="251"/>
      <c r="N311" s="251"/>
      <c r="O311" s="251"/>
      <c r="P311" s="251"/>
      <c r="Q311" s="251"/>
      <c r="R311" s="251"/>
      <c r="S311" s="251"/>
      <c r="T311" s="251"/>
      <c r="U311" s="251"/>
    </row>
    <row r="312" spans="2:21" ht="12.75">
      <c r="B312" s="255"/>
      <c r="C312" s="251"/>
      <c r="D312" s="251"/>
      <c r="E312" s="1"/>
      <c r="F312" s="1"/>
      <c r="G312" s="1"/>
      <c r="H312" s="1"/>
      <c r="I312" s="1"/>
      <c r="J312" s="1"/>
      <c r="K312" s="1"/>
      <c r="L312" s="1"/>
      <c r="M312" s="251"/>
      <c r="N312" s="251"/>
      <c r="O312" s="251"/>
      <c r="P312" s="251"/>
      <c r="Q312" s="251"/>
      <c r="R312" s="251"/>
      <c r="S312" s="251"/>
      <c r="T312" s="251"/>
      <c r="U312" s="251"/>
    </row>
    <row r="313" spans="2:21" ht="12.75">
      <c r="B313" s="255"/>
      <c r="C313" s="251"/>
      <c r="D313" s="251"/>
      <c r="E313" s="1"/>
      <c r="F313" s="1"/>
      <c r="G313" s="1"/>
      <c r="H313" s="1"/>
      <c r="I313" s="1"/>
      <c r="J313" s="1"/>
      <c r="K313" s="1"/>
      <c r="L313" s="1"/>
      <c r="M313" s="251"/>
      <c r="N313" s="251"/>
      <c r="O313" s="251"/>
      <c r="P313" s="251"/>
      <c r="Q313" s="251"/>
      <c r="R313" s="251"/>
      <c r="S313" s="251"/>
      <c r="T313" s="251"/>
      <c r="U313" s="251"/>
    </row>
    <row r="314" spans="2:21" ht="12.75">
      <c r="B314" s="255"/>
      <c r="C314" s="251"/>
      <c r="D314" s="251"/>
      <c r="E314" s="1"/>
      <c r="F314" s="1"/>
      <c r="G314" s="1"/>
      <c r="H314" s="1"/>
      <c r="I314" s="1"/>
      <c r="J314" s="1"/>
      <c r="K314" s="1"/>
      <c r="L314" s="1"/>
      <c r="M314" s="251"/>
      <c r="N314" s="251"/>
      <c r="O314" s="251"/>
      <c r="P314" s="251"/>
      <c r="Q314" s="251"/>
      <c r="R314" s="251"/>
      <c r="S314" s="251"/>
      <c r="T314" s="251"/>
      <c r="U314" s="251"/>
    </row>
    <row r="315" spans="2:21" ht="12.75">
      <c r="B315" s="255"/>
      <c r="C315" s="251"/>
      <c r="D315" s="251"/>
      <c r="E315" s="1"/>
      <c r="F315" s="1"/>
      <c r="G315" s="1"/>
      <c r="H315" s="1"/>
      <c r="I315" s="1"/>
      <c r="J315" s="1"/>
      <c r="K315" s="1"/>
      <c r="L315" s="1"/>
      <c r="M315" s="251"/>
      <c r="N315" s="251"/>
      <c r="O315" s="251"/>
      <c r="P315" s="251"/>
      <c r="Q315" s="251"/>
      <c r="R315" s="251"/>
      <c r="S315" s="251"/>
      <c r="T315" s="251"/>
      <c r="U315" s="251"/>
    </row>
    <row r="316" spans="2:21" ht="12.75">
      <c r="B316" s="255"/>
      <c r="C316" s="251"/>
      <c r="D316" s="251"/>
      <c r="E316" s="1"/>
      <c r="F316" s="1"/>
      <c r="G316" s="1"/>
      <c r="H316" s="1"/>
      <c r="I316" s="1"/>
      <c r="J316" s="1"/>
      <c r="K316" s="1"/>
      <c r="L316" s="1"/>
      <c r="M316" s="251"/>
      <c r="N316" s="251"/>
      <c r="O316" s="251"/>
      <c r="P316" s="251"/>
      <c r="Q316" s="251"/>
      <c r="R316" s="251"/>
      <c r="S316" s="251"/>
      <c r="T316" s="251"/>
      <c r="U316" s="251"/>
    </row>
    <row r="317" spans="2:21" ht="12.75">
      <c r="B317" s="255"/>
      <c r="C317" s="251"/>
      <c r="D317" s="251"/>
      <c r="E317" s="1"/>
      <c r="F317" s="1"/>
      <c r="G317" s="1"/>
      <c r="H317" s="1"/>
      <c r="I317" s="1"/>
      <c r="J317" s="1"/>
      <c r="K317" s="1"/>
      <c r="L317" s="1"/>
      <c r="M317" s="251"/>
      <c r="N317" s="251"/>
      <c r="O317" s="251"/>
      <c r="P317" s="251"/>
      <c r="Q317" s="251"/>
      <c r="R317" s="251"/>
      <c r="S317" s="251"/>
      <c r="T317" s="251"/>
      <c r="U317" s="251"/>
    </row>
    <row r="318" spans="2:21" ht="12.75">
      <c r="B318" s="255"/>
      <c r="C318" s="251"/>
      <c r="D318" s="251"/>
      <c r="E318" s="1"/>
      <c r="F318" s="1"/>
      <c r="G318" s="1"/>
      <c r="H318" s="1"/>
      <c r="I318" s="1"/>
      <c r="J318" s="1"/>
      <c r="K318" s="1"/>
      <c r="L318" s="1"/>
      <c r="M318" s="251"/>
      <c r="N318" s="251"/>
      <c r="O318" s="251"/>
      <c r="P318" s="251"/>
      <c r="Q318" s="251"/>
      <c r="R318" s="251"/>
      <c r="S318" s="251"/>
      <c r="T318" s="251"/>
      <c r="U318" s="251"/>
    </row>
    <row r="319" spans="2:21" ht="12.75">
      <c r="B319" s="255"/>
      <c r="C319" s="251"/>
      <c r="D319" s="251"/>
      <c r="E319" s="1"/>
      <c r="F319" s="1"/>
      <c r="G319" s="1"/>
      <c r="H319" s="1"/>
      <c r="I319" s="1"/>
      <c r="J319" s="1"/>
      <c r="K319" s="1"/>
      <c r="L319" s="1"/>
      <c r="M319" s="251"/>
      <c r="N319" s="251"/>
      <c r="O319" s="251"/>
      <c r="P319" s="251"/>
      <c r="Q319" s="251"/>
      <c r="R319" s="251"/>
      <c r="S319" s="251"/>
      <c r="T319" s="251"/>
      <c r="U319" s="251"/>
    </row>
    <row r="320" spans="2:21" ht="12.75">
      <c r="B320" s="255"/>
      <c r="C320" s="251"/>
      <c r="D320" s="251"/>
      <c r="E320" s="1"/>
      <c r="F320" s="1"/>
      <c r="G320" s="1"/>
      <c r="H320" s="1"/>
      <c r="I320" s="1"/>
      <c r="J320" s="1"/>
      <c r="K320" s="1"/>
      <c r="L320" s="1"/>
      <c r="M320" s="251"/>
      <c r="N320" s="251"/>
      <c r="O320" s="251"/>
      <c r="P320" s="251"/>
      <c r="Q320" s="251"/>
      <c r="R320" s="251"/>
      <c r="S320" s="251"/>
      <c r="T320" s="251"/>
      <c r="U320" s="251"/>
    </row>
    <row r="321" spans="2:21" ht="12.75">
      <c r="B321" s="255"/>
      <c r="C321" s="251"/>
      <c r="D321" s="251"/>
      <c r="E321" s="1"/>
      <c r="F321" s="1"/>
      <c r="G321" s="1"/>
      <c r="H321" s="1"/>
      <c r="I321" s="1"/>
      <c r="J321" s="1"/>
      <c r="K321" s="1"/>
      <c r="L321" s="1"/>
      <c r="M321" s="251"/>
      <c r="N321" s="251"/>
      <c r="O321" s="251"/>
      <c r="P321" s="251"/>
      <c r="Q321" s="251"/>
      <c r="R321" s="251"/>
      <c r="S321" s="251"/>
      <c r="T321" s="251"/>
      <c r="U321" s="251"/>
    </row>
    <row r="322" spans="2:21" ht="12.75">
      <c r="B322" s="255"/>
      <c r="C322" s="251"/>
      <c r="D322" s="251"/>
      <c r="E322" s="1"/>
      <c r="F322" s="1"/>
      <c r="G322" s="1"/>
      <c r="H322" s="1"/>
      <c r="I322" s="1"/>
      <c r="J322" s="1"/>
      <c r="K322" s="1"/>
      <c r="L322" s="1"/>
      <c r="M322" s="251"/>
      <c r="N322" s="251"/>
      <c r="O322" s="251"/>
      <c r="P322" s="251"/>
      <c r="Q322" s="251"/>
      <c r="R322" s="251"/>
      <c r="S322" s="251"/>
      <c r="T322" s="251"/>
      <c r="U322" s="251"/>
    </row>
    <row r="323" spans="2:21" ht="12.75">
      <c r="B323" s="255"/>
      <c r="C323" s="251"/>
      <c r="D323" s="251"/>
      <c r="E323" s="1"/>
      <c r="F323" s="1"/>
      <c r="G323" s="1"/>
      <c r="H323" s="1"/>
      <c r="I323" s="1"/>
      <c r="J323" s="1"/>
      <c r="K323" s="1"/>
      <c r="L323" s="1"/>
      <c r="M323" s="251"/>
      <c r="N323" s="251"/>
      <c r="O323" s="251"/>
      <c r="P323" s="251"/>
      <c r="Q323" s="251"/>
      <c r="R323" s="251"/>
      <c r="S323" s="251"/>
      <c r="T323" s="251"/>
      <c r="U323" s="251"/>
    </row>
    <row r="324" spans="2:21" ht="12.75">
      <c r="B324" s="255"/>
      <c r="C324" s="251"/>
      <c r="D324" s="251"/>
      <c r="E324" s="1"/>
      <c r="F324" s="1"/>
      <c r="G324" s="1"/>
      <c r="H324" s="1"/>
      <c r="I324" s="1"/>
      <c r="J324" s="1"/>
      <c r="K324" s="1"/>
      <c r="L324" s="1"/>
      <c r="M324" s="251"/>
      <c r="N324" s="251"/>
      <c r="O324" s="251"/>
      <c r="P324" s="251"/>
      <c r="Q324" s="251"/>
      <c r="R324" s="251"/>
      <c r="S324" s="251"/>
      <c r="T324" s="251"/>
      <c r="U324" s="251"/>
    </row>
    <row r="325" spans="2:21" ht="12.75">
      <c r="B325" s="255"/>
      <c r="C325" s="251"/>
      <c r="D325" s="251"/>
      <c r="E325" s="1"/>
      <c r="F325" s="1"/>
      <c r="G325" s="1"/>
      <c r="H325" s="1"/>
      <c r="I325" s="1"/>
      <c r="J325" s="1"/>
      <c r="K325" s="1"/>
      <c r="L325" s="1"/>
      <c r="M325" s="251"/>
      <c r="N325" s="251"/>
      <c r="O325" s="251"/>
      <c r="P325" s="251"/>
      <c r="Q325" s="251"/>
      <c r="R325" s="251"/>
      <c r="S325" s="251"/>
      <c r="T325" s="251"/>
      <c r="U325" s="251"/>
    </row>
    <row r="326" spans="2:21" ht="12.75">
      <c r="B326" s="255"/>
      <c r="C326" s="251"/>
      <c r="D326" s="251"/>
      <c r="E326" s="1"/>
      <c r="F326" s="1"/>
      <c r="G326" s="1"/>
      <c r="H326" s="1"/>
      <c r="I326" s="1"/>
      <c r="J326" s="1"/>
      <c r="K326" s="1"/>
      <c r="L326" s="1"/>
      <c r="M326" s="251"/>
      <c r="N326" s="251"/>
      <c r="O326" s="251"/>
      <c r="P326" s="251"/>
      <c r="Q326" s="251"/>
      <c r="R326" s="251"/>
      <c r="S326" s="251"/>
      <c r="T326" s="251"/>
      <c r="U326" s="251"/>
    </row>
    <row r="327" spans="2:21" ht="12.75">
      <c r="B327" s="255"/>
      <c r="C327" s="251"/>
      <c r="D327" s="251"/>
      <c r="E327" s="1"/>
      <c r="F327" s="1"/>
      <c r="G327" s="1"/>
      <c r="H327" s="1"/>
      <c r="I327" s="1"/>
      <c r="J327" s="1"/>
      <c r="K327" s="1"/>
      <c r="L327" s="1"/>
      <c r="M327" s="251"/>
      <c r="N327" s="251"/>
      <c r="O327" s="251"/>
      <c r="P327" s="251"/>
      <c r="Q327" s="251"/>
      <c r="R327" s="251"/>
      <c r="S327" s="251"/>
      <c r="T327" s="251"/>
      <c r="U327" s="251"/>
    </row>
    <row r="328" spans="2:21" ht="12.75">
      <c r="B328" s="255"/>
      <c r="C328" s="251"/>
      <c r="D328" s="251"/>
      <c r="E328" s="1"/>
      <c r="F328" s="1"/>
      <c r="G328" s="1"/>
      <c r="H328" s="1"/>
      <c r="I328" s="1"/>
      <c r="J328" s="1"/>
      <c r="K328" s="1"/>
      <c r="L328" s="1"/>
      <c r="M328" s="251"/>
      <c r="N328" s="251"/>
      <c r="O328" s="251"/>
      <c r="P328" s="251"/>
      <c r="Q328" s="251"/>
      <c r="R328" s="251"/>
      <c r="S328" s="251"/>
      <c r="T328" s="251"/>
      <c r="U328" s="251"/>
    </row>
    <row r="329" spans="2:21" ht="12.75">
      <c r="B329" s="255"/>
      <c r="C329" s="251"/>
      <c r="D329" s="251"/>
      <c r="E329" s="1"/>
      <c r="F329" s="1"/>
      <c r="G329" s="1"/>
      <c r="H329" s="1"/>
      <c r="I329" s="1"/>
      <c r="J329" s="1"/>
      <c r="K329" s="1"/>
      <c r="L329" s="1"/>
      <c r="M329" s="251"/>
      <c r="N329" s="251"/>
      <c r="O329" s="251"/>
      <c r="P329" s="251"/>
      <c r="Q329" s="251"/>
      <c r="R329" s="251"/>
      <c r="S329" s="251"/>
      <c r="T329" s="251"/>
      <c r="U329" s="251"/>
    </row>
    <row r="330" spans="2:21" ht="12.75">
      <c r="B330" s="255"/>
      <c r="C330" s="251"/>
      <c r="D330" s="251"/>
      <c r="E330" s="1"/>
      <c r="F330" s="1"/>
      <c r="G330" s="1"/>
      <c r="H330" s="1"/>
      <c r="I330" s="1"/>
      <c r="J330" s="1"/>
      <c r="K330" s="1"/>
      <c r="L330" s="1"/>
      <c r="M330" s="251"/>
      <c r="N330" s="251"/>
      <c r="O330" s="251"/>
      <c r="P330" s="251"/>
      <c r="Q330" s="251"/>
      <c r="R330" s="251"/>
      <c r="S330" s="251"/>
      <c r="T330" s="251"/>
      <c r="U330" s="251"/>
    </row>
    <row r="331" spans="2:21" ht="12.75">
      <c r="B331" s="255"/>
      <c r="C331" s="251"/>
      <c r="D331" s="251"/>
      <c r="E331" s="1"/>
      <c r="F331" s="1"/>
      <c r="G331" s="1"/>
      <c r="H331" s="1"/>
      <c r="I331" s="1"/>
      <c r="J331" s="1"/>
      <c r="K331" s="1"/>
      <c r="L331" s="1"/>
      <c r="M331" s="251"/>
      <c r="N331" s="251"/>
      <c r="O331" s="251"/>
      <c r="P331" s="251"/>
      <c r="Q331" s="251"/>
      <c r="R331" s="251"/>
      <c r="S331" s="251"/>
      <c r="T331" s="251"/>
      <c r="U331" s="251"/>
    </row>
    <row r="332" spans="2:21" ht="12.75">
      <c r="B332" s="255"/>
      <c r="C332" s="251"/>
      <c r="D332" s="251"/>
      <c r="E332" s="1"/>
      <c r="F332" s="1"/>
      <c r="G332" s="1"/>
      <c r="H332" s="1"/>
      <c r="I332" s="1"/>
      <c r="J332" s="1"/>
      <c r="K332" s="1"/>
      <c r="L332" s="1"/>
      <c r="M332" s="251"/>
      <c r="N332" s="251"/>
      <c r="O332" s="251"/>
      <c r="P332" s="251"/>
      <c r="Q332" s="251"/>
      <c r="R332" s="251"/>
      <c r="S332" s="251"/>
      <c r="T332" s="251"/>
      <c r="U332" s="251"/>
    </row>
    <row r="333" spans="2:21" ht="12.75">
      <c r="B333" s="255"/>
      <c r="C333" s="251"/>
      <c r="D333" s="251"/>
      <c r="E333" s="1"/>
      <c r="F333" s="1"/>
      <c r="G333" s="1"/>
      <c r="H333" s="1"/>
      <c r="I333" s="1"/>
      <c r="J333" s="1"/>
      <c r="K333" s="1"/>
      <c r="L333" s="1"/>
      <c r="M333" s="251"/>
      <c r="N333" s="251"/>
      <c r="O333" s="251"/>
      <c r="P333" s="251"/>
      <c r="Q333" s="251"/>
      <c r="R333" s="251"/>
      <c r="S333" s="251"/>
      <c r="T333" s="251"/>
      <c r="U333" s="251"/>
    </row>
    <row r="334" spans="2:21" ht="12.75">
      <c r="B334" s="255"/>
      <c r="C334" s="251"/>
      <c r="D334" s="251"/>
      <c r="E334" s="1"/>
      <c r="F334" s="1"/>
      <c r="G334" s="1"/>
      <c r="H334" s="1"/>
      <c r="I334" s="1"/>
      <c r="J334" s="1"/>
      <c r="K334" s="1"/>
      <c r="L334" s="1"/>
      <c r="M334" s="251"/>
      <c r="N334" s="251"/>
      <c r="O334" s="251"/>
      <c r="P334" s="251"/>
      <c r="Q334" s="251"/>
      <c r="R334" s="251"/>
      <c r="S334" s="251"/>
      <c r="T334" s="251"/>
      <c r="U334" s="251"/>
    </row>
    <row r="335" spans="2:21" ht="12.75">
      <c r="B335" s="255"/>
      <c r="C335" s="251"/>
      <c r="D335" s="251"/>
      <c r="E335" s="1"/>
      <c r="F335" s="1"/>
      <c r="G335" s="1"/>
      <c r="H335" s="1"/>
      <c r="I335" s="1"/>
      <c r="J335" s="1"/>
      <c r="K335" s="1"/>
      <c r="L335" s="1"/>
      <c r="M335" s="251"/>
      <c r="N335" s="251"/>
      <c r="O335" s="251"/>
      <c r="P335" s="251"/>
      <c r="Q335" s="251"/>
      <c r="R335" s="251"/>
      <c r="S335" s="251"/>
      <c r="T335" s="251"/>
      <c r="U335" s="251"/>
    </row>
    <row r="336" spans="2:21" ht="12.75">
      <c r="B336" s="255"/>
      <c r="C336" s="251"/>
      <c r="D336" s="251"/>
      <c r="E336" s="1"/>
      <c r="F336" s="1"/>
      <c r="G336" s="1"/>
      <c r="H336" s="1"/>
      <c r="I336" s="1"/>
      <c r="J336" s="1"/>
      <c r="K336" s="1"/>
      <c r="L336" s="1"/>
      <c r="M336" s="251"/>
      <c r="N336" s="251"/>
      <c r="O336" s="251"/>
      <c r="P336" s="251"/>
      <c r="Q336" s="251"/>
      <c r="R336" s="251"/>
      <c r="S336" s="251"/>
      <c r="T336" s="251"/>
      <c r="U336" s="251"/>
    </row>
    <row r="337" spans="2:21" ht="12.75">
      <c r="B337" s="255"/>
      <c r="C337" s="251"/>
      <c r="D337" s="251"/>
      <c r="E337" s="1"/>
      <c r="F337" s="1"/>
      <c r="G337" s="1"/>
      <c r="H337" s="1"/>
      <c r="I337" s="1"/>
      <c r="J337" s="1"/>
      <c r="K337" s="1"/>
      <c r="L337" s="1"/>
      <c r="M337" s="251"/>
      <c r="N337" s="251"/>
      <c r="O337" s="251"/>
      <c r="P337" s="251"/>
      <c r="Q337" s="251"/>
      <c r="R337" s="251"/>
      <c r="S337" s="251"/>
      <c r="T337" s="251"/>
      <c r="U337" s="251"/>
    </row>
    <row r="338" spans="2:21" ht="12.75">
      <c r="B338" s="255"/>
      <c r="C338" s="251"/>
      <c r="D338" s="251"/>
      <c r="E338" s="1"/>
      <c r="F338" s="1"/>
      <c r="G338" s="1"/>
      <c r="H338" s="1"/>
      <c r="I338" s="1"/>
      <c r="J338" s="1"/>
      <c r="K338" s="1"/>
      <c r="L338" s="1"/>
      <c r="M338" s="251"/>
      <c r="N338" s="251"/>
      <c r="O338" s="251"/>
      <c r="P338" s="251"/>
      <c r="Q338" s="251"/>
      <c r="R338" s="251"/>
      <c r="S338" s="251"/>
      <c r="T338" s="251"/>
      <c r="U338" s="251"/>
    </row>
    <row r="339" spans="2:21" ht="12.75">
      <c r="B339" s="255"/>
      <c r="C339" s="251"/>
      <c r="D339" s="251"/>
      <c r="E339" s="1"/>
      <c r="F339" s="1"/>
      <c r="G339" s="1"/>
      <c r="H339" s="1"/>
      <c r="I339" s="1"/>
      <c r="J339" s="1"/>
      <c r="K339" s="1"/>
      <c r="L339" s="1"/>
      <c r="M339" s="251"/>
      <c r="N339" s="251"/>
      <c r="O339" s="251"/>
      <c r="P339" s="251"/>
      <c r="Q339" s="251"/>
      <c r="R339" s="251"/>
      <c r="S339" s="251"/>
      <c r="T339" s="251"/>
      <c r="U339" s="251"/>
    </row>
    <row r="340" spans="2:21" ht="12.75">
      <c r="B340" s="255"/>
      <c r="C340" s="251"/>
      <c r="D340" s="251"/>
      <c r="E340" s="1"/>
      <c r="F340" s="1"/>
      <c r="G340" s="1"/>
      <c r="H340" s="1"/>
      <c r="I340" s="1"/>
      <c r="J340" s="1"/>
      <c r="K340" s="1"/>
      <c r="L340" s="1"/>
      <c r="M340" s="251"/>
      <c r="N340" s="251"/>
      <c r="O340" s="251"/>
      <c r="P340" s="251"/>
      <c r="Q340" s="251"/>
      <c r="R340" s="251"/>
      <c r="S340" s="251"/>
      <c r="T340" s="251"/>
      <c r="U340" s="251"/>
    </row>
    <row r="341" spans="2:21" ht="12.75">
      <c r="B341" s="255"/>
      <c r="C341" s="251"/>
      <c r="D341" s="251"/>
      <c r="E341" s="1"/>
      <c r="F341" s="1"/>
      <c r="G341" s="1"/>
      <c r="H341" s="1"/>
      <c r="I341" s="1"/>
      <c r="J341" s="1"/>
      <c r="K341" s="1"/>
      <c r="L341" s="1"/>
      <c r="M341" s="251"/>
      <c r="N341" s="251"/>
      <c r="O341" s="251"/>
      <c r="P341" s="251"/>
      <c r="Q341" s="251"/>
      <c r="R341" s="251"/>
      <c r="S341" s="251"/>
      <c r="T341" s="251"/>
      <c r="U341" s="251"/>
    </row>
    <row r="342" spans="2:21" ht="12.75">
      <c r="B342" s="255"/>
      <c r="C342" s="251"/>
      <c r="D342" s="251"/>
      <c r="E342" s="1"/>
      <c r="F342" s="1"/>
      <c r="G342" s="1"/>
      <c r="H342" s="1"/>
      <c r="I342" s="1"/>
      <c r="J342" s="1"/>
      <c r="K342" s="1"/>
      <c r="L342" s="1"/>
      <c r="M342" s="251"/>
      <c r="N342" s="251"/>
      <c r="O342" s="251"/>
      <c r="P342" s="251"/>
      <c r="Q342" s="251"/>
      <c r="R342" s="251"/>
      <c r="S342" s="251"/>
      <c r="T342" s="251"/>
      <c r="U342" s="251"/>
    </row>
    <row r="343" spans="2:21" ht="12.75">
      <c r="B343" s="255"/>
      <c r="C343" s="251"/>
      <c r="D343" s="251"/>
      <c r="E343" s="1"/>
      <c r="F343" s="1"/>
      <c r="G343" s="1"/>
      <c r="H343" s="1"/>
      <c r="I343" s="1"/>
      <c r="J343" s="1"/>
      <c r="K343" s="1"/>
      <c r="L343" s="1"/>
      <c r="M343" s="251"/>
      <c r="N343" s="251"/>
      <c r="O343" s="251"/>
      <c r="P343" s="251"/>
      <c r="Q343" s="251"/>
      <c r="R343" s="251"/>
      <c r="S343" s="251"/>
      <c r="T343" s="251"/>
      <c r="U343" s="251"/>
    </row>
    <row r="344" spans="2:21" ht="12.75">
      <c r="B344" s="255"/>
      <c r="C344" s="251"/>
      <c r="D344" s="251"/>
      <c r="E344" s="1"/>
      <c r="F344" s="1"/>
      <c r="G344" s="1"/>
      <c r="H344" s="1"/>
      <c r="I344" s="1"/>
      <c r="J344" s="1"/>
      <c r="K344" s="1"/>
      <c r="L344" s="1"/>
      <c r="M344" s="251"/>
      <c r="N344" s="251"/>
      <c r="O344" s="251"/>
      <c r="P344" s="251"/>
      <c r="Q344" s="251"/>
      <c r="R344" s="251"/>
      <c r="S344" s="251"/>
      <c r="T344" s="251"/>
      <c r="U344" s="251"/>
    </row>
    <row r="345" spans="2:21" ht="12.75">
      <c r="B345" s="255"/>
      <c r="C345" s="251"/>
      <c r="D345" s="251"/>
      <c r="E345" s="1"/>
      <c r="F345" s="1"/>
      <c r="G345" s="1"/>
      <c r="H345" s="1"/>
      <c r="I345" s="1"/>
      <c r="J345" s="1"/>
      <c r="K345" s="1"/>
      <c r="L345" s="1"/>
      <c r="M345" s="251"/>
      <c r="N345" s="251"/>
      <c r="O345" s="251"/>
      <c r="P345" s="251"/>
      <c r="Q345" s="251"/>
      <c r="R345" s="251"/>
      <c r="S345" s="251"/>
      <c r="T345" s="251"/>
      <c r="U345" s="251"/>
    </row>
    <row r="346" spans="2:21" ht="12.75">
      <c r="B346" s="255"/>
      <c r="C346" s="251"/>
      <c r="D346" s="251"/>
      <c r="E346" s="1"/>
      <c r="F346" s="1"/>
      <c r="G346" s="1"/>
      <c r="H346" s="1"/>
      <c r="I346" s="1"/>
      <c r="J346" s="1"/>
      <c r="K346" s="1"/>
      <c r="L346" s="1"/>
      <c r="M346" s="251"/>
      <c r="N346" s="251"/>
      <c r="O346" s="251"/>
      <c r="P346" s="251"/>
      <c r="Q346" s="251"/>
      <c r="R346" s="251"/>
      <c r="S346" s="251"/>
      <c r="T346" s="251"/>
      <c r="U346" s="251"/>
    </row>
    <row r="347" spans="2:21" ht="12.75">
      <c r="B347" s="255"/>
      <c r="C347" s="251"/>
      <c r="D347" s="251"/>
      <c r="E347" s="1"/>
      <c r="F347" s="1"/>
      <c r="G347" s="1"/>
      <c r="H347" s="1"/>
      <c r="I347" s="1"/>
      <c r="J347" s="1"/>
      <c r="K347" s="1"/>
      <c r="L347" s="1"/>
      <c r="M347" s="251"/>
      <c r="N347" s="251"/>
      <c r="O347" s="251"/>
      <c r="P347" s="251"/>
      <c r="Q347" s="251"/>
      <c r="R347" s="251"/>
      <c r="S347" s="251"/>
      <c r="T347" s="251"/>
      <c r="U347" s="251"/>
    </row>
    <row r="348" spans="2:21" ht="12.75">
      <c r="B348" s="255"/>
      <c r="C348" s="251"/>
      <c r="D348" s="251"/>
      <c r="E348" s="1"/>
      <c r="F348" s="1"/>
      <c r="G348" s="1"/>
      <c r="H348" s="1"/>
      <c r="I348" s="1"/>
      <c r="J348" s="1"/>
      <c r="K348" s="1"/>
      <c r="L348" s="1"/>
      <c r="M348" s="251"/>
      <c r="N348" s="251"/>
      <c r="O348" s="251"/>
      <c r="P348" s="251"/>
      <c r="Q348" s="251"/>
      <c r="R348" s="251"/>
      <c r="S348" s="251"/>
      <c r="T348" s="251"/>
      <c r="U348" s="251"/>
    </row>
    <row r="349" spans="2:21" ht="12.75">
      <c r="B349" s="255"/>
      <c r="C349" s="251"/>
      <c r="D349" s="251"/>
      <c r="E349" s="1"/>
      <c r="F349" s="1"/>
      <c r="G349" s="1"/>
      <c r="H349" s="1"/>
      <c r="I349" s="1"/>
      <c r="J349" s="1"/>
      <c r="K349" s="1"/>
      <c r="L349" s="1"/>
      <c r="M349" s="251"/>
      <c r="N349" s="251"/>
      <c r="O349" s="251"/>
      <c r="P349" s="251"/>
      <c r="Q349" s="251"/>
      <c r="R349" s="251"/>
      <c r="S349" s="251"/>
      <c r="T349" s="251"/>
      <c r="U349" s="251"/>
    </row>
    <row r="350" spans="2:21" ht="12.75">
      <c r="B350" s="255"/>
      <c r="C350" s="251"/>
      <c r="D350" s="251"/>
      <c r="E350" s="1"/>
      <c r="F350" s="1"/>
      <c r="G350" s="1"/>
      <c r="H350" s="1"/>
      <c r="I350" s="1"/>
      <c r="J350" s="1"/>
      <c r="K350" s="1"/>
      <c r="L350" s="1"/>
      <c r="M350" s="251"/>
      <c r="N350" s="251"/>
      <c r="O350" s="251"/>
      <c r="P350" s="251"/>
      <c r="Q350" s="251"/>
      <c r="R350" s="251"/>
      <c r="S350" s="251"/>
      <c r="T350" s="251"/>
      <c r="U350" s="251"/>
    </row>
    <row r="351" spans="2:21" ht="12.75">
      <c r="B351" s="255"/>
      <c r="C351" s="251"/>
      <c r="D351" s="251"/>
      <c r="E351" s="1"/>
      <c r="F351" s="1"/>
      <c r="G351" s="1"/>
      <c r="H351" s="1"/>
      <c r="I351" s="1"/>
      <c r="J351" s="1"/>
      <c r="K351" s="1"/>
      <c r="L351" s="1"/>
      <c r="M351" s="251"/>
      <c r="N351" s="251"/>
      <c r="O351" s="251"/>
      <c r="P351" s="251"/>
      <c r="Q351" s="251"/>
      <c r="R351" s="251"/>
      <c r="S351" s="251"/>
      <c r="T351" s="251"/>
      <c r="U351" s="251"/>
    </row>
    <row r="352" spans="2:21" ht="12.75">
      <c r="B352" s="255"/>
      <c r="C352" s="251"/>
      <c r="D352" s="251"/>
      <c r="E352" s="1"/>
      <c r="F352" s="1"/>
      <c r="G352" s="1"/>
      <c r="H352" s="1"/>
      <c r="I352" s="1"/>
      <c r="J352" s="1"/>
      <c r="K352" s="1"/>
      <c r="L352" s="1"/>
      <c r="M352" s="251"/>
      <c r="N352" s="251"/>
      <c r="O352" s="251"/>
      <c r="P352" s="251"/>
      <c r="Q352" s="251"/>
      <c r="R352" s="251"/>
      <c r="S352" s="251"/>
      <c r="T352" s="251"/>
      <c r="U352" s="251"/>
    </row>
    <row r="353" spans="2:21" ht="12.75">
      <c r="B353" s="255"/>
      <c r="C353" s="251"/>
      <c r="D353" s="251"/>
      <c r="E353" s="1"/>
      <c r="F353" s="1"/>
      <c r="G353" s="1"/>
      <c r="H353" s="1"/>
      <c r="I353" s="1"/>
      <c r="J353" s="1"/>
      <c r="K353" s="1"/>
      <c r="L353" s="1"/>
      <c r="M353" s="251"/>
      <c r="N353" s="251"/>
      <c r="O353" s="251"/>
      <c r="P353" s="251"/>
      <c r="Q353" s="251"/>
      <c r="R353" s="251"/>
      <c r="S353" s="251"/>
      <c r="T353" s="251"/>
      <c r="U353" s="251"/>
    </row>
    <row r="354" spans="2:21" ht="12.75">
      <c r="B354" s="255"/>
      <c r="C354" s="251"/>
      <c r="D354" s="251"/>
      <c r="E354" s="1"/>
      <c r="F354" s="1"/>
      <c r="G354" s="1"/>
      <c r="H354" s="1"/>
      <c r="I354" s="1"/>
      <c r="J354" s="1"/>
      <c r="K354" s="1"/>
      <c r="L354" s="1"/>
      <c r="M354" s="251"/>
      <c r="N354" s="251"/>
      <c r="O354" s="251"/>
      <c r="P354" s="251"/>
      <c r="Q354" s="251"/>
      <c r="R354" s="251"/>
      <c r="S354" s="251"/>
      <c r="T354" s="251"/>
      <c r="U354" s="251"/>
    </row>
    <row r="355" spans="2:21" ht="12.75">
      <c r="B355" s="255"/>
      <c r="C355" s="251"/>
      <c r="D355" s="251"/>
      <c r="E355" s="1"/>
      <c r="F355" s="1"/>
      <c r="G355" s="1"/>
      <c r="H355" s="1"/>
      <c r="I355" s="1"/>
      <c r="J355" s="1"/>
      <c r="K355" s="1"/>
      <c r="L355" s="1"/>
      <c r="M355" s="251"/>
      <c r="N355" s="251"/>
      <c r="O355" s="251"/>
      <c r="P355" s="251"/>
      <c r="Q355" s="251"/>
      <c r="R355" s="251"/>
      <c r="S355" s="251"/>
      <c r="T355" s="251"/>
      <c r="U355" s="251"/>
    </row>
    <row r="356" spans="2:21" ht="12.75">
      <c r="B356" s="255"/>
      <c r="C356" s="251"/>
      <c r="D356" s="251"/>
      <c r="E356" s="1"/>
      <c r="F356" s="1"/>
      <c r="G356" s="1"/>
      <c r="H356" s="1"/>
      <c r="I356" s="1"/>
      <c r="J356" s="1"/>
      <c r="K356" s="1"/>
      <c r="L356" s="1"/>
      <c r="M356" s="251"/>
      <c r="N356" s="251"/>
      <c r="O356" s="251"/>
      <c r="P356" s="251"/>
      <c r="Q356" s="251"/>
      <c r="R356" s="251"/>
      <c r="S356" s="251"/>
      <c r="T356" s="251"/>
      <c r="U356" s="251"/>
    </row>
    <row r="357" spans="2:21" ht="12.75">
      <c r="B357" s="255"/>
      <c r="C357" s="251"/>
      <c r="D357" s="251"/>
      <c r="E357" s="1"/>
      <c r="F357" s="1"/>
      <c r="G357" s="1"/>
      <c r="H357" s="1"/>
      <c r="I357" s="1"/>
      <c r="J357" s="1"/>
      <c r="K357" s="1"/>
      <c r="L357" s="1"/>
      <c r="M357" s="251"/>
      <c r="N357" s="251"/>
      <c r="O357" s="251"/>
      <c r="P357" s="251"/>
      <c r="Q357" s="251"/>
      <c r="R357" s="251"/>
      <c r="S357" s="251"/>
      <c r="T357" s="251"/>
      <c r="U357" s="251"/>
    </row>
    <row r="358" spans="2:21" ht="12.75">
      <c r="B358" s="255"/>
      <c r="C358" s="251"/>
      <c r="D358" s="251"/>
      <c r="E358" s="1"/>
      <c r="F358" s="1"/>
      <c r="G358" s="1"/>
      <c r="H358" s="1"/>
      <c r="I358" s="1"/>
      <c r="J358" s="1"/>
      <c r="K358" s="1"/>
      <c r="L358" s="1"/>
      <c r="M358" s="251"/>
      <c r="N358" s="251"/>
      <c r="O358" s="251"/>
      <c r="P358" s="251"/>
      <c r="Q358" s="251"/>
      <c r="R358" s="251"/>
      <c r="S358" s="251"/>
      <c r="T358" s="251"/>
      <c r="U358" s="251"/>
    </row>
    <row r="359" spans="2:21" ht="12.75">
      <c r="B359" s="255"/>
      <c r="C359" s="251"/>
      <c r="D359" s="251"/>
      <c r="E359" s="1"/>
      <c r="F359" s="1"/>
      <c r="G359" s="1"/>
      <c r="H359" s="1"/>
      <c r="I359" s="1"/>
      <c r="J359" s="1"/>
      <c r="K359" s="1"/>
      <c r="L359" s="1"/>
      <c r="M359" s="251"/>
      <c r="N359" s="251"/>
      <c r="O359" s="251"/>
      <c r="P359" s="251"/>
      <c r="Q359" s="251"/>
      <c r="R359" s="251"/>
      <c r="S359" s="251"/>
      <c r="T359" s="251"/>
      <c r="U359" s="251"/>
    </row>
    <row r="360" spans="2:21" ht="12.75">
      <c r="B360" s="255"/>
      <c r="C360" s="251"/>
      <c r="D360" s="251"/>
      <c r="E360" s="1"/>
      <c r="F360" s="1"/>
      <c r="G360" s="1"/>
      <c r="H360" s="1"/>
      <c r="I360" s="1"/>
      <c r="J360" s="1"/>
      <c r="K360" s="1"/>
      <c r="L360" s="1"/>
      <c r="M360" s="251"/>
      <c r="N360" s="251"/>
      <c r="O360" s="251"/>
      <c r="P360" s="251"/>
      <c r="Q360" s="251"/>
      <c r="R360" s="251"/>
      <c r="S360" s="251"/>
      <c r="T360" s="251"/>
      <c r="U360" s="251"/>
    </row>
    <row r="361" spans="2:21" ht="12.75">
      <c r="B361" s="255"/>
      <c r="C361" s="251"/>
      <c r="D361" s="251"/>
      <c r="E361" s="1"/>
      <c r="F361" s="1"/>
      <c r="G361" s="1"/>
      <c r="H361" s="1"/>
      <c r="I361" s="1"/>
      <c r="J361" s="1"/>
      <c r="K361" s="1"/>
      <c r="L361" s="1"/>
      <c r="M361" s="251"/>
      <c r="N361" s="251"/>
      <c r="O361" s="251"/>
      <c r="P361" s="251"/>
      <c r="Q361" s="251"/>
      <c r="R361" s="251"/>
      <c r="S361" s="251"/>
      <c r="T361" s="251"/>
      <c r="U361" s="251"/>
    </row>
    <row r="362" spans="2:21" ht="12.75">
      <c r="B362" s="255"/>
      <c r="C362" s="251"/>
      <c r="D362" s="251"/>
      <c r="E362" s="1"/>
      <c r="F362" s="1"/>
      <c r="G362" s="1"/>
      <c r="H362" s="1"/>
      <c r="I362" s="1"/>
      <c r="J362" s="1"/>
      <c r="K362" s="1"/>
      <c r="L362" s="1"/>
      <c r="M362" s="251"/>
      <c r="N362" s="251"/>
      <c r="O362" s="251"/>
      <c r="P362" s="251"/>
      <c r="Q362" s="251"/>
      <c r="R362" s="251"/>
      <c r="S362" s="251"/>
      <c r="T362" s="251"/>
      <c r="U362" s="251"/>
    </row>
    <row r="363" spans="2:21" ht="12.75">
      <c r="B363" s="255"/>
      <c r="C363" s="251"/>
      <c r="D363" s="251"/>
      <c r="E363" s="1"/>
      <c r="F363" s="1"/>
      <c r="G363" s="1"/>
      <c r="H363" s="1"/>
      <c r="I363" s="1"/>
      <c r="J363" s="1"/>
      <c r="K363" s="1"/>
      <c r="L363" s="1"/>
      <c r="M363" s="251"/>
      <c r="N363" s="251"/>
      <c r="O363" s="251"/>
      <c r="P363" s="251"/>
      <c r="Q363" s="251"/>
      <c r="R363" s="251"/>
      <c r="S363" s="251"/>
      <c r="T363" s="251"/>
      <c r="U363" s="251"/>
    </row>
    <row r="364" spans="2:21" ht="12.75">
      <c r="B364" s="255"/>
      <c r="C364" s="251"/>
      <c r="D364" s="251"/>
      <c r="E364" s="1"/>
      <c r="F364" s="1"/>
      <c r="G364" s="1"/>
      <c r="H364" s="1"/>
      <c r="I364" s="1"/>
      <c r="J364" s="1"/>
      <c r="K364" s="1"/>
      <c r="L364" s="1"/>
      <c r="M364" s="251"/>
      <c r="N364" s="251"/>
      <c r="O364" s="251"/>
      <c r="P364" s="251"/>
      <c r="Q364" s="251"/>
      <c r="R364" s="251"/>
      <c r="S364" s="251"/>
      <c r="T364" s="251"/>
      <c r="U364" s="251"/>
    </row>
    <row r="365" spans="2:21" ht="12.75">
      <c r="B365" s="255"/>
      <c r="C365" s="251"/>
      <c r="D365" s="251"/>
      <c r="E365" s="1"/>
      <c r="F365" s="1"/>
      <c r="G365" s="1"/>
      <c r="H365" s="1"/>
      <c r="I365" s="1"/>
      <c r="J365" s="1"/>
      <c r="K365" s="1"/>
      <c r="L365" s="1"/>
      <c r="M365" s="251"/>
      <c r="N365" s="251"/>
      <c r="O365" s="251"/>
      <c r="P365" s="251"/>
      <c r="Q365" s="251"/>
      <c r="R365" s="251"/>
      <c r="S365" s="251"/>
      <c r="T365" s="251"/>
      <c r="U365" s="251"/>
    </row>
    <row r="366" spans="2:21" ht="12.75">
      <c r="B366" s="255"/>
      <c r="C366" s="251"/>
      <c r="D366" s="251"/>
      <c r="E366" s="1"/>
      <c r="F366" s="1"/>
      <c r="G366" s="1"/>
      <c r="H366" s="1"/>
      <c r="I366" s="1"/>
      <c r="J366" s="1"/>
      <c r="K366" s="1"/>
      <c r="L366" s="1"/>
      <c r="M366" s="251"/>
      <c r="N366" s="251"/>
      <c r="O366" s="251"/>
      <c r="P366" s="251"/>
      <c r="Q366" s="251"/>
      <c r="R366" s="251"/>
      <c r="S366" s="251"/>
      <c r="T366" s="251"/>
      <c r="U366" s="251"/>
    </row>
    <row r="367" spans="2:21" ht="12.75">
      <c r="B367" s="255"/>
      <c r="C367" s="251"/>
      <c r="D367" s="251"/>
      <c r="E367" s="1"/>
      <c r="F367" s="1"/>
      <c r="G367" s="1"/>
      <c r="H367" s="1"/>
      <c r="I367" s="1"/>
      <c r="J367" s="1"/>
      <c r="K367" s="1"/>
      <c r="L367" s="1"/>
      <c r="M367" s="251"/>
      <c r="N367" s="251"/>
      <c r="O367" s="251"/>
      <c r="P367" s="251"/>
      <c r="Q367" s="251"/>
      <c r="R367" s="251"/>
      <c r="S367" s="251"/>
      <c r="T367" s="251"/>
      <c r="U367" s="251"/>
    </row>
    <row r="368" spans="2:21" ht="12.75">
      <c r="B368" s="255"/>
      <c r="C368" s="251"/>
      <c r="D368" s="251"/>
      <c r="E368" s="1"/>
      <c r="F368" s="1"/>
      <c r="G368" s="1"/>
      <c r="H368" s="1"/>
      <c r="I368" s="1"/>
      <c r="J368" s="1"/>
      <c r="K368" s="1"/>
      <c r="L368" s="1"/>
      <c r="M368" s="251"/>
      <c r="N368" s="251"/>
      <c r="O368" s="251"/>
      <c r="P368" s="251"/>
      <c r="Q368" s="251"/>
      <c r="R368" s="251"/>
      <c r="S368" s="251"/>
      <c r="T368" s="251"/>
      <c r="U368" s="251"/>
    </row>
    <row r="369" spans="2:21" ht="12.75">
      <c r="B369" s="255"/>
      <c r="C369" s="251"/>
      <c r="D369" s="251"/>
      <c r="E369" s="1"/>
      <c r="F369" s="1"/>
      <c r="G369" s="1"/>
      <c r="H369" s="1"/>
      <c r="I369" s="1"/>
      <c r="J369" s="1"/>
      <c r="K369" s="1"/>
      <c r="L369" s="1"/>
      <c r="M369" s="251"/>
      <c r="N369" s="251"/>
      <c r="O369" s="251"/>
      <c r="P369" s="251"/>
      <c r="Q369" s="251"/>
      <c r="R369" s="251"/>
      <c r="S369" s="251"/>
      <c r="T369" s="251"/>
      <c r="U369" s="251"/>
    </row>
    <row r="370" spans="2:21" ht="12.75">
      <c r="B370" s="255"/>
      <c r="C370" s="251"/>
      <c r="D370" s="251"/>
      <c r="E370" s="1"/>
      <c r="F370" s="1"/>
      <c r="G370" s="1"/>
      <c r="H370" s="1"/>
      <c r="I370" s="1"/>
      <c r="J370" s="1"/>
      <c r="K370" s="1"/>
      <c r="L370" s="1"/>
      <c r="M370" s="251"/>
      <c r="N370" s="251"/>
      <c r="O370" s="251"/>
      <c r="P370" s="251"/>
      <c r="Q370" s="251"/>
      <c r="R370" s="251"/>
      <c r="S370" s="251"/>
      <c r="T370" s="251"/>
      <c r="U370" s="251"/>
    </row>
    <row r="371" spans="2:21" ht="12.75">
      <c r="B371" s="255"/>
      <c r="C371" s="251"/>
      <c r="D371" s="251"/>
      <c r="E371" s="1"/>
      <c r="F371" s="1"/>
      <c r="G371" s="1"/>
      <c r="H371" s="1"/>
      <c r="I371" s="1"/>
      <c r="J371" s="1"/>
      <c r="K371" s="1"/>
      <c r="L371" s="1"/>
      <c r="M371" s="251"/>
      <c r="N371" s="251"/>
      <c r="O371" s="251"/>
      <c r="P371" s="251"/>
      <c r="Q371" s="251"/>
      <c r="R371" s="251"/>
      <c r="S371" s="251"/>
      <c r="T371" s="251"/>
      <c r="U371" s="251"/>
    </row>
    <row r="372" spans="2:21" ht="12.75">
      <c r="B372" s="255"/>
      <c r="C372" s="251"/>
      <c r="D372" s="251"/>
      <c r="E372" s="1"/>
      <c r="F372" s="1"/>
      <c r="G372" s="1"/>
      <c r="H372" s="1"/>
      <c r="I372" s="1"/>
      <c r="J372" s="1"/>
      <c r="K372" s="1"/>
      <c r="L372" s="1"/>
      <c r="M372" s="251"/>
      <c r="N372" s="251"/>
      <c r="O372" s="251"/>
      <c r="P372" s="251"/>
      <c r="Q372" s="251"/>
      <c r="R372" s="251"/>
      <c r="S372" s="251"/>
      <c r="T372" s="251"/>
      <c r="U372" s="251"/>
    </row>
    <row r="373" spans="2:21" ht="12.75">
      <c r="B373" s="255"/>
      <c r="C373" s="251"/>
      <c r="D373" s="251"/>
      <c r="E373" s="1"/>
      <c r="F373" s="1"/>
      <c r="G373" s="1"/>
      <c r="H373" s="1"/>
      <c r="I373" s="1"/>
      <c r="J373" s="1"/>
      <c r="K373" s="1"/>
      <c r="L373" s="1"/>
      <c r="M373" s="251"/>
      <c r="N373" s="251"/>
      <c r="O373" s="251"/>
      <c r="P373" s="251"/>
      <c r="Q373" s="251"/>
      <c r="R373" s="251"/>
      <c r="S373" s="251"/>
      <c r="T373" s="251"/>
      <c r="U373" s="251"/>
    </row>
    <row r="374" spans="2:21" ht="12.75">
      <c r="B374" s="255"/>
      <c r="C374" s="251"/>
      <c r="D374" s="251"/>
      <c r="E374" s="1"/>
      <c r="F374" s="1"/>
      <c r="G374" s="1"/>
      <c r="H374" s="1"/>
      <c r="I374" s="1"/>
      <c r="J374" s="1"/>
      <c r="K374" s="1"/>
      <c r="L374" s="1"/>
      <c r="M374" s="251"/>
      <c r="N374" s="251"/>
      <c r="O374" s="251"/>
      <c r="P374" s="251"/>
      <c r="Q374" s="251"/>
      <c r="R374" s="251"/>
      <c r="S374" s="251"/>
      <c r="T374" s="251"/>
      <c r="U374" s="251"/>
    </row>
    <row r="375" spans="2:21" ht="12.75">
      <c r="B375" s="255"/>
      <c r="C375" s="251"/>
      <c r="D375" s="251"/>
      <c r="E375" s="1"/>
      <c r="F375" s="1"/>
      <c r="G375" s="1"/>
      <c r="H375" s="1"/>
      <c r="I375" s="1"/>
      <c r="J375" s="1"/>
      <c r="K375" s="1"/>
      <c r="L375" s="1"/>
      <c r="M375" s="251"/>
      <c r="N375" s="251"/>
      <c r="O375" s="251"/>
      <c r="P375" s="251"/>
      <c r="Q375" s="251"/>
      <c r="R375" s="251"/>
      <c r="S375" s="251"/>
      <c r="T375" s="251"/>
      <c r="U375" s="251"/>
    </row>
    <row r="376" spans="2:21" ht="12.75">
      <c r="B376" s="255"/>
      <c r="C376" s="251"/>
      <c r="D376" s="251"/>
      <c r="E376" s="1"/>
      <c r="F376" s="1"/>
      <c r="G376" s="1"/>
      <c r="H376" s="1"/>
      <c r="I376" s="1"/>
      <c r="J376" s="1"/>
      <c r="K376" s="1"/>
      <c r="L376" s="1"/>
      <c r="M376" s="251"/>
      <c r="N376" s="251"/>
      <c r="O376" s="251"/>
      <c r="P376" s="251"/>
      <c r="Q376" s="251"/>
      <c r="R376" s="251"/>
      <c r="S376" s="251"/>
      <c r="T376" s="251"/>
      <c r="U376" s="251"/>
    </row>
    <row r="377" spans="2:21" ht="12.75">
      <c r="B377" s="255"/>
      <c r="C377" s="251"/>
      <c r="D377" s="251"/>
      <c r="E377" s="1"/>
      <c r="F377" s="1"/>
      <c r="G377" s="1"/>
      <c r="H377" s="1"/>
      <c r="I377" s="1"/>
      <c r="J377" s="1"/>
      <c r="K377" s="1"/>
      <c r="L377" s="1"/>
      <c r="M377" s="251"/>
      <c r="N377" s="251"/>
      <c r="O377" s="251"/>
      <c r="P377" s="251"/>
      <c r="Q377" s="251"/>
      <c r="R377" s="251"/>
      <c r="S377" s="251"/>
      <c r="T377" s="251"/>
      <c r="U377" s="251"/>
    </row>
    <row r="378" spans="2:21" ht="12.75">
      <c r="B378" s="255"/>
      <c r="C378" s="251"/>
      <c r="D378" s="251"/>
      <c r="E378" s="1"/>
      <c r="F378" s="1"/>
      <c r="G378" s="1"/>
      <c r="H378" s="1"/>
      <c r="I378" s="1"/>
      <c r="J378" s="1"/>
      <c r="K378" s="1"/>
      <c r="L378" s="1"/>
      <c r="M378" s="251"/>
      <c r="N378" s="251"/>
      <c r="O378" s="251"/>
      <c r="P378" s="251"/>
      <c r="Q378" s="251"/>
      <c r="R378" s="251"/>
      <c r="S378" s="251"/>
      <c r="T378" s="251"/>
      <c r="U378" s="251"/>
    </row>
    <row r="379" spans="2:21" ht="12.75">
      <c r="B379" s="255"/>
      <c r="C379" s="251"/>
      <c r="D379" s="251"/>
      <c r="E379" s="1"/>
      <c r="F379" s="1"/>
      <c r="G379" s="1"/>
      <c r="H379" s="1"/>
      <c r="I379" s="1"/>
      <c r="J379" s="1"/>
      <c r="K379" s="1"/>
      <c r="L379" s="1"/>
      <c r="M379" s="251"/>
      <c r="N379" s="251"/>
      <c r="O379" s="251"/>
      <c r="P379" s="251"/>
      <c r="Q379" s="251"/>
      <c r="R379" s="251"/>
      <c r="S379" s="251"/>
      <c r="T379" s="251"/>
      <c r="U379" s="251"/>
    </row>
    <row r="380" spans="2:21" ht="12.75">
      <c r="B380" s="255"/>
      <c r="C380" s="251"/>
      <c r="D380" s="251"/>
      <c r="E380" s="1"/>
      <c r="F380" s="1"/>
      <c r="G380" s="1"/>
      <c r="H380" s="1"/>
      <c r="I380" s="1"/>
      <c r="J380" s="1"/>
      <c r="K380" s="1"/>
      <c r="L380" s="1"/>
      <c r="M380" s="251"/>
      <c r="N380" s="251"/>
      <c r="O380" s="251"/>
      <c r="P380" s="251"/>
      <c r="Q380" s="251"/>
      <c r="R380" s="251"/>
      <c r="S380" s="251"/>
      <c r="T380" s="251"/>
      <c r="U380" s="251"/>
    </row>
    <row r="381" spans="2:21" ht="12.75">
      <c r="B381" s="255"/>
      <c r="C381" s="251"/>
      <c r="D381" s="251"/>
      <c r="E381" s="1"/>
      <c r="F381" s="1"/>
      <c r="G381" s="1"/>
      <c r="H381" s="1"/>
      <c r="I381" s="1"/>
      <c r="J381" s="1"/>
      <c r="K381" s="1"/>
      <c r="L381" s="1"/>
      <c r="M381" s="251"/>
      <c r="N381" s="251"/>
      <c r="O381" s="251"/>
      <c r="P381" s="251"/>
      <c r="Q381" s="251"/>
      <c r="R381" s="251"/>
      <c r="S381" s="251"/>
      <c r="T381" s="251"/>
      <c r="U381" s="251"/>
    </row>
    <row r="382" spans="2:21" ht="12.75">
      <c r="B382" s="255"/>
      <c r="C382" s="251"/>
      <c r="D382" s="251"/>
      <c r="E382" s="1"/>
      <c r="F382" s="1"/>
      <c r="G382" s="1"/>
      <c r="H382" s="1"/>
      <c r="I382" s="1"/>
      <c r="J382" s="1"/>
      <c r="K382" s="1"/>
      <c r="L382" s="1"/>
      <c r="M382" s="251"/>
      <c r="N382" s="251"/>
      <c r="O382" s="251"/>
      <c r="P382" s="251"/>
      <c r="Q382" s="251"/>
      <c r="R382" s="251"/>
      <c r="S382" s="251"/>
      <c r="T382" s="251"/>
      <c r="U382" s="251"/>
    </row>
    <row r="383" spans="2:21" ht="12.75">
      <c r="B383" s="255"/>
      <c r="C383" s="251"/>
      <c r="D383" s="251"/>
      <c r="E383" s="1"/>
      <c r="F383" s="1"/>
      <c r="G383" s="1"/>
      <c r="H383" s="1"/>
      <c r="I383" s="1"/>
      <c r="J383" s="1"/>
      <c r="K383" s="1"/>
      <c r="L383" s="1"/>
      <c r="M383" s="251"/>
      <c r="N383" s="251"/>
      <c r="O383" s="251"/>
      <c r="P383" s="251"/>
      <c r="Q383" s="251"/>
      <c r="R383" s="251"/>
      <c r="S383" s="251"/>
      <c r="T383" s="251"/>
      <c r="U383" s="251"/>
    </row>
    <row r="384" spans="2:21" ht="12.75">
      <c r="B384" s="255"/>
      <c r="C384" s="251"/>
      <c r="D384" s="251"/>
      <c r="E384" s="1"/>
      <c r="F384" s="1"/>
      <c r="G384" s="1"/>
      <c r="H384" s="1"/>
      <c r="I384" s="1"/>
      <c r="J384" s="1"/>
      <c r="K384" s="1"/>
      <c r="L384" s="1"/>
      <c r="M384" s="251"/>
      <c r="N384" s="251"/>
      <c r="O384" s="251"/>
      <c r="P384" s="251"/>
      <c r="Q384" s="251"/>
      <c r="R384" s="251"/>
      <c r="S384" s="251"/>
      <c r="T384" s="251"/>
      <c r="U384" s="251"/>
    </row>
    <row r="385" spans="2:21" ht="12.75">
      <c r="B385" s="255"/>
      <c r="C385" s="251"/>
      <c r="D385" s="251"/>
      <c r="E385" s="1"/>
      <c r="F385" s="1"/>
      <c r="G385" s="1"/>
      <c r="H385" s="1"/>
      <c r="I385" s="1"/>
      <c r="J385" s="1"/>
      <c r="K385" s="1"/>
      <c r="L385" s="1"/>
      <c r="M385" s="251"/>
      <c r="N385" s="251"/>
      <c r="O385" s="251"/>
      <c r="P385" s="251"/>
      <c r="Q385" s="251"/>
      <c r="R385" s="251"/>
      <c r="S385" s="251"/>
      <c r="T385" s="251"/>
      <c r="U385" s="251"/>
    </row>
    <row r="386" spans="2:21" ht="12.75">
      <c r="B386" s="255"/>
      <c r="C386" s="251"/>
      <c r="D386" s="251"/>
      <c r="E386" s="1"/>
      <c r="F386" s="1"/>
      <c r="G386" s="1"/>
      <c r="H386" s="1"/>
      <c r="I386" s="1"/>
      <c r="J386" s="1"/>
      <c r="K386" s="1"/>
      <c r="L386" s="1"/>
      <c r="M386" s="251"/>
      <c r="N386" s="251"/>
      <c r="O386" s="251"/>
      <c r="P386" s="251"/>
      <c r="Q386" s="251"/>
      <c r="R386" s="251"/>
      <c r="S386" s="251"/>
      <c r="T386" s="251"/>
      <c r="U386" s="251"/>
    </row>
    <row r="387" spans="2:21" ht="12.75">
      <c r="B387" s="255"/>
      <c r="C387" s="251"/>
      <c r="D387" s="251"/>
      <c r="E387" s="1"/>
      <c r="F387" s="1"/>
      <c r="G387" s="1"/>
      <c r="H387" s="1"/>
      <c r="I387" s="1"/>
      <c r="J387" s="1"/>
      <c r="K387" s="1"/>
      <c r="L387" s="1"/>
      <c r="M387" s="251"/>
      <c r="N387" s="251"/>
      <c r="O387" s="251"/>
      <c r="P387" s="251"/>
      <c r="Q387" s="251"/>
      <c r="R387" s="251"/>
      <c r="S387" s="251"/>
      <c r="T387" s="251"/>
      <c r="U387" s="251"/>
    </row>
    <row r="388" spans="2:21" ht="12.75">
      <c r="B388" s="255"/>
      <c r="C388" s="251"/>
      <c r="D388" s="251"/>
      <c r="E388" s="1"/>
      <c r="F388" s="1"/>
      <c r="G388" s="1"/>
      <c r="H388" s="1"/>
      <c r="I388" s="1"/>
      <c r="J388" s="1"/>
      <c r="K388" s="1"/>
      <c r="L388" s="1"/>
      <c r="M388" s="251"/>
      <c r="N388" s="251"/>
      <c r="O388" s="251"/>
      <c r="P388" s="251"/>
      <c r="Q388" s="251"/>
      <c r="R388" s="251"/>
      <c r="S388" s="251"/>
      <c r="T388" s="251"/>
      <c r="U388" s="251"/>
    </row>
    <row r="389" spans="2:21" ht="12.75">
      <c r="B389" s="255"/>
      <c r="C389" s="251"/>
      <c r="D389" s="251"/>
      <c r="E389" s="1"/>
      <c r="F389" s="1"/>
      <c r="G389" s="1"/>
      <c r="H389" s="1"/>
      <c r="I389" s="1"/>
      <c r="J389" s="1"/>
      <c r="K389" s="1"/>
      <c r="L389" s="1"/>
      <c r="M389" s="251"/>
      <c r="N389" s="251"/>
      <c r="O389" s="251"/>
      <c r="P389" s="251"/>
      <c r="Q389" s="251"/>
      <c r="R389" s="251"/>
      <c r="S389" s="251"/>
      <c r="T389" s="251"/>
      <c r="U389" s="251"/>
    </row>
    <row r="390" spans="2:21" ht="12.75">
      <c r="B390" s="255"/>
      <c r="C390" s="251"/>
      <c r="D390" s="251"/>
      <c r="E390" s="1"/>
      <c r="F390" s="1"/>
      <c r="G390" s="1"/>
      <c r="H390" s="1"/>
      <c r="I390" s="1"/>
      <c r="J390" s="1"/>
      <c r="K390" s="1"/>
      <c r="L390" s="1"/>
      <c r="M390" s="251"/>
      <c r="N390" s="251"/>
      <c r="O390" s="251"/>
      <c r="P390" s="251"/>
      <c r="Q390" s="251"/>
      <c r="R390" s="251"/>
      <c r="S390" s="251"/>
      <c r="T390" s="251"/>
      <c r="U390" s="251"/>
    </row>
    <row r="391" spans="2:21" ht="12.75">
      <c r="B391" s="255"/>
      <c r="C391" s="251"/>
      <c r="D391" s="251"/>
      <c r="E391" s="1"/>
      <c r="F391" s="1"/>
      <c r="G391" s="1"/>
      <c r="H391" s="1"/>
      <c r="I391" s="1"/>
      <c r="J391" s="1"/>
      <c r="K391" s="1"/>
      <c r="L391" s="1"/>
      <c r="M391" s="251"/>
      <c r="N391" s="251"/>
      <c r="O391" s="251"/>
      <c r="P391" s="251"/>
      <c r="Q391" s="251"/>
      <c r="R391" s="251"/>
      <c r="S391" s="251"/>
      <c r="T391" s="251"/>
      <c r="U391" s="251"/>
    </row>
    <row r="392" spans="2:21" ht="12.75">
      <c r="B392" s="255"/>
      <c r="C392" s="251"/>
      <c r="D392" s="251"/>
      <c r="E392" s="1"/>
      <c r="F392" s="1"/>
      <c r="G392" s="1"/>
      <c r="H392" s="1"/>
      <c r="I392" s="1"/>
      <c r="J392" s="1"/>
      <c r="K392" s="1"/>
      <c r="L392" s="1"/>
      <c r="M392" s="251"/>
      <c r="N392" s="251"/>
      <c r="O392" s="251"/>
      <c r="P392" s="251"/>
      <c r="Q392" s="251"/>
      <c r="R392" s="251"/>
      <c r="S392" s="251"/>
      <c r="T392" s="251"/>
      <c r="U392" s="251"/>
    </row>
    <row r="393" spans="2:21" ht="12.75">
      <c r="B393" s="255"/>
      <c r="C393" s="251"/>
      <c r="D393" s="251"/>
      <c r="E393" s="1"/>
      <c r="F393" s="1"/>
      <c r="G393" s="1"/>
      <c r="H393" s="1"/>
      <c r="I393" s="1"/>
      <c r="J393" s="1"/>
      <c r="K393" s="1"/>
      <c r="L393" s="1"/>
      <c r="M393" s="251"/>
      <c r="N393" s="251"/>
      <c r="O393" s="251"/>
      <c r="P393" s="251"/>
      <c r="Q393" s="251"/>
      <c r="R393" s="251"/>
      <c r="S393" s="251"/>
      <c r="T393" s="251"/>
      <c r="U393" s="251"/>
    </row>
    <row r="394" spans="2:21" ht="12.75">
      <c r="B394" s="255"/>
      <c r="C394" s="251"/>
      <c r="D394" s="251"/>
      <c r="E394" s="1"/>
      <c r="F394" s="1"/>
      <c r="G394" s="1"/>
      <c r="H394" s="1"/>
      <c r="I394" s="1"/>
      <c r="J394" s="1"/>
      <c r="K394" s="1"/>
      <c r="L394" s="1"/>
      <c r="M394" s="251"/>
      <c r="N394" s="251"/>
      <c r="O394" s="251"/>
      <c r="P394" s="251"/>
      <c r="Q394" s="251"/>
      <c r="R394" s="251"/>
      <c r="S394" s="251"/>
      <c r="T394" s="251"/>
      <c r="U394" s="251"/>
    </row>
    <row r="395" spans="2:21" ht="12.75">
      <c r="B395" s="255"/>
      <c r="C395" s="251"/>
      <c r="D395" s="251"/>
      <c r="E395" s="1"/>
      <c r="F395" s="1"/>
      <c r="G395" s="1"/>
      <c r="H395" s="1"/>
      <c r="I395" s="1"/>
      <c r="J395" s="1"/>
      <c r="K395" s="1"/>
      <c r="L395" s="1"/>
      <c r="M395" s="251"/>
      <c r="N395" s="251"/>
      <c r="O395" s="251"/>
      <c r="P395" s="251"/>
      <c r="Q395" s="251"/>
      <c r="R395" s="251"/>
      <c r="S395" s="251"/>
      <c r="T395" s="251"/>
      <c r="U395" s="251"/>
    </row>
    <row r="396" spans="2:21" ht="12.75">
      <c r="B396" s="255"/>
      <c r="C396" s="251"/>
      <c r="D396" s="251"/>
      <c r="E396" s="1"/>
      <c r="F396" s="1"/>
      <c r="G396" s="1"/>
      <c r="H396" s="1"/>
      <c r="I396" s="1"/>
      <c r="J396" s="1"/>
      <c r="K396" s="1"/>
      <c r="L396" s="1"/>
      <c r="M396" s="251"/>
      <c r="N396" s="251"/>
      <c r="O396" s="251"/>
      <c r="P396" s="251"/>
      <c r="Q396" s="251"/>
      <c r="R396" s="251"/>
      <c r="S396" s="251"/>
      <c r="T396" s="251"/>
      <c r="U396" s="251"/>
    </row>
    <row r="397" spans="2:21" ht="12.75">
      <c r="B397" s="255"/>
      <c r="C397" s="251"/>
      <c r="D397" s="251"/>
      <c r="E397" s="1"/>
      <c r="F397" s="1"/>
      <c r="G397" s="1"/>
      <c r="H397" s="1"/>
      <c r="I397" s="1"/>
      <c r="J397" s="1"/>
      <c r="K397" s="1"/>
      <c r="L397" s="1"/>
      <c r="M397" s="251"/>
      <c r="N397" s="251"/>
      <c r="O397" s="251"/>
      <c r="P397" s="251"/>
      <c r="Q397" s="251"/>
      <c r="R397" s="251"/>
      <c r="S397" s="251"/>
      <c r="T397" s="251"/>
      <c r="U397" s="251"/>
    </row>
    <row r="398" spans="2:21" ht="12.75">
      <c r="B398" s="255"/>
      <c r="C398" s="251"/>
      <c r="D398" s="251"/>
      <c r="E398" s="1"/>
      <c r="F398" s="1"/>
      <c r="G398" s="1"/>
      <c r="H398" s="1"/>
      <c r="I398" s="1"/>
      <c r="J398" s="1"/>
      <c r="K398" s="1"/>
      <c r="L398" s="1"/>
      <c r="M398" s="251"/>
      <c r="N398" s="251"/>
      <c r="O398" s="251"/>
      <c r="P398" s="251"/>
      <c r="Q398" s="251"/>
      <c r="R398" s="251"/>
      <c r="S398" s="251"/>
      <c r="T398" s="251"/>
      <c r="U398" s="251"/>
    </row>
    <row r="399" spans="2:21" ht="12.75">
      <c r="B399" s="255"/>
      <c r="C399" s="251"/>
      <c r="D399" s="251"/>
      <c r="E399" s="1"/>
      <c r="F399" s="1"/>
      <c r="G399" s="1"/>
      <c r="H399" s="1"/>
      <c r="I399" s="1"/>
      <c r="J399" s="1"/>
      <c r="K399" s="1"/>
      <c r="L399" s="1"/>
      <c r="M399" s="251"/>
      <c r="N399" s="251"/>
      <c r="O399" s="251"/>
      <c r="P399" s="251"/>
      <c r="Q399" s="251"/>
      <c r="R399" s="251"/>
      <c r="S399" s="251"/>
      <c r="T399" s="251"/>
      <c r="U399" s="251"/>
    </row>
    <row r="400" spans="2:21" ht="12.75">
      <c r="B400" s="255"/>
      <c r="C400" s="251"/>
      <c r="D400" s="251"/>
      <c r="E400" s="1"/>
      <c r="F400" s="1"/>
      <c r="G400" s="1"/>
      <c r="H400" s="1"/>
      <c r="I400" s="1"/>
      <c r="J400" s="1"/>
      <c r="K400" s="1"/>
      <c r="L400" s="1"/>
      <c r="M400" s="251"/>
      <c r="N400" s="251"/>
      <c r="O400" s="251"/>
      <c r="P400" s="251"/>
      <c r="Q400" s="251"/>
      <c r="R400" s="251"/>
      <c r="S400" s="251"/>
      <c r="T400" s="251"/>
      <c r="U400" s="251"/>
    </row>
    <row r="401" spans="2:21" ht="12.75">
      <c r="B401" s="255"/>
      <c r="C401" s="251"/>
      <c r="D401" s="251"/>
      <c r="E401" s="1"/>
      <c r="F401" s="1"/>
      <c r="G401" s="1"/>
      <c r="H401" s="1"/>
      <c r="I401" s="1"/>
      <c r="J401" s="1"/>
      <c r="K401" s="1"/>
      <c r="L401" s="1"/>
      <c r="M401" s="251"/>
      <c r="N401" s="251"/>
      <c r="O401" s="251"/>
      <c r="P401" s="251"/>
      <c r="Q401" s="251"/>
      <c r="R401" s="251"/>
      <c r="S401" s="251"/>
      <c r="T401" s="251"/>
      <c r="U401" s="251"/>
    </row>
    <row r="402" spans="2:21" ht="12.75">
      <c r="B402" s="255"/>
      <c r="C402" s="251"/>
      <c r="D402" s="251"/>
      <c r="E402" s="1"/>
      <c r="F402" s="1"/>
      <c r="G402" s="1"/>
      <c r="H402" s="1"/>
      <c r="I402" s="1"/>
      <c r="J402" s="1"/>
      <c r="K402" s="1"/>
      <c r="L402" s="1"/>
      <c r="M402" s="251"/>
      <c r="N402" s="251"/>
      <c r="O402" s="251"/>
      <c r="P402" s="251"/>
      <c r="Q402" s="251"/>
      <c r="R402" s="251"/>
      <c r="S402" s="251"/>
      <c r="T402" s="251"/>
      <c r="U402" s="251"/>
    </row>
    <row r="403" spans="2:21" ht="12.75">
      <c r="B403" s="255"/>
      <c r="C403" s="251"/>
      <c r="D403" s="251"/>
      <c r="E403" s="1"/>
      <c r="F403" s="1"/>
      <c r="G403" s="1"/>
      <c r="H403" s="1"/>
      <c r="I403" s="1"/>
      <c r="J403" s="1"/>
      <c r="K403" s="1"/>
      <c r="L403" s="1"/>
      <c r="M403" s="251"/>
      <c r="N403" s="251"/>
      <c r="O403" s="251"/>
      <c r="P403" s="251"/>
      <c r="Q403" s="251"/>
      <c r="R403" s="251"/>
      <c r="S403" s="251"/>
      <c r="T403" s="251"/>
      <c r="U403" s="251"/>
    </row>
    <row r="404" spans="2:21" ht="12.75">
      <c r="B404" s="255"/>
      <c r="C404" s="251"/>
      <c r="D404" s="251"/>
      <c r="E404" s="1"/>
      <c r="F404" s="1"/>
      <c r="G404" s="1"/>
      <c r="H404" s="1"/>
      <c r="I404" s="1"/>
      <c r="J404" s="1"/>
      <c r="K404" s="1"/>
      <c r="L404" s="1"/>
      <c r="M404" s="251"/>
      <c r="N404" s="251"/>
      <c r="O404" s="251"/>
      <c r="P404" s="251"/>
      <c r="Q404" s="251"/>
      <c r="R404" s="251"/>
      <c r="S404" s="251"/>
      <c r="T404" s="251"/>
      <c r="U404" s="251"/>
    </row>
    <row r="405" spans="2:21" ht="12.75">
      <c r="B405" s="255"/>
      <c r="C405" s="251"/>
      <c r="D405" s="251"/>
      <c r="E405" s="1"/>
      <c r="F405" s="1"/>
      <c r="G405" s="1"/>
      <c r="H405" s="1"/>
      <c r="I405" s="1"/>
      <c r="J405" s="1"/>
      <c r="K405" s="1"/>
      <c r="L405" s="1"/>
      <c r="M405" s="251"/>
      <c r="N405" s="251"/>
      <c r="O405" s="251"/>
      <c r="P405" s="251"/>
      <c r="Q405" s="251"/>
      <c r="R405" s="251"/>
      <c r="S405" s="251"/>
      <c r="T405" s="251"/>
      <c r="U405" s="251"/>
    </row>
    <row r="406" spans="2:21" ht="12.75">
      <c r="B406" s="255"/>
      <c r="C406" s="251"/>
      <c r="D406" s="251"/>
      <c r="E406" s="1"/>
      <c r="F406" s="1"/>
      <c r="G406" s="1"/>
      <c r="H406" s="1"/>
      <c r="I406" s="1"/>
      <c r="J406" s="1"/>
      <c r="K406" s="1"/>
      <c r="L406" s="1"/>
      <c r="M406" s="251"/>
      <c r="N406" s="251"/>
      <c r="O406" s="251"/>
      <c r="P406" s="251"/>
      <c r="Q406" s="251"/>
      <c r="R406" s="251"/>
      <c r="S406" s="251"/>
      <c r="T406" s="251"/>
      <c r="U406" s="251"/>
    </row>
    <row r="407" spans="2:21" ht="12.75">
      <c r="B407" s="255"/>
      <c r="C407" s="251"/>
      <c r="D407" s="251"/>
      <c r="E407" s="1"/>
      <c r="F407" s="1"/>
      <c r="G407" s="1"/>
      <c r="H407" s="1"/>
      <c r="I407" s="1"/>
      <c r="J407" s="1"/>
      <c r="K407" s="1"/>
      <c r="L407" s="1"/>
      <c r="M407" s="251"/>
      <c r="N407" s="251"/>
      <c r="O407" s="251"/>
      <c r="P407" s="251"/>
      <c r="Q407" s="251"/>
      <c r="R407" s="251"/>
      <c r="S407" s="251"/>
      <c r="T407" s="251"/>
      <c r="U407" s="251"/>
    </row>
    <row r="408" spans="2:21" ht="12.75">
      <c r="B408" s="255"/>
      <c r="C408" s="251"/>
      <c r="D408" s="251"/>
      <c r="E408" s="1"/>
      <c r="F408" s="1"/>
      <c r="G408" s="1"/>
      <c r="H408" s="1"/>
      <c r="I408" s="1"/>
      <c r="J408" s="1"/>
      <c r="K408" s="1"/>
      <c r="L408" s="1"/>
      <c r="M408" s="251"/>
      <c r="N408" s="251"/>
      <c r="O408" s="251"/>
      <c r="P408" s="251"/>
      <c r="Q408" s="251"/>
      <c r="R408" s="251"/>
      <c r="S408" s="251"/>
      <c r="T408" s="251"/>
      <c r="U408" s="251"/>
    </row>
    <row r="409" spans="2:21" ht="12.75">
      <c r="B409" s="255"/>
      <c r="C409" s="251"/>
      <c r="D409" s="251"/>
      <c r="E409" s="1"/>
      <c r="F409" s="1"/>
      <c r="G409" s="1"/>
      <c r="H409" s="1"/>
      <c r="I409" s="1"/>
      <c r="J409" s="1"/>
      <c r="K409" s="1"/>
      <c r="L409" s="1"/>
      <c r="M409" s="251"/>
      <c r="N409" s="251"/>
      <c r="O409" s="251"/>
      <c r="P409" s="251"/>
      <c r="Q409" s="251"/>
      <c r="R409" s="251"/>
      <c r="S409" s="251"/>
      <c r="T409" s="251"/>
      <c r="U409" s="251"/>
    </row>
    <row r="410" spans="2:21" ht="12.75">
      <c r="B410" s="255"/>
      <c r="C410" s="251"/>
      <c r="D410" s="251"/>
      <c r="E410" s="1"/>
      <c r="F410" s="1"/>
      <c r="G410" s="1"/>
      <c r="H410" s="1"/>
      <c r="I410" s="1"/>
      <c r="J410" s="1"/>
      <c r="K410" s="1"/>
      <c r="L410" s="1"/>
      <c r="M410" s="251"/>
      <c r="N410" s="251"/>
      <c r="O410" s="251"/>
      <c r="P410" s="251"/>
      <c r="Q410" s="251"/>
      <c r="R410" s="251"/>
      <c r="S410" s="251"/>
      <c r="T410" s="251"/>
      <c r="U410" s="251"/>
    </row>
    <row r="411" spans="2:21" ht="12.75">
      <c r="B411" s="255"/>
      <c r="C411" s="251"/>
      <c r="D411" s="251"/>
      <c r="E411" s="1"/>
      <c r="F411" s="1"/>
      <c r="G411" s="1"/>
      <c r="H411" s="1"/>
      <c r="I411" s="1"/>
      <c r="J411" s="1"/>
      <c r="K411" s="1"/>
      <c r="L411" s="1"/>
      <c r="M411" s="251"/>
      <c r="N411" s="251"/>
      <c r="O411" s="251"/>
      <c r="P411" s="251"/>
      <c r="Q411" s="251"/>
      <c r="R411" s="251"/>
      <c r="S411" s="251"/>
      <c r="T411" s="251"/>
      <c r="U411" s="251"/>
    </row>
    <row r="412" spans="2:21" ht="12.75">
      <c r="B412" s="255"/>
      <c r="C412" s="251"/>
      <c r="D412" s="251"/>
      <c r="E412" s="1"/>
      <c r="F412" s="1"/>
      <c r="G412" s="1"/>
      <c r="H412" s="1"/>
      <c r="I412" s="1"/>
      <c r="J412" s="1"/>
      <c r="K412" s="1"/>
      <c r="L412" s="1"/>
      <c r="M412" s="251"/>
      <c r="N412" s="251"/>
      <c r="O412" s="251"/>
      <c r="P412" s="251"/>
      <c r="Q412" s="251"/>
      <c r="R412" s="251"/>
      <c r="S412" s="251"/>
      <c r="T412" s="251"/>
      <c r="U412" s="251"/>
    </row>
    <row r="413" spans="2:21" ht="12.75">
      <c r="B413" s="255"/>
      <c r="C413" s="251"/>
      <c r="D413" s="251"/>
      <c r="E413" s="1"/>
      <c r="F413" s="1"/>
      <c r="G413" s="1"/>
      <c r="H413" s="1"/>
      <c r="I413" s="1"/>
      <c r="J413" s="1"/>
      <c r="K413" s="1"/>
      <c r="L413" s="1"/>
      <c r="M413" s="251"/>
      <c r="N413" s="251"/>
      <c r="O413" s="251"/>
      <c r="P413" s="251"/>
      <c r="Q413" s="251"/>
      <c r="R413" s="251"/>
      <c r="S413" s="251"/>
      <c r="T413" s="251"/>
      <c r="U413" s="251"/>
    </row>
    <row r="414" spans="2:21" ht="12.75">
      <c r="B414" s="255"/>
      <c r="C414" s="251"/>
      <c r="D414" s="251"/>
      <c r="E414" s="1"/>
      <c r="F414" s="1"/>
      <c r="G414" s="1"/>
      <c r="H414" s="1"/>
      <c r="I414" s="1"/>
      <c r="J414" s="1"/>
      <c r="K414" s="1"/>
      <c r="L414" s="1"/>
      <c r="M414" s="251"/>
      <c r="N414" s="251"/>
      <c r="O414" s="251"/>
      <c r="P414" s="251"/>
      <c r="Q414" s="251"/>
      <c r="R414" s="251"/>
      <c r="S414" s="251"/>
      <c r="T414" s="251"/>
      <c r="U414" s="251"/>
    </row>
    <row r="415" spans="2:21" ht="12.75">
      <c r="B415" s="255"/>
      <c r="C415" s="251"/>
      <c r="D415" s="251"/>
      <c r="E415" s="1"/>
      <c r="F415" s="1"/>
      <c r="G415" s="1"/>
      <c r="H415" s="1"/>
      <c r="I415" s="1"/>
      <c r="J415" s="1"/>
      <c r="K415" s="1"/>
      <c r="L415" s="1"/>
      <c r="M415" s="251"/>
      <c r="N415" s="251"/>
      <c r="O415" s="251"/>
      <c r="P415" s="251"/>
      <c r="Q415" s="251"/>
      <c r="R415" s="251"/>
      <c r="S415" s="251"/>
      <c r="T415" s="251"/>
      <c r="U415" s="251"/>
    </row>
    <row r="416" spans="2:21" ht="12.75">
      <c r="B416" s="255"/>
      <c r="C416" s="251"/>
      <c r="D416" s="251"/>
      <c r="E416" s="1"/>
      <c r="F416" s="1"/>
      <c r="G416" s="1"/>
      <c r="H416" s="1"/>
      <c r="I416" s="1"/>
      <c r="J416" s="1"/>
      <c r="K416" s="1"/>
      <c r="L416" s="1"/>
      <c r="M416" s="251"/>
      <c r="N416" s="251"/>
      <c r="O416" s="251"/>
      <c r="P416" s="251"/>
      <c r="Q416" s="251"/>
      <c r="R416" s="251"/>
      <c r="S416" s="251"/>
      <c r="T416" s="251"/>
      <c r="U416" s="251"/>
    </row>
    <row r="417" spans="2:21" ht="12.75">
      <c r="B417" s="255"/>
      <c r="C417" s="251"/>
      <c r="D417" s="251"/>
      <c r="E417" s="1"/>
      <c r="F417" s="1"/>
      <c r="G417" s="1"/>
      <c r="H417" s="1"/>
      <c r="I417" s="1"/>
      <c r="J417" s="1"/>
      <c r="K417" s="1"/>
      <c r="L417" s="1"/>
      <c r="M417" s="251"/>
      <c r="N417" s="251"/>
      <c r="O417" s="251"/>
      <c r="P417" s="251"/>
      <c r="Q417" s="251"/>
      <c r="R417" s="251"/>
      <c r="S417" s="251"/>
      <c r="T417" s="251"/>
      <c r="U417" s="251"/>
    </row>
    <row r="418" spans="2:21" ht="12.75">
      <c r="B418" s="255"/>
      <c r="C418" s="251"/>
      <c r="D418" s="251"/>
      <c r="E418" s="1"/>
      <c r="F418" s="1"/>
      <c r="G418" s="1"/>
      <c r="H418" s="1"/>
      <c r="I418" s="1"/>
      <c r="J418" s="1"/>
      <c r="K418" s="1"/>
      <c r="L418" s="1"/>
      <c r="M418" s="251"/>
      <c r="N418" s="251"/>
      <c r="O418" s="251"/>
      <c r="P418" s="251"/>
      <c r="Q418" s="251"/>
      <c r="R418" s="251"/>
      <c r="S418" s="251"/>
      <c r="T418" s="251"/>
      <c r="U418" s="251"/>
    </row>
    <row r="419" spans="2:21" ht="12.75">
      <c r="B419" s="255"/>
      <c r="C419" s="251"/>
      <c r="D419" s="251"/>
      <c r="E419" s="1"/>
      <c r="F419" s="1"/>
      <c r="G419" s="1"/>
      <c r="H419" s="1"/>
      <c r="I419" s="1"/>
      <c r="J419" s="1"/>
      <c r="K419" s="1"/>
      <c r="L419" s="1"/>
      <c r="M419" s="251"/>
      <c r="N419" s="251"/>
      <c r="O419" s="251"/>
      <c r="P419" s="251"/>
      <c r="Q419" s="251"/>
      <c r="R419" s="251"/>
      <c r="S419" s="251"/>
      <c r="T419" s="251"/>
      <c r="U419" s="251"/>
    </row>
    <row r="420" spans="2:21" ht="12.75">
      <c r="B420" s="255"/>
      <c r="C420" s="251"/>
      <c r="D420" s="251"/>
      <c r="E420" s="1"/>
      <c r="F420" s="1"/>
      <c r="G420" s="1"/>
      <c r="H420" s="1"/>
      <c r="I420" s="1"/>
      <c r="J420" s="1"/>
      <c r="K420" s="1"/>
      <c r="L420" s="1"/>
      <c r="M420" s="251"/>
      <c r="N420" s="251"/>
      <c r="O420" s="251"/>
      <c r="P420" s="251"/>
      <c r="Q420" s="251"/>
      <c r="R420" s="251"/>
      <c r="S420" s="251"/>
      <c r="T420" s="251"/>
      <c r="U420" s="251"/>
    </row>
    <row r="421" spans="2:21" ht="12.75">
      <c r="B421" s="255"/>
      <c r="C421" s="251"/>
      <c r="D421" s="251"/>
      <c r="E421" s="1"/>
      <c r="F421" s="1"/>
      <c r="G421" s="1"/>
      <c r="H421" s="1"/>
      <c r="I421" s="1"/>
      <c r="J421" s="1"/>
      <c r="K421" s="1"/>
      <c r="L421" s="1"/>
      <c r="M421" s="251"/>
      <c r="N421" s="251"/>
      <c r="O421" s="251"/>
      <c r="P421" s="251"/>
      <c r="Q421" s="251"/>
      <c r="R421" s="251"/>
      <c r="S421" s="251"/>
      <c r="T421" s="251"/>
      <c r="U421" s="251"/>
    </row>
    <row r="422" spans="2:21" ht="12.75">
      <c r="B422" s="255"/>
      <c r="C422" s="251"/>
      <c r="D422" s="251"/>
      <c r="E422" s="1"/>
      <c r="F422" s="1"/>
      <c r="G422" s="1"/>
      <c r="H422" s="1"/>
      <c r="I422" s="1"/>
      <c r="J422" s="1"/>
      <c r="K422" s="1"/>
      <c r="L422" s="1"/>
      <c r="M422" s="251"/>
      <c r="N422" s="251"/>
      <c r="O422" s="251"/>
      <c r="P422" s="251"/>
      <c r="Q422" s="251"/>
      <c r="R422" s="251"/>
      <c r="S422" s="251"/>
      <c r="T422" s="251"/>
      <c r="U422" s="251"/>
    </row>
    <row r="423" spans="2:21" ht="12.75">
      <c r="B423" s="255"/>
      <c r="C423" s="251"/>
      <c r="D423" s="251"/>
      <c r="E423" s="1"/>
      <c r="F423" s="1"/>
      <c r="G423" s="1"/>
      <c r="H423" s="1"/>
      <c r="I423" s="1"/>
      <c r="J423" s="1"/>
      <c r="K423" s="1"/>
      <c r="L423" s="1"/>
      <c r="M423" s="251"/>
      <c r="N423" s="251"/>
      <c r="O423" s="251"/>
      <c r="P423" s="251"/>
      <c r="Q423" s="251"/>
      <c r="R423" s="251"/>
      <c r="S423" s="251"/>
      <c r="T423" s="251"/>
      <c r="U423" s="251"/>
    </row>
    <row r="424" spans="2:21" ht="12.75">
      <c r="B424" s="255"/>
      <c r="C424" s="251"/>
      <c r="D424" s="251"/>
      <c r="E424" s="1"/>
      <c r="F424" s="1"/>
      <c r="G424" s="1"/>
      <c r="H424" s="1"/>
      <c r="I424" s="1"/>
      <c r="J424" s="1"/>
      <c r="K424" s="1"/>
      <c r="L424" s="1"/>
      <c r="M424" s="251"/>
      <c r="N424" s="251"/>
      <c r="O424" s="251"/>
      <c r="P424" s="251"/>
      <c r="Q424" s="251"/>
      <c r="R424" s="251"/>
      <c r="S424" s="251"/>
      <c r="T424" s="251"/>
      <c r="U424" s="251"/>
    </row>
    <row r="425" spans="2:21" ht="12.75">
      <c r="B425" s="255"/>
      <c r="C425" s="251"/>
      <c r="D425" s="251"/>
      <c r="E425" s="1"/>
      <c r="F425" s="1"/>
      <c r="G425" s="1"/>
      <c r="H425" s="1"/>
      <c r="I425" s="1"/>
      <c r="J425" s="1"/>
      <c r="K425" s="1"/>
      <c r="L425" s="1"/>
      <c r="M425" s="251"/>
      <c r="N425" s="251"/>
      <c r="O425" s="251"/>
      <c r="P425" s="251"/>
      <c r="Q425" s="251"/>
      <c r="R425" s="251"/>
      <c r="S425" s="251"/>
      <c r="T425" s="251"/>
      <c r="U425" s="251"/>
    </row>
    <row r="426" spans="2:21" ht="12.75">
      <c r="B426" s="255"/>
      <c r="C426" s="251"/>
      <c r="D426" s="251"/>
      <c r="E426" s="1"/>
      <c r="F426" s="1"/>
      <c r="G426" s="1"/>
      <c r="H426" s="1"/>
      <c r="I426" s="1"/>
      <c r="J426" s="1"/>
      <c r="K426" s="1"/>
      <c r="L426" s="1"/>
      <c r="M426" s="251"/>
      <c r="N426" s="251"/>
      <c r="O426" s="251"/>
      <c r="P426" s="251"/>
      <c r="Q426" s="251"/>
      <c r="R426" s="251"/>
      <c r="S426" s="251"/>
      <c r="T426" s="251"/>
      <c r="U426" s="251"/>
    </row>
    <row r="427" spans="2:21" ht="12.75">
      <c r="B427" s="255"/>
      <c r="C427" s="251"/>
      <c r="D427" s="251"/>
      <c r="E427" s="1"/>
      <c r="F427" s="1"/>
      <c r="G427" s="1"/>
      <c r="H427" s="1"/>
      <c r="I427" s="1"/>
      <c r="J427" s="1"/>
      <c r="K427" s="1"/>
      <c r="L427" s="1"/>
      <c r="M427" s="251"/>
      <c r="N427" s="251"/>
      <c r="O427" s="251"/>
      <c r="P427" s="251"/>
      <c r="Q427" s="251"/>
      <c r="R427" s="251"/>
      <c r="S427" s="251"/>
      <c r="T427" s="251"/>
      <c r="U427" s="251"/>
    </row>
    <row r="428" spans="2:21" ht="12.75">
      <c r="B428" s="255"/>
      <c r="C428" s="251"/>
      <c r="D428" s="251"/>
      <c r="E428" s="1"/>
      <c r="F428" s="1"/>
      <c r="G428" s="1"/>
      <c r="H428" s="1"/>
      <c r="I428" s="1"/>
      <c r="J428" s="1"/>
      <c r="K428" s="1"/>
      <c r="L428" s="1"/>
      <c r="M428" s="251"/>
      <c r="N428" s="251"/>
      <c r="O428" s="251"/>
      <c r="P428" s="251"/>
      <c r="Q428" s="251"/>
      <c r="R428" s="251"/>
      <c r="S428" s="251"/>
      <c r="T428" s="251"/>
      <c r="U428" s="251"/>
    </row>
    <row r="429" spans="2:21" ht="12.75">
      <c r="B429" s="255"/>
      <c r="C429" s="251"/>
      <c r="D429" s="251"/>
      <c r="E429" s="1"/>
      <c r="F429" s="1"/>
      <c r="G429" s="1"/>
      <c r="H429" s="1"/>
      <c r="I429" s="1"/>
      <c r="J429" s="1"/>
      <c r="K429" s="1"/>
      <c r="L429" s="1"/>
      <c r="M429" s="251"/>
      <c r="N429" s="251"/>
      <c r="O429" s="251"/>
      <c r="P429" s="251"/>
      <c r="Q429" s="251"/>
      <c r="R429" s="251"/>
      <c r="S429" s="251"/>
      <c r="T429" s="251"/>
      <c r="U429" s="251"/>
    </row>
    <row r="430" spans="2:21" ht="12.75">
      <c r="B430" s="255"/>
      <c r="C430" s="251"/>
      <c r="D430" s="251"/>
      <c r="E430" s="1"/>
      <c r="F430" s="1"/>
      <c r="G430" s="1"/>
      <c r="H430" s="1"/>
      <c r="I430" s="1"/>
      <c r="J430" s="1"/>
      <c r="K430" s="1"/>
      <c r="L430" s="1"/>
      <c r="M430" s="251"/>
      <c r="N430" s="251"/>
      <c r="O430" s="251"/>
      <c r="P430" s="251"/>
      <c r="Q430" s="251"/>
      <c r="R430" s="251"/>
      <c r="S430" s="251"/>
      <c r="T430" s="251"/>
      <c r="U430" s="251"/>
    </row>
    <row r="431" spans="2:21" ht="12.75">
      <c r="B431" s="255"/>
      <c r="C431" s="251"/>
      <c r="D431" s="251"/>
      <c r="E431" s="1"/>
      <c r="F431" s="1"/>
      <c r="G431" s="1"/>
      <c r="H431" s="1"/>
      <c r="I431" s="1"/>
      <c r="J431" s="1"/>
      <c r="K431" s="1"/>
      <c r="L431" s="1"/>
      <c r="M431" s="251"/>
      <c r="N431" s="251"/>
      <c r="O431" s="251"/>
      <c r="P431" s="251"/>
      <c r="Q431" s="251"/>
      <c r="R431" s="251"/>
      <c r="S431" s="251"/>
      <c r="T431" s="251"/>
      <c r="U431" s="251"/>
    </row>
    <row r="432" spans="2:21" ht="12.75">
      <c r="B432" s="255"/>
      <c r="C432" s="251"/>
      <c r="D432" s="251"/>
      <c r="E432" s="1"/>
      <c r="F432" s="1"/>
      <c r="G432" s="1"/>
      <c r="H432" s="1"/>
      <c r="I432" s="1"/>
      <c r="J432" s="1"/>
      <c r="K432" s="1"/>
      <c r="L432" s="1"/>
      <c r="M432" s="251"/>
      <c r="N432" s="251"/>
      <c r="O432" s="251"/>
      <c r="P432" s="251"/>
      <c r="Q432" s="251"/>
      <c r="R432" s="251"/>
      <c r="S432" s="251"/>
      <c r="T432" s="251"/>
      <c r="U432" s="251"/>
    </row>
    <row r="433" spans="2:21" ht="12.75">
      <c r="B433" s="255"/>
      <c r="C433" s="251"/>
      <c r="D433" s="251"/>
      <c r="E433" s="1"/>
      <c r="F433" s="1"/>
      <c r="G433" s="1"/>
      <c r="H433" s="1"/>
      <c r="I433" s="1"/>
      <c r="J433" s="1"/>
      <c r="K433" s="1"/>
      <c r="L433" s="1"/>
      <c r="M433" s="251"/>
      <c r="N433" s="251"/>
      <c r="O433" s="251"/>
      <c r="P433" s="251"/>
      <c r="Q433" s="251"/>
      <c r="R433" s="251"/>
      <c r="S433" s="251"/>
      <c r="T433" s="251"/>
      <c r="U433" s="251"/>
    </row>
    <row r="434" spans="2:21" ht="12.75">
      <c r="B434" s="255"/>
      <c r="C434" s="251"/>
      <c r="D434" s="251"/>
      <c r="E434" s="1"/>
      <c r="F434" s="1"/>
      <c r="G434" s="1"/>
      <c r="H434" s="1"/>
      <c r="I434" s="1"/>
      <c r="J434" s="1"/>
      <c r="K434" s="1"/>
      <c r="L434" s="1"/>
      <c r="M434" s="251"/>
      <c r="N434" s="251"/>
      <c r="O434" s="251"/>
      <c r="P434" s="251"/>
      <c r="Q434" s="251"/>
      <c r="R434" s="251"/>
      <c r="S434" s="251"/>
      <c r="T434" s="251"/>
      <c r="U434" s="251"/>
    </row>
    <row r="435" spans="2:21" ht="12.75">
      <c r="B435" s="255"/>
      <c r="C435" s="251"/>
      <c r="D435" s="251"/>
      <c r="E435" s="1"/>
      <c r="F435" s="1"/>
      <c r="G435" s="1"/>
      <c r="H435" s="1"/>
      <c r="I435" s="1"/>
      <c r="J435" s="1"/>
      <c r="K435" s="1"/>
      <c r="L435" s="1"/>
      <c r="M435" s="251"/>
      <c r="N435" s="251"/>
      <c r="O435" s="251"/>
      <c r="P435" s="251"/>
      <c r="Q435" s="251"/>
      <c r="R435" s="251"/>
      <c r="S435" s="251"/>
      <c r="T435" s="251"/>
      <c r="U435" s="251"/>
    </row>
    <row r="436" spans="2:21" ht="12.75">
      <c r="B436" s="255"/>
      <c r="C436" s="251"/>
      <c r="D436" s="251"/>
      <c r="E436" s="1"/>
      <c r="F436" s="1"/>
      <c r="G436" s="1"/>
      <c r="H436" s="1"/>
      <c r="I436" s="1"/>
      <c r="J436" s="1"/>
      <c r="K436" s="1"/>
      <c r="L436" s="1"/>
      <c r="M436" s="251"/>
      <c r="N436" s="251"/>
      <c r="O436" s="251"/>
      <c r="P436" s="251"/>
      <c r="Q436" s="251"/>
      <c r="R436" s="251"/>
      <c r="S436" s="251"/>
      <c r="T436" s="251"/>
      <c r="U436" s="251"/>
    </row>
    <row r="437" spans="2:21" ht="12.75">
      <c r="B437" s="255"/>
      <c r="C437" s="251"/>
      <c r="D437" s="251"/>
      <c r="E437" s="1"/>
      <c r="F437" s="1"/>
      <c r="G437" s="1"/>
      <c r="H437" s="1"/>
      <c r="I437" s="1"/>
      <c r="J437" s="1"/>
      <c r="K437" s="1"/>
      <c r="L437" s="1"/>
      <c r="M437" s="251"/>
      <c r="N437" s="251"/>
      <c r="O437" s="251"/>
      <c r="P437" s="251"/>
      <c r="Q437" s="251"/>
      <c r="R437" s="251"/>
      <c r="S437" s="251"/>
      <c r="T437" s="251"/>
      <c r="U437" s="251"/>
    </row>
    <row r="438" spans="2:21" ht="12.75">
      <c r="B438" s="255"/>
      <c r="C438" s="251"/>
      <c r="D438" s="251"/>
      <c r="E438" s="1"/>
      <c r="F438" s="1"/>
      <c r="G438" s="1"/>
      <c r="H438" s="1"/>
      <c r="I438" s="1"/>
      <c r="J438" s="1"/>
      <c r="K438" s="1"/>
      <c r="L438" s="1"/>
      <c r="M438" s="251"/>
      <c r="N438" s="251"/>
      <c r="O438" s="251"/>
      <c r="P438" s="251"/>
      <c r="Q438" s="251"/>
      <c r="R438" s="251"/>
      <c r="S438" s="251"/>
      <c r="T438" s="251"/>
      <c r="U438" s="251"/>
    </row>
    <row r="439" spans="2:21" ht="12.75">
      <c r="B439" s="255"/>
      <c r="C439" s="251"/>
      <c r="D439" s="251"/>
      <c r="E439" s="1"/>
      <c r="F439" s="1"/>
      <c r="G439" s="1"/>
      <c r="H439" s="1"/>
      <c r="I439" s="1"/>
      <c r="J439" s="1"/>
      <c r="K439" s="1"/>
      <c r="L439" s="1"/>
      <c r="M439" s="251"/>
      <c r="N439" s="251"/>
      <c r="O439" s="251"/>
      <c r="P439" s="251"/>
      <c r="Q439" s="251"/>
      <c r="R439" s="251"/>
      <c r="S439" s="251"/>
      <c r="T439" s="251"/>
      <c r="U439" s="251"/>
    </row>
    <row r="440" spans="2:21" ht="12.75">
      <c r="B440" s="255"/>
      <c r="C440" s="251"/>
      <c r="D440" s="251"/>
      <c r="E440" s="1"/>
      <c r="F440" s="1"/>
      <c r="G440" s="1"/>
      <c r="H440" s="1"/>
      <c r="I440" s="1"/>
      <c r="J440" s="1"/>
      <c r="K440" s="1"/>
      <c r="L440" s="1"/>
      <c r="M440" s="251"/>
      <c r="N440" s="251"/>
      <c r="O440" s="251"/>
      <c r="P440" s="251"/>
      <c r="Q440" s="251"/>
      <c r="R440" s="251"/>
      <c r="S440" s="251"/>
      <c r="T440" s="251"/>
      <c r="U440" s="251"/>
    </row>
    <row r="441" spans="2:21" ht="12.75">
      <c r="B441" s="255"/>
      <c r="C441" s="251"/>
      <c r="D441" s="251"/>
      <c r="E441" s="1"/>
      <c r="F441" s="1"/>
      <c r="G441" s="1"/>
      <c r="H441" s="1"/>
      <c r="I441" s="1"/>
      <c r="J441" s="1"/>
      <c r="K441" s="1"/>
      <c r="L441" s="1"/>
      <c r="M441" s="251"/>
      <c r="N441" s="251"/>
      <c r="O441" s="251"/>
      <c r="P441" s="251"/>
      <c r="Q441" s="251"/>
      <c r="R441" s="251"/>
      <c r="S441" s="251"/>
      <c r="T441" s="251"/>
      <c r="U441" s="251"/>
    </row>
    <row r="442" spans="2:21" ht="12.75">
      <c r="B442" s="255"/>
      <c r="C442" s="251"/>
      <c r="D442" s="251"/>
      <c r="E442" s="1"/>
      <c r="F442" s="1"/>
      <c r="G442" s="1"/>
      <c r="H442" s="1"/>
      <c r="I442" s="1"/>
      <c r="J442" s="1"/>
      <c r="K442" s="1"/>
      <c r="L442" s="1"/>
      <c r="M442" s="251"/>
      <c r="N442" s="251"/>
      <c r="O442" s="251"/>
      <c r="P442" s="251"/>
      <c r="Q442" s="251"/>
      <c r="R442" s="251"/>
      <c r="S442" s="251"/>
      <c r="T442" s="251"/>
      <c r="U442" s="251"/>
    </row>
    <row r="443" spans="2:21" ht="12.75">
      <c r="B443" s="255"/>
      <c r="C443" s="251"/>
      <c r="D443" s="251"/>
      <c r="E443" s="1"/>
      <c r="F443" s="1"/>
      <c r="G443" s="1"/>
      <c r="H443" s="1"/>
      <c r="I443" s="1"/>
      <c r="J443" s="1"/>
      <c r="K443" s="1"/>
      <c r="L443" s="1"/>
      <c r="M443" s="251"/>
      <c r="N443" s="251"/>
      <c r="O443" s="251"/>
      <c r="P443" s="251"/>
      <c r="Q443" s="251"/>
      <c r="R443" s="251"/>
      <c r="S443" s="251"/>
      <c r="T443" s="251"/>
      <c r="U443" s="251"/>
    </row>
    <row r="444" spans="2:21" ht="12.75">
      <c r="B444" s="255"/>
      <c r="C444" s="251"/>
      <c r="D444" s="251"/>
      <c r="E444" s="1"/>
      <c r="F444" s="1"/>
      <c r="G444" s="1"/>
      <c r="H444" s="1"/>
      <c r="I444" s="1"/>
      <c r="J444" s="1"/>
      <c r="K444" s="1"/>
      <c r="L444" s="1"/>
      <c r="M444" s="251"/>
      <c r="N444" s="251"/>
      <c r="O444" s="251"/>
      <c r="P444" s="251"/>
      <c r="Q444" s="251"/>
      <c r="R444" s="251"/>
      <c r="S444" s="251"/>
      <c r="T444" s="251"/>
      <c r="U444" s="251"/>
    </row>
    <row r="445" spans="2:21" ht="12.75">
      <c r="B445" s="255"/>
      <c r="C445" s="251"/>
      <c r="D445" s="251"/>
      <c r="E445" s="1"/>
      <c r="F445" s="1"/>
      <c r="G445" s="1"/>
      <c r="H445" s="1"/>
      <c r="I445" s="1"/>
      <c r="J445" s="1"/>
      <c r="K445" s="1"/>
      <c r="L445" s="1"/>
      <c r="M445" s="251"/>
      <c r="N445" s="251"/>
      <c r="O445" s="251"/>
      <c r="P445" s="251"/>
      <c r="Q445" s="251"/>
      <c r="R445" s="251"/>
      <c r="S445" s="251"/>
      <c r="T445" s="251"/>
      <c r="U445" s="251"/>
    </row>
    <row r="446" spans="2:21" ht="12.75">
      <c r="B446" s="255"/>
      <c r="C446" s="251"/>
      <c r="D446" s="251"/>
      <c r="E446" s="1"/>
      <c r="F446" s="1"/>
      <c r="G446" s="1"/>
      <c r="H446" s="1"/>
      <c r="I446" s="1"/>
      <c r="J446" s="1"/>
      <c r="K446" s="1"/>
      <c r="L446" s="1"/>
      <c r="M446" s="251"/>
      <c r="N446" s="251"/>
      <c r="O446" s="251"/>
      <c r="P446" s="251"/>
      <c r="Q446" s="251"/>
      <c r="R446" s="251"/>
      <c r="S446" s="251"/>
      <c r="T446" s="251"/>
      <c r="U446" s="251"/>
    </row>
    <row r="447" spans="2:21" ht="12.75">
      <c r="B447" s="255"/>
      <c r="C447" s="251"/>
      <c r="D447" s="251"/>
      <c r="E447" s="1"/>
      <c r="F447" s="1"/>
      <c r="G447" s="1"/>
      <c r="H447" s="1"/>
      <c r="I447" s="1"/>
      <c r="J447" s="1"/>
      <c r="K447" s="1"/>
      <c r="L447" s="1"/>
      <c r="M447" s="251"/>
      <c r="N447" s="251"/>
      <c r="O447" s="251"/>
      <c r="P447" s="251"/>
      <c r="Q447" s="251"/>
      <c r="R447" s="251"/>
      <c r="S447" s="251"/>
      <c r="T447" s="251"/>
      <c r="U447" s="251"/>
    </row>
    <row r="448" spans="2:21" ht="12.75">
      <c r="B448" s="255"/>
      <c r="C448" s="251"/>
      <c r="D448" s="251"/>
      <c r="E448" s="1"/>
      <c r="F448" s="1"/>
      <c r="G448" s="1"/>
      <c r="H448" s="1"/>
      <c r="I448" s="1"/>
      <c r="J448" s="1"/>
      <c r="K448" s="1"/>
      <c r="L448" s="1"/>
      <c r="M448" s="251"/>
      <c r="N448" s="251"/>
      <c r="O448" s="251"/>
      <c r="P448" s="251"/>
      <c r="Q448" s="251"/>
      <c r="R448" s="251"/>
      <c r="S448" s="251"/>
      <c r="T448" s="251"/>
      <c r="U448" s="251"/>
    </row>
    <row r="449" spans="2:21" ht="12.75">
      <c r="B449" s="255"/>
      <c r="C449" s="251"/>
      <c r="D449" s="251"/>
      <c r="E449" s="1"/>
      <c r="F449" s="1"/>
      <c r="G449" s="1"/>
      <c r="H449" s="1"/>
      <c r="I449" s="1"/>
      <c r="J449" s="1"/>
      <c r="K449" s="1"/>
      <c r="L449" s="1"/>
      <c r="M449" s="251"/>
      <c r="N449" s="251"/>
      <c r="O449" s="251"/>
      <c r="P449" s="251"/>
      <c r="Q449" s="251"/>
      <c r="R449" s="251"/>
      <c r="S449" s="251"/>
      <c r="T449" s="251"/>
      <c r="U449" s="251"/>
    </row>
    <row r="450" spans="2:21" ht="12.75">
      <c r="B450" s="255"/>
      <c r="C450" s="251"/>
      <c r="D450" s="251"/>
      <c r="E450" s="1"/>
      <c r="F450" s="1"/>
      <c r="G450" s="1"/>
      <c r="H450" s="1"/>
      <c r="I450" s="1"/>
      <c r="J450" s="1"/>
      <c r="K450" s="1"/>
      <c r="L450" s="1"/>
      <c r="M450" s="251"/>
      <c r="N450" s="251"/>
      <c r="O450" s="251"/>
      <c r="P450" s="251"/>
      <c r="Q450" s="251"/>
      <c r="R450" s="251"/>
      <c r="S450" s="251"/>
      <c r="T450" s="251"/>
      <c r="U450" s="251"/>
    </row>
    <row r="451" spans="2:21" ht="12.75">
      <c r="B451" s="255"/>
      <c r="C451" s="251"/>
      <c r="D451" s="251"/>
      <c r="E451" s="1"/>
      <c r="F451" s="1"/>
      <c r="G451" s="1"/>
      <c r="H451" s="1"/>
      <c r="I451" s="1"/>
      <c r="J451" s="1"/>
      <c r="K451" s="1"/>
      <c r="L451" s="1"/>
      <c r="M451" s="251"/>
      <c r="N451" s="251"/>
      <c r="O451" s="251"/>
      <c r="P451" s="251"/>
      <c r="Q451" s="251"/>
      <c r="R451" s="251"/>
      <c r="S451" s="251"/>
      <c r="T451" s="251"/>
      <c r="U451" s="251"/>
    </row>
    <row r="452" spans="2:21" ht="12.75">
      <c r="B452" s="255"/>
      <c r="C452" s="251"/>
      <c r="D452" s="251"/>
      <c r="E452" s="1"/>
      <c r="F452" s="1"/>
      <c r="G452" s="1"/>
      <c r="H452" s="1"/>
      <c r="I452" s="1"/>
      <c r="J452" s="1"/>
      <c r="K452" s="1"/>
      <c r="L452" s="1"/>
      <c r="M452" s="251"/>
      <c r="N452" s="251"/>
      <c r="O452" s="251"/>
      <c r="P452" s="251"/>
      <c r="Q452" s="251"/>
      <c r="R452" s="251"/>
      <c r="S452" s="251"/>
      <c r="T452" s="251"/>
      <c r="U452" s="251"/>
    </row>
    <row r="453" spans="2:21" ht="12.75">
      <c r="B453" s="255"/>
      <c r="C453" s="251"/>
      <c r="D453" s="251"/>
      <c r="E453" s="1"/>
      <c r="F453" s="1"/>
      <c r="G453" s="1"/>
      <c r="H453" s="1"/>
      <c r="I453" s="1"/>
      <c r="J453" s="1"/>
      <c r="K453" s="1"/>
      <c r="L453" s="1"/>
      <c r="M453" s="251"/>
      <c r="N453" s="251"/>
      <c r="O453" s="251"/>
      <c r="P453" s="251"/>
      <c r="Q453" s="251"/>
      <c r="R453" s="251"/>
      <c r="S453" s="251"/>
      <c r="T453" s="251"/>
      <c r="U453" s="251"/>
    </row>
    <row r="454" spans="2:21" ht="12.75">
      <c r="B454" s="255"/>
      <c r="C454" s="251"/>
      <c r="D454" s="251"/>
      <c r="E454" s="1"/>
      <c r="F454" s="1"/>
      <c r="G454" s="1"/>
      <c r="H454" s="1"/>
      <c r="I454" s="1"/>
      <c r="J454" s="1"/>
      <c r="K454" s="1"/>
      <c r="L454" s="1"/>
      <c r="M454" s="251"/>
      <c r="N454" s="251"/>
      <c r="O454" s="251"/>
      <c r="P454" s="251"/>
      <c r="Q454" s="251"/>
      <c r="R454" s="251"/>
      <c r="S454" s="251"/>
      <c r="T454" s="251"/>
      <c r="U454" s="251"/>
    </row>
    <row r="455" spans="2:21" ht="12.75">
      <c r="B455" s="255"/>
      <c r="C455" s="251"/>
      <c r="D455" s="251"/>
      <c r="E455" s="1"/>
      <c r="F455" s="1"/>
      <c r="G455" s="1"/>
      <c r="H455" s="1"/>
      <c r="I455" s="1"/>
      <c r="J455" s="1"/>
      <c r="K455" s="1"/>
      <c r="L455" s="1"/>
      <c r="M455" s="251"/>
      <c r="N455" s="251"/>
      <c r="O455" s="251"/>
      <c r="P455" s="251"/>
      <c r="Q455" s="251"/>
      <c r="R455" s="251"/>
      <c r="S455" s="251"/>
      <c r="T455" s="251"/>
      <c r="U455" s="251"/>
    </row>
    <row r="456" spans="2:21" ht="12.75">
      <c r="B456" s="255"/>
      <c r="C456" s="251"/>
      <c r="D456" s="251"/>
      <c r="E456" s="1"/>
      <c r="F456" s="1"/>
      <c r="G456" s="1"/>
      <c r="H456" s="1"/>
      <c r="I456" s="1"/>
      <c r="J456" s="1"/>
      <c r="K456" s="1"/>
      <c r="L456" s="1"/>
      <c r="M456" s="251"/>
      <c r="N456" s="251"/>
      <c r="O456" s="251"/>
      <c r="P456" s="251"/>
      <c r="Q456" s="251"/>
      <c r="R456" s="251"/>
      <c r="S456" s="251"/>
      <c r="T456" s="251"/>
      <c r="U456" s="251"/>
    </row>
    <row r="457" spans="2:21" ht="12.75">
      <c r="B457" s="255"/>
      <c r="C457" s="251"/>
      <c r="D457" s="251"/>
      <c r="E457" s="1"/>
      <c r="F457" s="1"/>
      <c r="G457" s="1"/>
      <c r="H457" s="1"/>
      <c r="I457" s="1"/>
      <c r="J457" s="1"/>
      <c r="K457" s="1"/>
      <c r="L457" s="1"/>
      <c r="M457" s="251"/>
      <c r="N457" s="251"/>
      <c r="O457" s="251"/>
      <c r="P457" s="251"/>
      <c r="Q457" s="251"/>
      <c r="R457" s="251"/>
      <c r="S457" s="251"/>
      <c r="T457" s="251"/>
      <c r="U457" s="251"/>
    </row>
    <row r="458" spans="2:21" ht="12.75">
      <c r="B458" s="255"/>
      <c r="C458" s="251"/>
      <c r="D458" s="251"/>
      <c r="E458" s="1"/>
      <c r="F458" s="1"/>
      <c r="G458" s="1"/>
      <c r="H458" s="1"/>
      <c r="I458" s="1"/>
      <c r="J458" s="1"/>
      <c r="K458" s="1"/>
      <c r="L458" s="1"/>
      <c r="M458" s="251"/>
      <c r="N458" s="251"/>
      <c r="O458" s="251"/>
      <c r="P458" s="251"/>
      <c r="Q458" s="251"/>
      <c r="R458" s="251"/>
      <c r="S458" s="251"/>
      <c r="T458" s="251"/>
      <c r="U458" s="251"/>
    </row>
    <row r="459" spans="2:21" ht="12.75">
      <c r="B459" s="255"/>
      <c r="C459" s="251"/>
      <c r="D459" s="251"/>
      <c r="E459" s="1"/>
      <c r="F459" s="1"/>
      <c r="G459" s="1"/>
      <c r="H459" s="1"/>
      <c r="I459" s="1"/>
      <c r="J459" s="1"/>
      <c r="K459" s="1"/>
      <c r="L459" s="1"/>
      <c r="M459" s="251"/>
      <c r="N459" s="251"/>
      <c r="O459" s="251"/>
      <c r="P459" s="251"/>
      <c r="Q459" s="251"/>
      <c r="R459" s="251"/>
      <c r="S459" s="251"/>
      <c r="T459" s="251"/>
      <c r="U459" s="251"/>
    </row>
    <row r="460" spans="2:21" ht="12.75">
      <c r="B460" s="255"/>
      <c r="C460" s="251"/>
      <c r="D460" s="251"/>
      <c r="E460" s="1"/>
      <c r="F460" s="1"/>
      <c r="G460" s="1"/>
      <c r="H460" s="1"/>
      <c r="I460" s="1"/>
      <c r="J460" s="1"/>
      <c r="K460" s="1"/>
      <c r="L460" s="1"/>
      <c r="M460" s="251"/>
      <c r="N460" s="251"/>
      <c r="O460" s="251"/>
      <c r="P460" s="251"/>
      <c r="Q460" s="251"/>
      <c r="R460" s="251"/>
      <c r="S460" s="251"/>
      <c r="T460" s="251"/>
      <c r="U460" s="251"/>
    </row>
    <row r="461" spans="2:21" ht="12.75">
      <c r="B461" s="255"/>
      <c r="C461" s="251"/>
      <c r="D461" s="251"/>
      <c r="E461" s="1"/>
      <c r="F461" s="1"/>
      <c r="G461" s="1"/>
      <c r="H461" s="1"/>
      <c r="I461" s="1"/>
      <c r="J461" s="1"/>
      <c r="K461" s="1"/>
      <c r="L461" s="1"/>
      <c r="M461" s="251"/>
      <c r="N461" s="251"/>
      <c r="O461" s="251"/>
      <c r="P461" s="251"/>
      <c r="Q461" s="251"/>
      <c r="R461" s="251"/>
      <c r="S461" s="251"/>
      <c r="T461" s="251"/>
      <c r="U461" s="251"/>
    </row>
    <row r="462" spans="2:21" ht="12.75">
      <c r="B462" s="255"/>
      <c r="C462" s="251"/>
      <c r="D462" s="251"/>
      <c r="E462" s="1"/>
      <c r="F462" s="1"/>
      <c r="G462" s="1"/>
      <c r="H462" s="1"/>
      <c r="I462" s="1"/>
      <c r="J462" s="1"/>
      <c r="K462" s="1"/>
      <c r="L462" s="1"/>
      <c r="M462" s="251"/>
      <c r="N462" s="251"/>
      <c r="O462" s="251"/>
      <c r="P462" s="251"/>
      <c r="Q462" s="251"/>
      <c r="R462" s="251"/>
      <c r="S462" s="251"/>
      <c r="T462" s="251"/>
      <c r="U462" s="251"/>
    </row>
    <row r="463" spans="2:21" ht="12.75">
      <c r="B463" s="255"/>
      <c r="C463" s="251"/>
      <c r="D463" s="251"/>
      <c r="E463" s="1"/>
      <c r="F463" s="1"/>
      <c r="G463" s="1"/>
      <c r="H463" s="1"/>
      <c r="I463" s="1"/>
      <c r="J463" s="1"/>
      <c r="K463" s="1"/>
      <c r="L463" s="1"/>
      <c r="M463" s="251"/>
      <c r="N463" s="251"/>
      <c r="O463" s="251"/>
      <c r="P463" s="251"/>
      <c r="Q463" s="251"/>
      <c r="R463" s="251"/>
      <c r="S463" s="251"/>
      <c r="T463" s="251"/>
      <c r="U463" s="251"/>
    </row>
    <row r="464" spans="2:21" ht="12.75">
      <c r="B464" s="255"/>
      <c r="C464" s="251"/>
      <c r="D464" s="251"/>
      <c r="E464" s="1"/>
      <c r="F464" s="1"/>
      <c r="G464" s="1"/>
      <c r="H464" s="1"/>
      <c r="I464" s="1"/>
      <c r="J464" s="1"/>
      <c r="K464" s="1"/>
      <c r="L464" s="1"/>
      <c r="M464" s="251"/>
      <c r="N464" s="251"/>
      <c r="O464" s="251"/>
      <c r="P464" s="251"/>
      <c r="Q464" s="251"/>
      <c r="R464" s="251"/>
      <c r="S464" s="251"/>
      <c r="T464" s="251"/>
      <c r="U464" s="251"/>
    </row>
    <row r="465" spans="2:21" ht="12.75">
      <c r="B465" s="255"/>
      <c r="C465" s="251"/>
      <c r="D465" s="251"/>
      <c r="E465" s="1"/>
      <c r="F465" s="1"/>
      <c r="G465" s="1"/>
      <c r="H465" s="1"/>
      <c r="I465" s="1"/>
      <c r="J465" s="1"/>
      <c r="K465" s="1"/>
      <c r="L465" s="1"/>
      <c r="M465" s="251"/>
      <c r="N465" s="251"/>
      <c r="O465" s="251"/>
      <c r="P465" s="251"/>
      <c r="Q465" s="251"/>
      <c r="R465" s="251"/>
      <c r="S465" s="251"/>
      <c r="T465" s="251"/>
      <c r="U465" s="251"/>
    </row>
    <row r="466" spans="2:21" ht="12.75">
      <c r="B466" s="255"/>
      <c r="C466" s="251"/>
      <c r="D466" s="251"/>
      <c r="E466" s="1"/>
      <c r="F466" s="1"/>
      <c r="G466" s="1"/>
      <c r="H466" s="1"/>
      <c r="I466" s="1"/>
      <c r="J466" s="1"/>
      <c r="K466" s="1"/>
      <c r="L466" s="1"/>
      <c r="M466" s="251"/>
      <c r="N466" s="251"/>
      <c r="O466" s="251"/>
      <c r="P466" s="251"/>
      <c r="Q466" s="251"/>
      <c r="R466" s="251"/>
      <c r="S466" s="251"/>
      <c r="T466" s="251"/>
      <c r="U466" s="251"/>
    </row>
    <row r="467" spans="2:21" ht="12.75">
      <c r="B467" s="255"/>
      <c r="C467" s="251"/>
      <c r="D467" s="251"/>
      <c r="E467" s="1"/>
      <c r="F467" s="1"/>
      <c r="G467" s="1"/>
      <c r="H467" s="1"/>
      <c r="I467" s="1"/>
      <c r="J467" s="1"/>
      <c r="K467" s="1"/>
      <c r="L467" s="1"/>
      <c r="M467" s="251"/>
      <c r="N467" s="251"/>
      <c r="O467" s="251"/>
      <c r="P467" s="251"/>
      <c r="Q467" s="251"/>
      <c r="R467" s="251"/>
      <c r="S467" s="251"/>
      <c r="T467" s="251"/>
      <c r="U467" s="251"/>
    </row>
    <row r="468" spans="2:21" ht="12.75">
      <c r="B468" s="255"/>
      <c r="C468" s="251"/>
      <c r="D468" s="251"/>
      <c r="E468" s="1"/>
      <c r="F468" s="1"/>
      <c r="G468" s="1"/>
      <c r="H468" s="1"/>
      <c r="I468" s="1"/>
      <c r="J468" s="1"/>
      <c r="K468" s="1"/>
      <c r="L468" s="1"/>
      <c r="M468" s="251"/>
      <c r="N468" s="251"/>
      <c r="O468" s="251"/>
      <c r="P468" s="251"/>
      <c r="Q468" s="251"/>
      <c r="R468" s="251"/>
      <c r="S468" s="251"/>
      <c r="T468" s="251"/>
      <c r="U468" s="251"/>
    </row>
    <row r="469" spans="2:21" ht="12.75">
      <c r="B469" s="255"/>
      <c r="C469" s="251"/>
      <c r="D469" s="251"/>
      <c r="E469" s="1"/>
      <c r="F469" s="1"/>
      <c r="G469" s="1"/>
      <c r="H469" s="1"/>
      <c r="I469" s="1"/>
      <c r="J469" s="1"/>
      <c r="K469" s="1"/>
      <c r="L469" s="1"/>
      <c r="M469" s="251"/>
      <c r="N469" s="251"/>
      <c r="O469" s="251"/>
      <c r="P469" s="251"/>
      <c r="Q469" s="251"/>
      <c r="R469" s="251"/>
      <c r="S469" s="251"/>
      <c r="T469" s="251"/>
      <c r="U469" s="251"/>
    </row>
    <row r="470" spans="2:21" ht="12.75">
      <c r="B470" s="255"/>
      <c r="C470" s="251"/>
      <c r="D470" s="251"/>
      <c r="E470" s="1"/>
      <c r="F470" s="1"/>
      <c r="G470" s="1"/>
      <c r="H470" s="1"/>
      <c r="I470" s="1"/>
      <c r="J470" s="1"/>
      <c r="K470" s="1"/>
      <c r="L470" s="1"/>
      <c r="M470" s="251"/>
      <c r="N470" s="251"/>
      <c r="O470" s="251"/>
      <c r="P470" s="251"/>
      <c r="Q470" s="251"/>
      <c r="R470" s="251"/>
      <c r="S470" s="251"/>
      <c r="T470" s="251"/>
      <c r="U470" s="251"/>
    </row>
    <row r="471" spans="2:21" ht="12.75">
      <c r="B471" s="255"/>
      <c r="C471" s="251"/>
      <c r="D471" s="251"/>
      <c r="E471" s="1"/>
      <c r="F471" s="1"/>
      <c r="G471" s="1"/>
      <c r="H471" s="1"/>
      <c r="I471" s="1"/>
      <c r="J471" s="1"/>
      <c r="K471" s="1"/>
      <c r="L471" s="1"/>
      <c r="M471" s="251"/>
      <c r="N471" s="251"/>
      <c r="O471" s="251"/>
      <c r="P471" s="251"/>
      <c r="Q471" s="251"/>
      <c r="R471" s="251"/>
      <c r="S471" s="251"/>
      <c r="T471" s="251"/>
      <c r="U471" s="251"/>
    </row>
    <row r="472" spans="2:21" ht="12.75">
      <c r="B472" s="255"/>
      <c r="C472" s="251"/>
      <c r="D472" s="251"/>
      <c r="E472" s="1"/>
      <c r="F472" s="1"/>
      <c r="G472" s="1"/>
      <c r="H472" s="1"/>
      <c r="I472" s="1"/>
      <c r="J472" s="1"/>
      <c r="K472" s="1"/>
      <c r="L472" s="1"/>
      <c r="M472" s="251"/>
      <c r="N472" s="251"/>
      <c r="O472" s="251"/>
      <c r="P472" s="251"/>
      <c r="Q472" s="251"/>
      <c r="R472" s="251"/>
      <c r="S472" s="251"/>
      <c r="T472" s="251"/>
      <c r="U472" s="251"/>
    </row>
    <row r="473" spans="2:21" ht="12.75">
      <c r="B473" s="255"/>
      <c r="C473" s="251"/>
      <c r="D473" s="251"/>
      <c r="E473" s="1"/>
      <c r="F473" s="1"/>
      <c r="G473" s="1"/>
      <c r="H473" s="1"/>
      <c r="I473" s="1"/>
      <c r="J473" s="1"/>
      <c r="K473" s="1"/>
      <c r="L473" s="1"/>
      <c r="M473" s="251"/>
      <c r="N473" s="251"/>
      <c r="O473" s="251"/>
      <c r="P473" s="251"/>
      <c r="Q473" s="251"/>
      <c r="R473" s="251"/>
      <c r="S473" s="251"/>
      <c r="T473" s="251"/>
      <c r="U473" s="251"/>
    </row>
    <row r="474" spans="2:21" ht="12.75">
      <c r="B474" s="255"/>
      <c r="C474" s="251"/>
      <c r="D474" s="251"/>
      <c r="E474" s="1"/>
      <c r="F474" s="1"/>
      <c r="G474" s="1"/>
      <c r="H474" s="1"/>
      <c r="I474" s="1"/>
      <c r="J474" s="1"/>
      <c r="K474" s="1"/>
      <c r="L474" s="1"/>
      <c r="M474" s="251"/>
      <c r="N474" s="251"/>
      <c r="O474" s="251"/>
      <c r="P474" s="251"/>
      <c r="Q474" s="251"/>
      <c r="R474" s="251"/>
      <c r="S474" s="251"/>
      <c r="T474" s="251"/>
      <c r="U474" s="251"/>
    </row>
    <row r="475" spans="2:21" ht="12.75">
      <c r="B475" s="255"/>
      <c r="C475" s="251"/>
      <c r="D475" s="251"/>
      <c r="E475" s="1"/>
      <c r="F475" s="1"/>
      <c r="G475" s="1"/>
      <c r="H475" s="1"/>
      <c r="I475" s="1"/>
      <c r="J475" s="1"/>
      <c r="K475" s="1"/>
      <c r="L475" s="1"/>
      <c r="M475" s="251"/>
      <c r="N475" s="251"/>
      <c r="O475" s="251"/>
      <c r="P475" s="251"/>
      <c r="Q475" s="251"/>
      <c r="R475" s="251"/>
      <c r="S475" s="251"/>
      <c r="T475" s="251"/>
      <c r="U475" s="251"/>
    </row>
    <row r="476" spans="2:21" ht="12.75">
      <c r="B476" s="255"/>
      <c r="C476" s="251"/>
      <c r="D476" s="251"/>
      <c r="E476" s="1"/>
      <c r="F476" s="1"/>
      <c r="G476" s="1"/>
      <c r="H476" s="1"/>
      <c r="I476" s="1"/>
      <c r="J476" s="1"/>
      <c r="K476" s="1"/>
      <c r="L476" s="1"/>
      <c r="M476" s="251"/>
      <c r="N476" s="251"/>
      <c r="O476" s="251"/>
      <c r="P476" s="251"/>
      <c r="Q476" s="251"/>
      <c r="R476" s="251"/>
      <c r="S476" s="251"/>
      <c r="T476" s="251"/>
      <c r="U476" s="251"/>
    </row>
    <row r="477" spans="2:21" ht="12.75">
      <c r="B477" s="255"/>
      <c r="C477" s="251"/>
      <c r="D477" s="251"/>
      <c r="E477" s="1"/>
      <c r="F477" s="1"/>
      <c r="G477" s="1"/>
      <c r="H477" s="1"/>
      <c r="I477" s="1"/>
      <c r="J477" s="1"/>
      <c r="K477" s="1"/>
      <c r="L477" s="1"/>
      <c r="M477" s="251"/>
      <c r="N477" s="251"/>
      <c r="O477" s="251"/>
      <c r="P477" s="251"/>
      <c r="Q477" s="251"/>
      <c r="R477" s="251"/>
      <c r="S477" s="251"/>
      <c r="T477" s="251"/>
      <c r="U477" s="251"/>
    </row>
    <row r="478" spans="2:21" ht="12.75">
      <c r="B478" s="255"/>
      <c r="C478" s="251"/>
      <c r="D478" s="251"/>
      <c r="E478" s="1"/>
      <c r="F478" s="1"/>
      <c r="G478" s="1"/>
      <c r="H478" s="1"/>
      <c r="I478" s="1"/>
      <c r="J478" s="1"/>
      <c r="K478" s="1"/>
      <c r="L478" s="1"/>
      <c r="M478" s="251"/>
      <c r="N478" s="251"/>
      <c r="O478" s="251"/>
      <c r="P478" s="251"/>
      <c r="Q478" s="251"/>
      <c r="R478" s="251"/>
      <c r="S478" s="251"/>
      <c r="T478" s="251"/>
      <c r="U478" s="251"/>
    </row>
    <row r="479" spans="2:21" ht="12.75">
      <c r="B479" s="255"/>
      <c r="C479" s="251"/>
      <c r="D479" s="251"/>
      <c r="E479" s="1"/>
      <c r="F479" s="1"/>
      <c r="G479" s="1"/>
      <c r="H479" s="1"/>
      <c r="I479" s="1"/>
      <c r="J479" s="1"/>
      <c r="K479" s="1"/>
      <c r="L479" s="1"/>
      <c r="M479" s="251"/>
      <c r="N479" s="251"/>
      <c r="O479" s="251"/>
      <c r="P479" s="251"/>
      <c r="Q479" s="251"/>
      <c r="R479" s="251"/>
      <c r="S479" s="251"/>
      <c r="T479" s="251"/>
      <c r="U479" s="251"/>
    </row>
    <row r="480" spans="2:21" ht="12.75">
      <c r="B480" s="255"/>
      <c r="C480" s="251"/>
      <c r="D480" s="251"/>
      <c r="E480" s="1"/>
      <c r="F480" s="1"/>
      <c r="G480" s="1"/>
      <c r="H480" s="1"/>
      <c r="I480" s="1"/>
      <c r="J480" s="1"/>
      <c r="K480" s="1"/>
      <c r="L480" s="1"/>
      <c r="M480" s="251"/>
      <c r="N480" s="251"/>
      <c r="O480" s="251"/>
      <c r="P480" s="251"/>
      <c r="Q480" s="251"/>
      <c r="R480" s="251"/>
      <c r="S480" s="251"/>
      <c r="T480" s="251"/>
      <c r="U480" s="251"/>
    </row>
    <row r="481" spans="2:21" ht="12.75">
      <c r="B481" s="255"/>
      <c r="C481" s="251"/>
      <c r="D481" s="251"/>
      <c r="E481" s="1"/>
      <c r="F481" s="1"/>
      <c r="G481" s="1"/>
      <c r="H481" s="1"/>
      <c r="I481" s="1"/>
      <c r="J481" s="1"/>
      <c r="K481" s="1"/>
      <c r="L481" s="1"/>
      <c r="M481" s="251"/>
      <c r="N481" s="251"/>
      <c r="O481" s="251"/>
      <c r="P481" s="251"/>
      <c r="Q481" s="251"/>
      <c r="R481" s="251"/>
      <c r="S481" s="251"/>
      <c r="T481" s="251"/>
      <c r="U481" s="251"/>
    </row>
    <row r="482" spans="2:21" ht="12.75">
      <c r="B482" s="255"/>
      <c r="C482" s="251"/>
      <c r="D482" s="251"/>
      <c r="E482" s="1"/>
      <c r="F482" s="1"/>
      <c r="G482" s="1"/>
      <c r="H482" s="1"/>
      <c r="I482" s="1"/>
      <c r="J482" s="1"/>
      <c r="K482" s="1"/>
      <c r="L482" s="1"/>
      <c r="M482" s="251"/>
      <c r="N482" s="251"/>
      <c r="O482" s="251"/>
      <c r="P482" s="251"/>
      <c r="Q482" s="251"/>
      <c r="R482" s="251"/>
      <c r="S482" s="251"/>
      <c r="T482" s="251"/>
      <c r="U482" s="251"/>
    </row>
    <row r="483" spans="2:21" ht="12.75">
      <c r="B483" s="255"/>
      <c r="C483" s="251"/>
      <c r="D483" s="251"/>
      <c r="E483" s="1"/>
      <c r="F483" s="1"/>
      <c r="G483" s="1"/>
      <c r="H483" s="1"/>
      <c r="I483" s="1"/>
      <c r="J483" s="1"/>
      <c r="K483" s="1"/>
      <c r="L483" s="1"/>
      <c r="M483" s="251"/>
      <c r="N483" s="251"/>
      <c r="O483" s="251"/>
      <c r="P483" s="251"/>
      <c r="Q483" s="251"/>
      <c r="R483" s="251"/>
      <c r="S483" s="251"/>
      <c r="T483" s="251"/>
      <c r="U483" s="251"/>
    </row>
    <row r="484" spans="2:21" ht="12.75">
      <c r="B484" s="255"/>
      <c r="C484" s="251"/>
      <c r="D484" s="251"/>
      <c r="E484" s="1"/>
      <c r="F484" s="1"/>
      <c r="G484" s="1"/>
      <c r="H484" s="1"/>
      <c r="I484" s="1"/>
      <c r="J484" s="1"/>
      <c r="K484" s="1"/>
      <c r="L484" s="1"/>
      <c r="M484" s="251"/>
      <c r="N484" s="251"/>
      <c r="O484" s="251"/>
      <c r="P484" s="251"/>
      <c r="Q484" s="251"/>
      <c r="R484" s="251"/>
      <c r="S484" s="251"/>
      <c r="T484" s="251"/>
      <c r="U484" s="251"/>
    </row>
    <row r="485" spans="2:21" ht="12.75">
      <c r="B485" s="255"/>
      <c r="C485" s="251"/>
      <c r="D485" s="251"/>
      <c r="E485" s="1"/>
      <c r="F485" s="1"/>
      <c r="G485" s="1"/>
      <c r="H485" s="1"/>
      <c r="I485" s="1"/>
      <c r="J485" s="1"/>
      <c r="K485" s="1"/>
      <c r="L485" s="1"/>
      <c r="M485" s="251"/>
      <c r="N485" s="251"/>
      <c r="O485" s="251"/>
      <c r="P485" s="251"/>
      <c r="Q485" s="251"/>
      <c r="R485" s="251"/>
      <c r="S485" s="251"/>
      <c r="T485" s="251"/>
      <c r="U485" s="251"/>
    </row>
    <row r="486" spans="2:21" ht="12.75">
      <c r="B486" s="255"/>
      <c r="C486" s="251"/>
      <c r="D486" s="251"/>
      <c r="E486" s="1"/>
      <c r="F486" s="1"/>
      <c r="G486" s="1"/>
      <c r="H486" s="1"/>
      <c r="I486" s="1"/>
      <c r="J486" s="1"/>
      <c r="K486" s="1"/>
      <c r="L486" s="1"/>
      <c r="M486" s="251"/>
      <c r="N486" s="251"/>
      <c r="O486" s="251"/>
      <c r="P486" s="251"/>
      <c r="Q486" s="251"/>
      <c r="R486" s="251"/>
      <c r="S486" s="251"/>
      <c r="T486" s="251"/>
      <c r="U486" s="251"/>
    </row>
    <row r="487" spans="2:21" ht="12.75">
      <c r="B487" s="255"/>
      <c r="C487" s="251"/>
      <c r="D487" s="251"/>
      <c r="E487" s="1"/>
      <c r="F487" s="1"/>
      <c r="G487" s="1"/>
      <c r="H487" s="1"/>
      <c r="I487" s="1"/>
      <c r="J487" s="1"/>
      <c r="K487" s="1"/>
      <c r="L487" s="1"/>
      <c r="M487" s="251"/>
      <c r="N487" s="251"/>
      <c r="O487" s="251"/>
      <c r="P487" s="251"/>
      <c r="Q487" s="251"/>
      <c r="R487" s="251"/>
      <c r="S487" s="251"/>
      <c r="T487" s="251"/>
      <c r="U487" s="251"/>
    </row>
    <row r="488" spans="2:21" ht="12.75">
      <c r="B488" s="255"/>
      <c r="C488" s="251"/>
      <c r="D488" s="251"/>
      <c r="E488" s="1"/>
      <c r="F488" s="1"/>
      <c r="G488" s="1"/>
      <c r="H488" s="1"/>
      <c r="I488" s="1"/>
      <c r="J488" s="1"/>
      <c r="K488" s="1"/>
      <c r="L488" s="1"/>
      <c r="M488" s="251"/>
      <c r="N488" s="251"/>
      <c r="O488" s="251"/>
      <c r="P488" s="251"/>
      <c r="Q488" s="251"/>
      <c r="R488" s="251"/>
      <c r="S488" s="251"/>
      <c r="T488" s="251"/>
      <c r="U488" s="251"/>
    </row>
    <row r="489" spans="2:21" ht="12.75">
      <c r="B489" s="255"/>
      <c r="C489" s="251"/>
      <c r="D489" s="251"/>
      <c r="E489" s="1"/>
      <c r="F489" s="1"/>
      <c r="G489" s="1"/>
      <c r="H489" s="1"/>
      <c r="I489" s="1"/>
      <c r="J489" s="1"/>
      <c r="K489" s="1"/>
      <c r="L489" s="1"/>
      <c r="M489" s="251"/>
      <c r="N489" s="251"/>
      <c r="O489" s="251"/>
      <c r="P489" s="251"/>
      <c r="Q489" s="251"/>
      <c r="R489" s="251"/>
      <c r="S489" s="251"/>
      <c r="T489" s="251"/>
      <c r="U489" s="251"/>
    </row>
    <row r="490" spans="2:21" ht="12.75">
      <c r="B490" s="255"/>
      <c r="C490" s="251"/>
      <c r="D490" s="251"/>
      <c r="E490" s="1"/>
      <c r="F490" s="1"/>
      <c r="G490" s="1"/>
      <c r="H490" s="1"/>
      <c r="I490" s="1"/>
      <c r="J490" s="1"/>
      <c r="K490" s="1"/>
      <c r="L490" s="1"/>
      <c r="M490" s="251"/>
      <c r="N490" s="251"/>
      <c r="O490" s="251"/>
      <c r="P490" s="251"/>
      <c r="Q490" s="251"/>
      <c r="R490" s="251"/>
      <c r="S490" s="251"/>
      <c r="T490" s="251"/>
      <c r="U490" s="251"/>
    </row>
    <row r="491" spans="2:21" ht="12.75">
      <c r="B491" s="255"/>
      <c r="C491" s="251"/>
      <c r="D491" s="251"/>
      <c r="E491" s="1"/>
      <c r="F491" s="1"/>
      <c r="G491" s="1"/>
      <c r="H491" s="1"/>
      <c r="I491" s="1"/>
      <c r="J491" s="1"/>
      <c r="K491" s="1"/>
      <c r="L491" s="1"/>
      <c r="M491" s="251"/>
      <c r="N491" s="251"/>
      <c r="O491" s="251"/>
      <c r="P491" s="251"/>
      <c r="Q491" s="251"/>
      <c r="R491" s="251"/>
      <c r="S491" s="251"/>
      <c r="T491" s="251"/>
      <c r="U491" s="251"/>
    </row>
    <row r="492" spans="2:21" ht="12.75">
      <c r="B492" s="255"/>
      <c r="C492" s="251"/>
      <c r="D492" s="251"/>
      <c r="E492" s="1"/>
      <c r="F492" s="1"/>
      <c r="G492" s="1"/>
      <c r="H492" s="1"/>
      <c r="I492" s="1"/>
      <c r="J492" s="1"/>
      <c r="K492" s="1"/>
      <c r="L492" s="1"/>
      <c r="M492" s="251"/>
      <c r="N492" s="251"/>
      <c r="O492" s="251"/>
      <c r="P492" s="251"/>
      <c r="Q492" s="251"/>
      <c r="R492" s="251"/>
      <c r="S492" s="251"/>
      <c r="T492" s="251"/>
      <c r="U492" s="251"/>
    </row>
    <row r="493" spans="2:21" ht="12.75">
      <c r="B493" s="255"/>
      <c r="C493" s="251"/>
      <c r="D493" s="251"/>
      <c r="E493" s="1"/>
      <c r="F493" s="1"/>
      <c r="G493" s="1"/>
      <c r="H493" s="1"/>
      <c r="I493" s="1"/>
      <c r="J493" s="1"/>
      <c r="K493" s="1"/>
      <c r="L493" s="1"/>
      <c r="M493" s="251"/>
      <c r="N493" s="251"/>
      <c r="O493" s="251"/>
      <c r="P493" s="251"/>
      <c r="Q493" s="251"/>
      <c r="R493" s="251"/>
      <c r="S493" s="251"/>
      <c r="T493" s="251"/>
      <c r="U493" s="251"/>
    </row>
    <row r="494" spans="2:21" ht="12.75">
      <c r="B494" s="255"/>
      <c r="C494" s="251"/>
      <c r="D494" s="251"/>
      <c r="E494" s="1"/>
      <c r="F494" s="1"/>
      <c r="G494" s="1"/>
      <c r="H494" s="1"/>
      <c r="I494" s="1"/>
      <c r="J494" s="1"/>
      <c r="K494" s="1"/>
      <c r="L494" s="1"/>
      <c r="M494" s="251"/>
      <c r="N494" s="251"/>
      <c r="O494" s="251"/>
      <c r="P494" s="251"/>
      <c r="Q494" s="251"/>
      <c r="R494" s="251"/>
      <c r="S494" s="251"/>
      <c r="T494" s="251"/>
      <c r="U494" s="251"/>
    </row>
    <row r="495" spans="2:21" ht="12.75">
      <c r="B495" s="255"/>
      <c r="C495" s="251"/>
      <c r="D495" s="251"/>
      <c r="E495" s="1"/>
      <c r="F495" s="1"/>
      <c r="G495" s="1"/>
      <c r="H495" s="1"/>
      <c r="I495" s="1"/>
      <c r="J495" s="1"/>
      <c r="K495" s="1"/>
      <c r="L495" s="1"/>
      <c r="M495" s="251"/>
      <c r="N495" s="251"/>
      <c r="O495" s="251"/>
      <c r="P495" s="251"/>
      <c r="Q495" s="251"/>
      <c r="R495" s="251"/>
      <c r="S495" s="251"/>
      <c r="T495" s="251"/>
      <c r="U495" s="251"/>
    </row>
    <row r="496" spans="2:21" ht="12.75">
      <c r="B496" s="255"/>
      <c r="C496" s="251"/>
      <c r="D496" s="251"/>
      <c r="E496" s="1"/>
      <c r="F496" s="1"/>
      <c r="G496" s="1"/>
      <c r="H496" s="1"/>
      <c r="I496" s="1"/>
      <c r="J496" s="1"/>
      <c r="K496" s="1"/>
      <c r="L496" s="1"/>
      <c r="M496" s="251"/>
      <c r="N496" s="251"/>
      <c r="O496" s="251"/>
      <c r="P496" s="251"/>
      <c r="Q496" s="251"/>
      <c r="R496" s="251"/>
      <c r="S496" s="251"/>
      <c r="T496" s="251"/>
      <c r="U496" s="251"/>
    </row>
    <row r="497" spans="2:21" ht="12.75">
      <c r="B497" s="255"/>
      <c r="C497" s="251"/>
      <c r="D497" s="251"/>
      <c r="E497" s="1"/>
      <c r="F497" s="1"/>
      <c r="G497" s="1"/>
      <c r="H497" s="1"/>
      <c r="I497" s="1"/>
      <c r="J497" s="1"/>
      <c r="K497" s="1"/>
      <c r="L497" s="1"/>
      <c r="M497" s="251"/>
      <c r="N497" s="251"/>
      <c r="O497" s="251"/>
      <c r="P497" s="251"/>
      <c r="Q497" s="251"/>
      <c r="R497" s="251"/>
      <c r="S497" s="251"/>
      <c r="T497" s="251"/>
      <c r="U497" s="251"/>
    </row>
    <row r="498" spans="2:21" ht="12.75">
      <c r="B498" s="255"/>
      <c r="C498" s="251"/>
      <c r="D498" s="251"/>
      <c r="E498" s="1"/>
      <c r="F498" s="1"/>
      <c r="G498" s="1"/>
      <c r="H498" s="1"/>
      <c r="I498" s="1"/>
      <c r="J498" s="1"/>
      <c r="K498" s="1"/>
      <c r="L498" s="1"/>
      <c r="M498" s="251"/>
      <c r="N498" s="251"/>
      <c r="O498" s="251"/>
      <c r="P498" s="251"/>
      <c r="Q498" s="251"/>
      <c r="R498" s="251"/>
      <c r="S498" s="251"/>
      <c r="T498" s="251"/>
      <c r="U498" s="251"/>
    </row>
    <row r="499" spans="2:21" ht="12.75">
      <c r="B499" s="255"/>
      <c r="C499" s="251"/>
      <c r="D499" s="251"/>
      <c r="E499" s="1"/>
      <c r="F499" s="1"/>
      <c r="G499" s="1"/>
      <c r="H499" s="1"/>
      <c r="I499" s="1"/>
      <c r="J499" s="1"/>
      <c r="K499" s="1"/>
      <c r="L499" s="1"/>
      <c r="M499" s="251"/>
      <c r="N499" s="251"/>
      <c r="O499" s="251"/>
      <c r="P499" s="251"/>
      <c r="Q499" s="251"/>
      <c r="R499" s="251"/>
      <c r="S499" s="251"/>
      <c r="T499" s="251"/>
      <c r="U499" s="251"/>
    </row>
    <row r="500" spans="2:21" ht="12.75">
      <c r="B500" s="255"/>
      <c r="C500" s="251"/>
      <c r="D500" s="251"/>
      <c r="E500" s="1"/>
      <c r="F500" s="1"/>
      <c r="G500" s="1"/>
      <c r="H500" s="1"/>
      <c r="I500" s="1"/>
      <c r="J500" s="1"/>
      <c r="K500" s="1"/>
      <c r="L500" s="1"/>
      <c r="M500" s="251"/>
      <c r="N500" s="251"/>
      <c r="O500" s="251"/>
      <c r="P500" s="251"/>
      <c r="Q500" s="251"/>
      <c r="R500" s="251"/>
      <c r="S500" s="251"/>
      <c r="T500" s="251"/>
      <c r="U500" s="251"/>
    </row>
    <row r="501" spans="2:21" ht="12.75">
      <c r="B501" s="255"/>
      <c r="C501" s="251"/>
      <c r="D501" s="251"/>
      <c r="E501" s="1"/>
      <c r="F501" s="1"/>
      <c r="G501" s="1"/>
      <c r="H501" s="1"/>
      <c r="I501" s="1"/>
      <c r="J501" s="1"/>
      <c r="K501" s="1"/>
      <c r="L501" s="1"/>
      <c r="M501" s="251"/>
      <c r="N501" s="251"/>
      <c r="O501" s="251"/>
      <c r="P501" s="251"/>
      <c r="Q501" s="251"/>
      <c r="R501" s="251"/>
      <c r="S501" s="251"/>
      <c r="T501" s="251"/>
      <c r="U501" s="251"/>
    </row>
    <row r="502" spans="2:21" ht="12.75">
      <c r="B502" s="255"/>
      <c r="C502" s="251"/>
      <c r="D502" s="251"/>
      <c r="E502" s="1"/>
      <c r="F502" s="1"/>
      <c r="G502" s="1"/>
      <c r="H502" s="1"/>
      <c r="I502" s="1"/>
      <c r="J502" s="1"/>
      <c r="K502" s="1"/>
      <c r="L502" s="1"/>
      <c r="M502" s="251"/>
      <c r="N502" s="251"/>
      <c r="O502" s="251"/>
      <c r="P502" s="251"/>
      <c r="Q502" s="251"/>
      <c r="R502" s="251"/>
      <c r="S502" s="251"/>
      <c r="T502" s="251"/>
      <c r="U502" s="251"/>
    </row>
    <row r="503" spans="2:21" ht="12.75">
      <c r="B503" s="255"/>
      <c r="C503" s="251"/>
      <c r="D503" s="251"/>
      <c r="E503" s="1"/>
      <c r="F503" s="1"/>
      <c r="G503" s="1"/>
      <c r="H503" s="1"/>
      <c r="I503" s="1"/>
      <c r="J503" s="1"/>
      <c r="K503" s="1"/>
      <c r="L503" s="1"/>
      <c r="M503" s="251"/>
      <c r="N503" s="251"/>
      <c r="O503" s="251"/>
      <c r="P503" s="251"/>
      <c r="Q503" s="251"/>
      <c r="R503" s="251"/>
      <c r="S503" s="251"/>
      <c r="T503" s="251"/>
      <c r="U503" s="251"/>
    </row>
    <row r="504" spans="2:21" ht="12.75">
      <c r="B504" s="255"/>
      <c r="C504" s="251"/>
      <c r="D504" s="251"/>
      <c r="E504" s="1"/>
      <c r="F504" s="1"/>
      <c r="G504" s="1"/>
      <c r="H504" s="1"/>
      <c r="I504" s="1"/>
      <c r="J504" s="1"/>
      <c r="K504" s="1"/>
      <c r="L504" s="1"/>
      <c r="M504" s="251"/>
      <c r="N504" s="251"/>
      <c r="O504" s="251"/>
      <c r="P504" s="251"/>
      <c r="Q504" s="251"/>
      <c r="R504" s="251"/>
      <c r="S504" s="251"/>
      <c r="T504" s="251"/>
      <c r="U504" s="251"/>
    </row>
    <row r="505" spans="2:21" ht="12.75">
      <c r="B505" s="255"/>
      <c r="C505" s="251"/>
      <c r="D505" s="251"/>
      <c r="E505" s="1"/>
      <c r="F505" s="1"/>
      <c r="G505" s="1"/>
      <c r="H505" s="1"/>
      <c r="I505" s="1"/>
      <c r="J505" s="1"/>
      <c r="K505" s="1"/>
      <c r="L505" s="1"/>
      <c r="M505" s="251"/>
      <c r="N505" s="251"/>
      <c r="O505" s="251"/>
      <c r="P505" s="251"/>
      <c r="Q505" s="251"/>
      <c r="R505" s="251"/>
      <c r="S505" s="251"/>
      <c r="T505" s="251"/>
      <c r="U505" s="251"/>
    </row>
    <row r="506" spans="2:21" ht="12.75">
      <c r="B506" s="255"/>
      <c r="C506" s="251"/>
      <c r="D506" s="251"/>
      <c r="E506" s="1"/>
      <c r="F506" s="1"/>
      <c r="G506" s="1"/>
      <c r="H506" s="1"/>
      <c r="I506" s="1"/>
      <c r="J506" s="1"/>
      <c r="K506" s="1"/>
      <c r="L506" s="1"/>
      <c r="M506" s="251"/>
      <c r="N506" s="251"/>
      <c r="O506" s="251"/>
      <c r="P506" s="251"/>
      <c r="Q506" s="251"/>
      <c r="R506" s="251"/>
      <c r="S506" s="251"/>
      <c r="T506" s="251"/>
      <c r="U506" s="251"/>
    </row>
    <row r="507" spans="2:21" ht="12.75">
      <c r="B507" s="255"/>
      <c r="C507" s="251"/>
      <c r="D507" s="251"/>
      <c r="E507" s="1"/>
      <c r="F507" s="1"/>
      <c r="G507" s="1"/>
      <c r="H507" s="1"/>
      <c r="I507" s="1"/>
      <c r="J507" s="1"/>
      <c r="K507" s="1"/>
      <c r="L507" s="1"/>
      <c r="M507" s="251"/>
      <c r="N507" s="251"/>
      <c r="O507" s="251"/>
      <c r="P507" s="251"/>
      <c r="Q507" s="251"/>
      <c r="R507" s="251"/>
      <c r="S507" s="251"/>
      <c r="T507" s="251"/>
      <c r="U507" s="251"/>
    </row>
    <row r="508" spans="2:21" ht="12.75">
      <c r="B508" s="255"/>
      <c r="C508" s="251"/>
      <c r="D508" s="251"/>
      <c r="E508" s="1"/>
      <c r="F508" s="1"/>
      <c r="G508" s="1"/>
      <c r="H508" s="1"/>
      <c r="I508" s="1"/>
      <c r="J508" s="1"/>
      <c r="K508" s="1"/>
      <c r="L508" s="1"/>
      <c r="M508" s="251"/>
      <c r="N508" s="251"/>
      <c r="O508" s="251"/>
      <c r="P508" s="251"/>
      <c r="Q508" s="251"/>
      <c r="R508" s="251"/>
      <c r="S508" s="251"/>
      <c r="T508" s="251"/>
      <c r="U508" s="251"/>
    </row>
    <row r="509" spans="2:21" ht="12.75">
      <c r="B509" s="255"/>
      <c r="C509" s="251"/>
      <c r="D509" s="251"/>
      <c r="E509" s="1"/>
      <c r="F509" s="1"/>
      <c r="G509" s="1"/>
      <c r="H509" s="1"/>
      <c r="I509" s="1"/>
      <c r="J509" s="1"/>
      <c r="K509" s="1"/>
      <c r="L509" s="1"/>
      <c r="M509" s="251"/>
      <c r="N509" s="251"/>
      <c r="O509" s="251"/>
      <c r="P509" s="251"/>
      <c r="Q509" s="251"/>
      <c r="R509" s="251"/>
      <c r="S509" s="251"/>
      <c r="T509" s="251"/>
      <c r="U509" s="251"/>
    </row>
    <row r="510" spans="2:21" ht="12.75">
      <c r="B510" s="255"/>
      <c r="C510" s="251"/>
      <c r="D510" s="251"/>
      <c r="E510" s="1"/>
      <c r="F510" s="1"/>
      <c r="G510" s="1"/>
      <c r="H510" s="1"/>
      <c r="I510" s="1"/>
      <c r="J510" s="1"/>
      <c r="K510" s="1"/>
      <c r="L510" s="1"/>
      <c r="M510" s="251"/>
      <c r="N510" s="251"/>
      <c r="O510" s="251"/>
      <c r="P510" s="251"/>
      <c r="Q510" s="251"/>
      <c r="R510" s="251"/>
      <c r="S510" s="251"/>
      <c r="T510" s="251"/>
      <c r="U510" s="251"/>
    </row>
    <row r="511" spans="14:21" ht="12.75">
      <c r="N511" s="251"/>
      <c r="O511" s="251"/>
      <c r="P511" s="251"/>
      <c r="Q511" s="251"/>
      <c r="R511" s="251"/>
      <c r="S511" s="251"/>
      <c r="T511" s="251"/>
      <c r="U511" s="251"/>
    </row>
    <row r="512" spans="14:21" ht="12.75">
      <c r="N512" s="251"/>
      <c r="O512" s="251"/>
      <c r="P512" s="251"/>
      <c r="Q512" s="251"/>
      <c r="R512" s="251"/>
      <c r="S512" s="251"/>
      <c r="T512" s="251"/>
      <c r="U512" s="251"/>
    </row>
  </sheetData>
  <mergeCells count="2">
    <mergeCell ref="B1:M1"/>
    <mergeCell ref="G4:H4"/>
  </mergeCells>
  <printOptions horizontalCentered="1" verticalCentered="1"/>
  <pageMargins left="0.23" right="0.3" top="0.63" bottom="0.62" header="0.5118110236220472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showZeros="0" zoomScaleSheetLayoutView="75" workbookViewId="0" topLeftCell="A1">
      <pane ySplit="1" topLeftCell="BM2" activePane="bottomLeft" state="frozen"/>
      <selection pane="topLeft" activeCell="A1" sqref="A1"/>
      <selection pane="bottomLeft" activeCell="A121" sqref="A121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41.75390625" style="0" customWidth="1"/>
    <col min="4" max="4" width="15.125" style="0" customWidth="1"/>
    <col min="6" max="6" width="8.375" style="0" customWidth="1"/>
  </cols>
  <sheetData>
    <row r="1" spans="1:4" ht="13.5" thickBot="1">
      <c r="A1" s="196" t="s">
        <v>305</v>
      </c>
      <c r="B1" s="197" t="s">
        <v>8</v>
      </c>
      <c r="C1" s="197" t="s">
        <v>9</v>
      </c>
      <c r="D1" s="198" t="s">
        <v>371</v>
      </c>
    </row>
    <row r="2" spans="1:4" ht="12.75">
      <c r="A2" s="199" t="s">
        <v>18</v>
      </c>
      <c r="B2" s="200"/>
      <c r="C2" s="201"/>
      <c r="D2" s="202"/>
    </row>
    <row r="3" spans="1:4" s="205" customFormat="1" ht="12.75">
      <c r="A3" s="203">
        <v>1700</v>
      </c>
      <c r="B3" s="200">
        <v>3511</v>
      </c>
      <c r="C3" s="201" t="s">
        <v>19</v>
      </c>
      <c r="D3" s="204">
        <v>1200</v>
      </c>
    </row>
    <row r="4" spans="1:4" ht="12.75">
      <c r="A4" s="203">
        <v>1700</v>
      </c>
      <c r="B4" s="206">
        <v>6171</v>
      </c>
      <c r="C4" s="207" t="s">
        <v>13</v>
      </c>
      <c r="D4" s="208">
        <v>7705</v>
      </c>
    </row>
    <row r="5" spans="1:4" ht="12.75">
      <c r="A5" s="203">
        <v>1700</v>
      </c>
      <c r="B5" s="200">
        <v>6310</v>
      </c>
      <c r="C5" s="209" t="s">
        <v>372</v>
      </c>
      <c r="D5" s="208">
        <v>225300</v>
      </c>
    </row>
    <row r="6" spans="1:4" ht="12.75">
      <c r="A6" s="203">
        <v>1700</v>
      </c>
      <c r="B6" s="200">
        <v>6399</v>
      </c>
      <c r="C6" s="207" t="s">
        <v>22</v>
      </c>
      <c r="D6" s="208">
        <v>350000</v>
      </c>
    </row>
    <row r="7" spans="1:4" ht="12.75">
      <c r="A7" s="203">
        <v>1700</v>
      </c>
      <c r="B7" s="200">
        <v>6409</v>
      </c>
      <c r="C7" s="207" t="s">
        <v>373</v>
      </c>
      <c r="D7" s="208">
        <f>1038572-48096-8407</f>
        <v>982069</v>
      </c>
    </row>
    <row r="8" spans="1:4" ht="12.75">
      <c r="A8" s="199" t="s">
        <v>232</v>
      </c>
      <c r="B8" s="200"/>
      <c r="C8" s="207"/>
      <c r="D8" s="202">
        <f>SUBTOTAL(9,D3:D7)</f>
        <v>1566274</v>
      </c>
    </row>
    <row r="9" spans="1:4" ht="12.75">
      <c r="A9" s="199"/>
      <c r="B9" s="200"/>
      <c r="C9" s="207"/>
      <c r="D9" s="202"/>
    </row>
    <row r="10" spans="1:4" ht="12.75">
      <c r="A10" s="7" t="s">
        <v>258</v>
      </c>
      <c r="B10" s="210"/>
      <c r="C10" s="6"/>
      <c r="D10" s="202"/>
    </row>
    <row r="11" spans="1:4" ht="12.75">
      <c r="A11" s="203">
        <v>1900</v>
      </c>
      <c r="B11" s="200">
        <v>2143</v>
      </c>
      <c r="C11" s="201" t="s">
        <v>88</v>
      </c>
      <c r="D11" s="204">
        <v>44161</v>
      </c>
    </row>
    <row r="12" spans="1:4" ht="12.75">
      <c r="A12" s="203">
        <v>1900</v>
      </c>
      <c r="B12" s="200">
        <v>3349</v>
      </c>
      <c r="C12" s="211" t="s">
        <v>10</v>
      </c>
      <c r="D12" s="204">
        <v>16201</v>
      </c>
    </row>
    <row r="13" spans="1:4" ht="12.75">
      <c r="A13" s="203">
        <v>1900</v>
      </c>
      <c r="B13" s="200">
        <v>3636</v>
      </c>
      <c r="C13" s="201" t="s">
        <v>84</v>
      </c>
      <c r="D13" s="204">
        <v>7617</v>
      </c>
    </row>
    <row r="14" spans="1:4" ht="12.75">
      <c r="A14" s="199" t="s">
        <v>86</v>
      </c>
      <c r="B14" s="200"/>
      <c r="C14" s="201"/>
      <c r="D14" s="202">
        <f>SUBTOTAL(9,D11:D13)</f>
        <v>67979</v>
      </c>
    </row>
    <row r="15" spans="1:4" ht="12.75">
      <c r="A15" s="199"/>
      <c r="B15" s="200"/>
      <c r="C15" s="201"/>
      <c r="D15" s="202"/>
    </row>
    <row r="16" spans="1:4" ht="12.75">
      <c r="A16" s="212" t="s">
        <v>352</v>
      </c>
      <c r="B16" s="213"/>
      <c r="C16" s="214"/>
      <c r="D16" s="215"/>
    </row>
    <row r="17" spans="1:4" ht="12.75">
      <c r="A17" s="203">
        <v>3200</v>
      </c>
      <c r="B17" s="216">
        <v>2143</v>
      </c>
      <c r="C17" s="211" t="s">
        <v>88</v>
      </c>
      <c r="D17" s="204">
        <v>200</v>
      </c>
    </row>
    <row r="18" spans="1:4" ht="12.75">
      <c r="A18" s="203">
        <v>3200</v>
      </c>
      <c r="B18" s="216">
        <v>2219</v>
      </c>
      <c r="C18" s="201" t="s">
        <v>85</v>
      </c>
      <c r="D18" s="204">
        <v>1004</v>
      </c>
    </row>
    <row r="19" spans="1:4" ht="12.75">
      <c r="A19" s="203">
        <v>3200</v>
      </c>
      <c r="B19" s="216">
        <v>2271</v>
      </c>
      <c r="C19" s="211" t="s">
        <v>41</v>
      </c>
      <c r="D19" s="204">
        <v>1253</v>
      </c>
    </row>
    <row r="20" spans="1:4" ht="12.75">
      <c r="A20" s="203">
        <v>3200</v>
      </c>
      <c r="B20" s="216">
        <v>3299</v>
      </c>
      <c r="C20" s="201" t="s">
        <v>363</v>
      </c>
      <c r="D20" s="204">
        <v>644</v>
      </c>
    </row>
    <row r="21" spans="1:4" ht="12.75">
      <c r="A21" s="203">
        <v>3200</v>
      </c>
      <c r="B21" s="216">
        <v>3349</v>
      </c>
      <c r="C21" s="211" t="s">
        <v>10</v>
      </c>
      <c r="D21" s="204">
        <v>3168</v>
      </c>
    </row>
    <row r="22" spans="1:4" ht="12.75">
      <c r="A22" s="203">
        <v>3200</v>
      </c>
      <c r="B22" s="216">
        <v>3429</v>
      </c>
      <c r="C22" s="211" t="s">
        <v>11</v>
      </c>
      <c r="D22" s="204">
        <v>64</v>
      </c>
    </row>
    <row r="23" spans="1:4" ht="12.75">
      <c r="A23" s="203">
        <v>3200</v>
      </c>
      <c r="B23" s="216">
        <v>3727</v>
      </c>
      <c r="C23" s="211" t="s">
        <v>261</v>
      </c>
      <c r="D23" s="204">
        <v>506</v>
      </c>
    </row>
    <row r="24" spans="1:4" ht="12.75">
      <c r="A24" s="203">
        <v>3200</v>
      </c>
      <c r="B24" s="216">
        <v>5511</v>
      </c>
      <c r="C24" s="211" t="s">
        <v>311</v>
      </c>
      <c r="D24" s="204">
        <v>3000</v>
      </c>
    </row>
    <row r="25" spans="1:4" ht="12.75">
      <c r="A25" s="203">
        <v>3200</v>
      </c>
      <c r="B25" s="216">
        <v>6112</v>
      </c>
      <c r="C25" s="211" t="s">
        <v>12</v>
      </c>
      <c r="D25" s="204">
        <v>18782</v>
      </c>
    </row>
    <row r="26" spans="1:4" ht="12.75">
      <c r="A26" s="203">
        <v>3200</v>
      </c>
      <c r="B26" s="216">
        <v>6171</v>
      </c>
      <c r="C26" s="217" t="s">
        <v>20</v>
      </c>
      <c r="D26" s="204">
        <v>569850</v>
      </c>
    </row>
    <row r="27" spans="1:4" ht="12.75">
      <c r="A27" s="203">
        <v>3200</v>
      </c>
      <c r="B27" s="216">
        <v>6223</v>
      </c>
      <c r="C27" s="211" t="s">
        <v>14</v>
      </c>
      <c r="D27" s="204">
        <v>8410</v>
      </c>
    </row>
    <row r="28" spans="1:4" ht="12.75">
      <c r="A28" s="218" t="s">
        <v>15</v>
      </c>
      <c r="B28" s="216"/>
      <c r="C28" s="211"/>
      <c r="D28" s="202">
        <f>SUBTOTAL(9,D17:D27)</f>
        <v>606881</v>
      </c>
    </row>
    <row r="29" spans="1:4" ht="12.75">
      <c r="A29" s="218"/>
      <c r="B29" s="216"/>
      <c r="C29" s="211"/>
      <c r="D29" s="202"/>
    </row>
    <row r="30" spans="1:4" ht="12.75">
      <c r="A30" s="7" t="s">
        <v>16</v>
      </c>
      <c r="B30" s="210"/>
      <c r="C30" s="6"/>
      <c r="D30" s="202"/>
    </row>
    <row r="31" spans="1:4" ht="12.75">
      <c r="A31" s="203">
        <v>3600</v>
      </c>
      <c r="B31" s="200">
        <v>5212</v>
      </c>
      <c r="C31" s="201" t="s">
        <v>306</v>
      </c>
      <c r="D31" s="204">
        <v>500</v>
      </c>
    </row>
    <row r="32" spans="1:4" ht="12.75">
      <c r="A32" s="203">
        <v>3600</v>
      </c>
      <c r="B32" s="200">
        <v>5269</v>
      </c>
      <c r="C32" s="201" t="s">
        <v>320</v>
      </c>
      <c r="D32" s="204">
        <v>200</v>
      </c>
    </row>
    <row r="33" spans="1:4" ht="12.75">
      <c r="A33" s="203">
        <v>3600</v>
      </c>
      <c r="B33" s="200">
        <v>5273</v>
      </c>
      <c r="C33" s="201" t="s">
        <v>309</v>
      </c>
      <c r="D33" s="204">
        <v>300</v>
      </c>
    </row>
    <row r="34" spans="1:4" ht="12.75">
      <c r="A34" s="199" t="s">
        <v>17</v>
      </c>
      <c r="B34" s="200"/>
      <c r="C34" s="201"/>
      <c r="D34" s="202">
        <f>SUBTOTAL(9,D31:D33)</f>
        <v>1000</v>
      </c>
    </row>
    <row r="35" spans="1:4" ht="12.75">
      <c r="A35" s="199"/>
      <c r="B35" s="200"/>
      <c r="C35" s="201"/>
      <c r="D35" s="202"/>
    </row>
    <row r="36" spans="1:4" ht="12.75">
      <c r="A36" s="219" t="s">
        <v>7</v>
      </c>
      <c r="B36" s="220"/>
      <c r="C36" s="217"/>
      <c r="D36" s="202"/>
    </row>
    <row r="37" spans="1:4" ht="12.75">
      <c r="A37" s="203">
        <v>3900</v>
      </c>
      <c r="B37" s="200">
        <v>6211</v>
      </c>
      <c r="C37" s="201" t="s">
        <v>56</v>
      </c>
      <c r="D37" s="204">
        <v>1872</v>
      </c>
    </row>
    <row r="38" spans="1:4" ht="12.75">
      <c r="A38" s="221" t="s">
        <v>246</v>
      </c>
      <c r="B38" s="222"/>
      <c r="C38" s="223"/>
      <c r="D38" s="224">
        <f>SUBTOTAL(9,D37:D37)</f>
        <v>1872</v>
      </c>
    </row>
    <row r="39" spans="1:4" ht="12.75">
      <c r="A39" s="199"/>
      <c r="B39" s="200"/>
      <c r="C39" s="201"/>
      <c r="D39" s="202"/>
    </row>
    <row r="40" spans="1:4" ht="12.75">
      <c r="A40" s="219" t="s">
        <v>58</v>
      </c>
      <c r="B40" s="220"/>
      <c r="C40" s="217"/>
      <c r="D40" s="202"/>
    </row>
    <row r="41" spans="1:4" ht="12.75">
      <c r="A41" s="225">
        <v>4100</v>
      </c>
      <c r="B41" s="220">
        <v>2143</v>
      </c>
      <c r="C41" s="217" t="s">
        <v>88</v>
      </c>
      <c r="D41" s="226"/>
    </row>
    <row r="42" spans="1:4" ht="12.75">
      <c r="A42" s="225">
        <v>4100</v>
      </c>
      <c r="B42" s="220">
        <v>2219</v>
      </c>
      <c r="C42" s="227" t="s">
        <v>85</v>
      </c>
      <c r="D42" s="226">
        <v>290</v>
      </c>
    </row>
    <row r="43" spans="1:4" ht="12.75">
      <c r="A43" s="225">
        <v>4100</v>
      </c>
      <c r="B43" s="220">
        <v>2229</v>
      </c>
      <c r="C43" s="228" t="s">
        <v>166</v>
      </c>
      <c r="D43" s="226">
        <v>380</v>
      </c>
    </row>
    <row r="44" spans="1:4" ht="12.75">
      <c r="A44" s="225">
        <v>4100</v>
      </c>
      <c r="B44" s="220">
        <v>3113</v>
      </c>
      <c r="C44" s="228" t="s">
        <v>76</v>
      </c>
      <c r="D44" s="226">
        <v>10</v>
      </c>
    </row>
    <row r="45" spans="1:4" ht="12.75">
      <c r="A45" s="225">
        <v>4100</v>
      </c>
      <c r="B45" s="220">
        <v>3319</v>
      </c>
      <c r="C45" s="228" t="s">
        <v>290</v>
      </c>
      <c r="D45" s="226">
        <v>200</v>
      </c>
    </row>
    <row r="46" spans="1:4" ht="12.75">
      <c r="A46" s="225">
        <v>4100</v>
      </c>
      <c r="B46" s="220">
        <v>3322</v>
      </c>
      <c r="C46" s="217" t="s">
        <v>55</v>
      </c>
      <c r="D46" s="226">
        <v>130</v>
      </c>
    </row>
    <row r="47" spans="1:4" ht="12.75">
      <c r="A47" s="225">
        <v>4100</v>
      </c>
      <c r="B47" s="220">
        <v>3412</v>
      </c>
      <c r="C47" s="217" t="s">
        <v>291</v>
      </c>
      <c r="D47" s="226">
        <v>120</v>
      </c>
    </row>
    <row r="48" spans="1:4" ht="12.75">
      <c r="A48" s="225">
        <v>4100</v>
      </c>
      <c r="B48" s="220">
        <v>3421</v>
      </c>
      <c r="C48" s="228" t="s">
        <v>79</v>
      </c>
      <c r="D48" s="226">
        <v>200</v>
      </c>
    </row>
    <row r="49" spans="1:4" ht="12.75">
      <c r="A49" s="229">
        <v>4100</v>
      </c>
      <c r="B49" s="210">
        <v>3635</v>
      </c>
      <c r="C49" s="6" t="s">
        <v>37</v>
      </c>
      <c r="D49" s="230">
        <v>8454</v>
      </c>
    </row>
    <row r="50" spans="1:4" ht="12.75">
      <c r="A50" s="229">
        <v>4100</v>
      </c>
      <c r="B50" s="210">
        <v>3636</v>
      </c>
      <c r="C50" s="6" t="s">
        <v>84</v>
      </c>
      <c r="D50" s="230">
        <v>5730</v>
      </c>
    </row>
    <row r="51" spans="1:4" ht="12.75">
      <c r="A51" s="229">
        <v>4100</v>
      </c>
      <c r="B51" s="210">
        <v>3639</v>
      </c>
      <c r="C51" s="6" t="s">
        <v>44</v>
      </c>
      <c r="D51" s="230">
        <v>38296</v>
      </c>
    </row>
    <row r="52" spans="1:4" ht="12.75">
      <c r="A52" s="229">
        <v>4100</v>
      </c>
      <c r="B52" s="200">
        <v>3745</v>
      </c>
      <c r="C52" s="201" t="s">
        <v>33</v>
      </c>
      <c r="D52" s="230">
        <v>2559</v>
      </c>
    </row>
    <row r="53" spans="1:4" ht="12.75">
      <c r="A53" s="229">
        <v>4100</v>
      </c>
      <c r="B53" s="200">
        <v>3809</v>
      </c>
      <c r="C53" s="228" t="s">
        <v>248</v>
      </c>
      <c r="D53" s="230">
        <v>9500</v>
      </c>
    </row>
    <row r="54" spans="1:4" ht="12.75">
      <c r="A54" s="229">
        <v>4100</v>
      </c>
      <c r="B54" s="200">
        <v>6171</v>
      </c>
      <c r="C54" s="201" t="s">
        <v>13</v>
      </c>
      <c r="D54" s="230">
        <v>1500</v>
      </c>
    </row>
    <row r="55" spans="1:4" ht="12.75">
      <c r="A55" s="219" t="s">
        <v>235</v>
      </c>
      <c r="B55" s="220"/>
      <c r="C55" s="217"/>
      <c r="D55" s="202">
        <f>SUBTOTAL(9,D41:D54)</f>
        <v>67369</v>
      </c>
    </row>
    <row r="56" spans="1:4" ht="12.75">
      <c r="A56" s="199"/>
      <c r="B56" s="200"/>
      <c r="C56" s="201"/>
      <c r="D56" s="202"/>
    </row>
    <row r="57" spans="1:4" ht="12.75">
      <c r="A57" s="199" t="s">
        <v>2</v>
      </c>
      <c r="B57" s="200"/>
      <c r="C57" s="207"/>
      <c r="D57" s="202"/>
    </row>
    <row r="58" spans="1:4" ht="12.75">
      <c r="A58" s="203">
        <v>4200</v>
      </c>
      <c r="B58" s="200">
        <v>1014</v>
      </c>
      <c r="C58" s="201" t="s">
        <v>374</v>
      </c>
      <c r="D58" s="204">
        <v>150</v>
      </c>
    </row>
    <row r="59" spans="1:4" ht="12.75">
      <c r="A59" s="203">
        <v>4200</v>
      </c>
      <c r="B59" s="200">
        <v>3632</v>
      </c>
      <c r="C59" s="201" t="s">
        <v>25</v>
      </c>
      <c r="D59" s="204">
        <v>24752</v>
      </c>
    </row>
    <row r="60" spans="1:4" ht="12.75">
      <c r="A60" s="203">
        <v>4200</v>
      </c>
      <c r="B60" s="200">
        <v>3716</v>
      </c>
      <c r="C60" s="201" t="s">
        <v>26</v>
      </c>
      <c r="D60" s="204">
        <v>2825</v>
      </c>
    </row>
    <row r="61" spans="1:4" ht="12.75">
      <c r="A61" s="203">
        <v>4200</v>
      </c>
      <c r="B61" s="200">
        <v>3722</v>
      </c>
      <c r="C61" s="201" t="s">
        <v>27</v>
      </c>
      <c r="D61" s="204">
        <v>193226</v>
      </c>
    </row>
    <row r="62" spans="1:4" ht="12.75">
      <c r="A62" s="203">
        <v>4200</v>
      </c>
      <c r="B62" s="200">
        <v>3725</v>
      </c>
      <c r="C62" s="201" t="s">
        <v>375</v>
      </c>
      <c r="D62" s="204">
        <v>137124</v>
      </c>
    </row>
    <row r="63" spans="1:4" ht="12.75">
      <c r="A63" s="203">
        <v>4200</v>
      </c>
      <c r="B63" s="200">
        <v>3727</v>
      </c>
      <c r="C63" s="201" t="s">
        <v>261</v>
      </c>
      <c r="D63" s="204">
        <v>270</v>
      </c>
    </row>
    <row r="64" spans="1:4" ht="12.75">
      <c r="A64" s="203">
        <v>4200</v>
      </c>
      <c r="B64" s="200">
        <v>3729</v>
      </c>
      <c r="C64" s="201" t="s">
        <v>28</v>
      </c>
      <c r="D64" s="204">
        <v>2000</v>
      </c>
    </row>
    <row r="65" spans="1:4" ht="12.75">
      <c r="A65" s="203">
        <v>4200</v>
      </c>
      <c r="B65" s="200">
        <v>3733</v>
      </c>
      <c r="C65" s="201" t="s">
        <v>29</v>
      </c>
      <c r="D65" s="204">
        <v>642</v>
      </c>
    </row>
    <row r="66" spans="1:4" ht="12.75">
      <c r="A66" s="203">
        <v>4200</v>
      </c>
      <c r="B66" s="200">
        <v>3739</v>
      </c>
      <c r="C66" s="201" t="s">
        <v>30</v>
      </c>
      <c r="D66" s="204">
        <v>910</v>
      </c>
    </row>
    <row r="67" spans="1:4" ht="12.75">
      <c r="A67" s="203">
        <v>4200</v>
      </c>
      <c r="B67" s="200">
        <v>3741</v>
      </c>
      <c r="C67" s="201" t="s">
        <v>31</v>
      </c>
      <c r="D67" s="204">
        <v>34169</v>
      </c>
    </row>
    <row r="68" spans="1:4" ht="12.75">
      <c r="A68" s="203">
        <v>4200</v>
      </c>
      <c r="B68" s="200">
        <v>3742</v>
      </c>
      <c r="C68" s="201" t="s">
        <v>32</v>
      </c>
      <c r="D68" s="204">
        <v>730</v>
      </c>
    </row>
    <row r="69" spans="1:4" ht="12.75">
      <c r="A69" s="203">
        <v>4200</v>
      </c>
      <c r="B69" s="200">
        <v>3745</v>
      </c>
      <c r="C69" s="201" t="s">
        <v>33</v>
      </c>
      <c r="D69" s="204">
        <v>28249</v>
      </c>
    </row>
    <row r="70" spans="1:4" ht="12.75">
      <c r="A70" s="203">
        <v>4200</v>
      </c>
      <c r="B70" s="200">
        <v>3792</v>
      </c>
      <c r="C70" s="201" t="s">
        <v>34</v>
      </c>
      <c r="D70" s="204">
        <f>2418-400</f>
        <v>2018</v>
      </c>
    </row>
    <row r="71" spans="1:4" ht="12.75">
      <c r="A71" s="199" t="s">
        <v>233</v>
      </c>
      <c r="B71" s="200"/>
      <c r="C71" s="201"/>
      <c r="D71" s="202">
        <f>SUBTOTAL(9,D58:D70)</f>
        <v>427065</v>
      </c>
    </row>
    <row r="72" spans="1:4" ht="12.75">
      <c r="A72" s="199"/>
      <c r="B72" s="200"/>
      <c r="C72" s="201"/>
      <c r="D72" s="202"/>
    </row>
    <row r="73" spans="1:4" ht="12.75">
      <c r="A73" s="199" t="s">
        <v>353</v>
      </c>
      <c r="B73" s="200"/>
      <c r="C73" s="201"/>
      <c r="D73" s="202"/>
    </row>
    <row r="74" spans="1:4" ht="12.75">
      <c r="A74" s="225">
        <v>4300</v>
      </c>
      <c r="B74" s="220">
        <v>1014</v>
      </c>
      <c r="C74" s="217" t="s">
        <v>376</v>
      </c>
      <c r="D74" s="226">
        <v>50</v>
      </c>
    </row>
    <row r="75" spans="1:4" ht="12.75">
      <c r="A75" s="225">
        <v>4300</v>
      </c>
      <c r="B75" s="220">
        <v>1037</v>
      </c>
      <c r="C75" s="217" t="s">
        <v>377</v>
      </c>
      <c r="D75" s="226">
        <v>70</v>
      </c>
    </row>
    <row r="76" spans="1:4" ht="12.75">
      <c r="A76" s="225">
        <v>4300</v>
      </c>
      <c r="B76" s="220">
        <v>2310</v>
      </c>
      <c r="C76" s="217" t="s">
        <v>378</v>
      </c>
      <c r="D76" s="226">
        <v>100</v>
      </c>
    </row>
    <row r="77" spans="1:4" ht="12.75">
      <c r="A77" s="225">
        <v>4300</v>
      </c>
      <c r="B77" s="220">
        <v>2321</v>
      </c>
      <c r="C77" s="231" t="s">
        <v>302</v>
      </c>
      <c r="D77" s="226">
        <v>288</v>
      </c>
    </row>
    <row r="78" spans="1:4" ht="12.75">
      <c r="A78" s="225">
        <v>4300</v>
      </c>
      <c r="B78" s="220">
        <v>2333</v>
      </c>
      <c r="C78" s="217" t="s">
        <v>48</v>
      </c>
      <c r="D78" s="226">
        <v>3600</v>
      </c>
    </row>
    <row r="79" spans="1:4" ht="12.75">
      <c r="A79" s="225">
        <v>4300</v>
      </c>
      <c r="B79" s="220">
        <v>3739</v>
      </c>
      <c r="C79" s="55" t="s">
        <v>30</v>
      </c>
      <c r="D79" s="226">
        <v>250</v>
      </c>
    </row>
    <row r="80" spans="1:4" ht="12.75">
      <c r="A80" s="225">
        <v>4300</v>
      </c>
      <c r="B80" s="220">
        <v>3744</v>
      </c>
      <c r="C80" s="217" t="s">
        <v>379</v>
      </c>
      <c r="D80" s="226">
        <v>396</v>
      </c>
    </row>
    <row r="81" spans="1:4" ht="12.75">
      <c r="A81" s="225">
        <v>4300</v>
      </c>
      <c r="B81" s="220">
        <v>3745</v>
      </c>
      <c r="C81" s="201" t="s">
        <v>33</v>
      </c>
      <c r="D81" s="226">
        <v>10958</v>
      </c>
    </row>
    <row r="82" spans="1:4" ht="12.75">
      <c r="A82" s="219" t="s">
        <v>234</v>
      </c>
      <c r="B82" s="220"/>
      <c r="C82" s="217"/>
      <c r="D82" s="202">
        <f>SUBTOTAL(9,D74:D81)</f>
        <v>15712</v>
      </c>
    </row>
    <row r="83" spans="1:4" ht="12.75">
      <c r="A83" s="219"/>
      <c r="B83" s="220"/>
      <c r="C83" s="217"/>
      <c r="D83" s="202"/>
    </row>
    <row r="84" spans="1:4" ht="12.75">
      <c r="A84" s="218" t="s">
        <v>1</v>
      </c>
      <c r="B84" s="216"/>
      <c r="C84" s="211"/>
      <c r="D84" s="202"/>
    </row>
    <row r="85" spans="1:4" ht="12.75">
      <c r="A85" s="203">
        <v>5300</v>
      </c>
      <c r="B85" s="200">
        <v>6171</v>
      </c>
      <c r="C85" s="201" t="s">
        <v>13</v>
      </c>
      <c r="D85" s="204">
        <v>199755</v>
      </c>
    </row>
    <row r="86" spans="1:4" ht="12.75">
      <c r="A86" s="199" t="s">
        <v>38</v>
      </c>
      <c r="B86" s="200"/>
      <c r="C86" s="201"/>
      <c r="D86" s="202">
        <f>SUBTOTAL(9,D85:D85)</f>
        <v>199755</v>
      </c>
    </row>
    <row r="87" spans="1:4" ht="12.75">
      <c r="A87" s="7"/>
      <c r="B87" s="210"/>
      <c r="C87" s="6"/>
      <c r="D87" s="202"/>
    </row>
    <row r="88" spans="1:4" ht="12.75">
      <c r="A88" s="7" t="s">
        <v>39</v>
      </c>
      <c r="B88" s="210"/>
      <c r="C88" s="6"/>
      <c r="D88" s="202"/>
    </row>
    <row r="89" spans="1:4" ht="12.75">
      <c r="A89" s="229">
        <v>5400</v>
      </c>
      <c r="B89" s="210">
        <v>2143</v>
      </c>
      <c r="C89" s="6" t="s">
        <v>88</v>
      </c>
      <c r="D89" s="230">
        <v>1516</v>
      </c>
    </row>
    <row r="90" spans="1:4" ht="12.75">
      <c r="A90" s="229">
        <v>5400</v>
      </c>
      <c r="B90" s="210">
        <v>2212</v>
      </c>
      <c r="C90" s="6" t="s">
        <v>40</v>
      </c>
      <c r="D90" s="230">
        <v>549792</v>
      </c>
    </row>
    <row r="91" spans="1:4" ht="12.75">
      <c r="A91" s="229">
        <v>5400</v>
      </c>
      <c r="B91" s="210">
        <v>2219</v>
      </c>
      <c r="C91" s="6" t="s">
        <v>380</v>
      </c>
      <c r="D91" s="230">
        <v>1500</v>
      </c>
    </row>
    <row r="92" spans="1:4" ht="12.75">
      <c r="A92" s="229">
        <v>5400</v>
      </c>
      <c r="B92" s="210">
        <v>2229</v>
      </c>
      <c r="C92" s="6" t="s">
        <v>166</v>
      </c>
      <c r="D92" s="230">
        <v>1741000</v>
      </c>
    </row>
    <row r="93" spans="1:4" ht="12.75">
      <c r="A93" s="229">
        <v>5400</v>
      </c>
      <c r="B93" s="210">
        <v>2271</v>
      </c>
      <c r="C93" s="6" t="s">
        <v>41</v>
      </c>
      <c r="D93" s="230">
        <v>4250</v>
      </c>
    </row>
    <row r="94" spans="1:4" ht="12.75">
      <c r="A94" s="229">
        <v>5400</v>
      </c>
      <c r="B94" s="210">
        <v>2299</v>
      </c>
      <c r="C94" s="6" t="s">
        <v>381</v>
      </c>
      <c r="D94" s="230">
        <v>6040</v>
      </c>
    </row>
    <row r="95" spans="1:4" ht="12.75">
      <c r="A95" s="229">
        <v>5400</v>
      </c>
      <c r="B95" s="210">
        <v>3636</v>
      </c>
      <c r="C95" s="94" t="s">
        <v>84</v>
      </c>
      <c r="D95" s="230">
        <v>3200</v>
      </c>
    </row>
    <row r="96" spans="1:4" ht="12.75">
      <c r="A96" s="7" t="s">
        <v>43</v>
      </c>
      <c r="B96" s="210"/>
      <c r="C96" s="6"/>
      <c r="D96" s="202">
        <f>SUBTOTAL(9,D89:D95)</f>
        <v>2307298</v>
      </c>
    </row>
    <row r="97" spans="1:4" ht="12.75">
      <c r="A97" s="7"/>
      <c r="B97" s="210"/>
      <c r="C97" s="6"/>
      <c r="D97" s="202"/>
    </row>
    <row r="98" spans="1:4" ht="12.75">
      <c r="A98" s="7" t="s">
        <v>45</v>
      </c>
      <c r="B98" s="210"/>
      <c r="C98" s="6"/>
      <c r="D98" s="202"/>
    </row>
    <row r="99" spans="1:4" ht="12.75">
      <c r="A99" s="229">
        <v>5600</v>
      </c>
      <c r="B99" s="210">
        <v>3636</v>
      </c>
      <c r="C99" s="6" t="s">
        <v>84</v>
      </c>
      <c r="D99" s="230">
        <v>180</v>
      </c>
    </row>
    <row r="100" spans="1:4" ht="12.75">
      <c r="A100" s="229">
        <v>5600</v>
      </c>
      <c r="B100" s="210">
        <v>3639</v>
      </c>
      <c r="C100" s="6" t="s">
        <v>44</v>
      </c>
      <c r="D100" s="230">
        <v>2200</v>
      </c>
    </row>
    <row r="101" spans="1:4" ht="12.75">
      <c r="A101" s="229">
        <v>5600</v>
      </c>
      <c r="B101" s="210">
        <v>3745</v>
      </c>
      <c r="C101" s="6" t="s">
        <v>33</v>
      </c>
      <c r="D101" s="230">
        <v>600</v>
      </c>
    </row>
    <row r="102" spans="1:4" ht="12.75">
      <c r="A102" s="7" t="s">
        <v>46</v>
      </c>
      <c r="B102" s="210"/>
      <c r="C102" s="6"/>
      <c r="D102" s="202">
        <f>SUBTOTAL(9,D99:D101)</f>
        <v>2980</v>
      </c>
    </row>
    <row r="103" spans="1:4" ht="12.75">
      <c r="A103" s="7"/>
      <c r="B103" s="210"/>
      <c r="C103" s="6"/>
      <c r="D103" s="202"/>
    </row>
    <row r="104" spans="1:4" ht="12.75">
      <c r="A104" s="7" t="s">
        <v>3</v>
      </c>
      <c r="B104" s="210"/>
      <c r="C104" s="6"/>
      <c r="D104" s="202"/>
    </row>
    <row r="105" spans="1:4" ht="12.75">
      <c r="A105" s="225">
        <v>5700</v>
      </c>
      <c r="B105" s="220">
        <v>2310</v>
      </c>
      <c r="C105" s="217" t="s">
        <v>378</v>
      </c>
      <c r="D105" s="226">
        <v>592</v>
      </c>
    </row>
    <row r="106" spans="1:4" ht="12.75">
      <c r="A106" s="225">
        <v>5700</v>
      </c>
      <c r="B106" s="220">
        <v>2321</v>
      </c>
      <c r="C106" s="217" t="s">
        <v>382</v>
      </c>
      <c r="D106" s="226">
        <v>920</v>
      </c>
    </row>
    <row r="107" spans="1:4" ht="12.75">
      <c r="A107" s="225">
        <v>5700</v>
      </c>
      <c r="B107" s="220">
        <v>3631</v>
      </c>
      <c r="C107" s="217" t="s">
        <v>49</v>
      </c>
      <c r="D107" s="226">
        <v>138942</v>
      </c>
    </row>
    <row r="108" spans="1:4" ht="12.75">
      <c r="A108" s="225">
        <v>5700</v>
      </c>
      <c r="B108" s="220">
        <v>3633</v>
      </c>
      <c r="C108" s="217" t="s">
        <v>383</v>
      </c>
      <c r="D108" s="226">
        <v>18791</v>
      </c>
    </row>
    <row r="109" spans="1:4" ht="12.75">
      <c r="A109" s="225">
        <v>5700</v>
      </c>
      <c r="B109" s="220">
        <v>3699</v>
      </c>
      <c r="C109" s="217" t="s">
        <v>384</v>
      </c>
      <c r="D109" s="226">
        <v>4160</v>
      </c>
    </row>
    <row r="110" spans="1:4" ht="12.75">
      <c r="A110" s="219" t="s">
        <v>52</v>
      </c>
      <c r="B110" s="220"/>
      <c r="C110" s="217"/>
      <c r="D110" s="202">
        <f>SUBTOTAL(9,D105:D109)</f>
        <v>163405</v>
      </c>
    </row>
    <row r="111" spans="1:4" ht="12.75">
      <c r="A111" s="219"/>
      <c r="B111" s="220"/>
      <c r="C111" s="217"/>
      <c r="D111" s="202"/>
    </row>
    <row r="112" spans="1:4" ht="12.75">
      <c r="A112" s="219" t="s">
        <v>355</v>
      </c>
      <c r="B112" s="220"/>
      <c r="C112" s="217"/>
      <c r="D112" s="202"/>
    </row>
    <row r="113" spans="1:4" ht="12.75">
      <c r="A113" s="225">
        <v>6200</v>
      </c>
      <c r="B113" s="220">
        <v>3612</v>
      </c>
      <c r="C113" s="232" t="s">
        <v>54</v>
      </c>
      <c r="D113" s="226">
        <v>375100</v>
      </c>
    </row>
    <row r="114" spans="1:4" ht="12.75">
      <c r="A114" s="225">
        <v>6200</v>
      </c>
      <c r="B114" s="220">
        <v>3619</v>
      </c>
      <c r="C114" s="232" t="s">
        <v>385</v>
      </c>
      <c r="D114" s="226">
        <v>47193</v>
      </c>
    </row>
    <row r="115" spans="1:4" ht="12.75">
      <c r="A115" s="219" t="s">
        <v>53</v>
      </c>
      <c r="B115" s="220"/>
      <c r="C115" s="217"/>
      <c r="D115" s="202">
        <f>SUBTOTAL(9,D113:D114)</f>
        <v>422293</v>
      </c>
    </row>
    <row r="116" spans="1:4" ht="12.75">
      <c r="A116" s="219"/>
      <c r="B116" s="220"/>
      <c r="C116" s="217"/>
      <c r="D116" s="202"/>
    </row>
    <row r="117" spans="1:4" ht="12.75">
      <c r="A117" s="219" t="s">
        <v>255</v>
      </c>
      <c r="B117" s="220"/>
      <c r="C117" s="217"/>
      <c r="D117" s="202"/>
    </row>
    <row r="118" spans="1:4" ht="12.75">
      <c r="A118" s="225">
        <v>6300</v>
      </c>
      <c r="B118" s="220" t="s">
        <v>386</v>
      </c>
      <c r="C118" s="6" t="s">
        <v>44</v>
      </c>
      <c r="D118" s="226">
        <v>25341</v>
      </c>
    </row>
    <row r="119" spans="1:4" ht="12.75">
      <c r="A119" s="219" t="s">
        <v>254</v>
      </c>
      <c r="B119" s="220"/>
      <c r="C119" s="217"/>
      <c r="D119" s="202">
        <f>SUBTOTAL(9,D118:D118)</f>
        <v>25341</v>
      </c>
    </row>
    <row r="120" spans="1:4" ht="12.75">
      <c r="A120" s="219"/>
      <c r="B120" s="220"/>
      <c r="C120" s="217"/>
      <c r="D120" s="202"/>
    </row>
    <row r="121" spans="1:4" s="205" customFormat="1" ht="12.75">
      <c r="A121" s="233" t="s">
        <v>295</v>
      </c>
      <c r="B121" s="234"/>
      <c r="C121" s="232"/>
      <c r="D121" s="202"/>
    </row>
    <row r="122" spans="1:4" s="205" customFormat="1" ht="12.75">
      <c r="A122" s="235">
        <v>6600</v>
      </c>
      <c r="B122" s="234">
        <v>2333</v>
      </c>
      <c r="C122" s="232" t="s">
        <v>48</v>
      </c>
      <c r="D122" s="204">
        <v>500</v>
      </c>
    </row>
    <row r="123" spans="1:4" s="205" customFormat="1" ht="12.75">
      <c r="A123" s="235">
        <v>6600</v>
      </c>
      <c r="B123" s="234">
        <v>3322</v>
      </c>
      <c r="C123" s="232" t="s">
        <v>55</v>
      </c>
      <c r="D123" s="204">
        <v>500</v>
      </c>
    </row>
    <row r="124" spans="1:4" ht="12.75">
      <c r="A124" s="235">
        <v>6600</v>
      </c>
      <c r="B124" s="220">
        <v>3612</v>
      </c>
      <c r="C124" s="232" t="s">
        <v>54</v>
      </c>
      <c r="D124" s="204">
        <v>20110</v>
      </c>
    </row>
    <row r="125" spans="1:4" ht="12.75">
      <c r="A125" s="225">
        <v>6600</v>
      </c>
      <c r="B125" s="220">
        <v>3639</v>
      </c>
      <c r="C125" s="6" t="s">
        <v>44</v>
      </c>
      <c r="D125" s="226">
        <v>52079</v>
      </c>
    </row>
    <row r="126" spans="1:4" ht="12.75">
      <c r="A126" s="225">
        <v>6600</v>
      </c>
      <c r="B126" s="220">
        <v>4341</v>
      </c>
      <c r="C126" s="236" t="s">
        <v>387</v>
      </c>
      <c r="D126" s="226">
        <v>3273</v>
      </c>
    </row>
    <row r="127" spans="1:4" ht="12.75">
      <c r="A127" s="225">
        <v>6600</v>
      </c>
      <c r="B127" s="220">
        <v>6171</v>
      </c>
      <c r="C127" s="217" t="s">
        <v>13</v>
      </c>
      <c r="D127" s="226">
        <v>72086</v>
      </c>
    </row>
    <row r="128" spans="1:4" ht="12.75">
      <c r="A128" s="225">
        <v>6600</v>
      </c>
      <c r="B128" s="220">
        <v>6211</v>
      </c>
      <c r="C128" s="217" t="s">
        <v>56</v>
      </c>
      <c r="D128" s="226">
        <v>4590</v>
      </c>
    </row>
    <row r="129" spans="1:4" ht="12.75">
      <c r="A129" s="219" t="s">
        <v>57</v>
      </c>
      <c r="B129" s="220"/>
      <c r="C129" s="217"/>
      <c r="D129" s="202">
        <f>SUBTOTAL(9,D122:D128)</f>
        <v>153138</v>
      </c>
    </row>
    <row r="130" spans="1:4" ht="12.75">
      <c r="A130" s="219"/>
      <c r="B130" s="220"/>
      <c r="C130" s="217"/>
      <c r="D130" s="202"/>
    </row>
    <row r="131" spans="1:4" ht="12.75">
      <c r="A131" s="7" t="s">
        <v>238</v>
      </c>
      <c r="B131" s="220"/>
      <c r="C131" s="217"/>
      <c r="D131" s="202"/>
    </row>
    <row r="132" spans="1:4" ht="12.75">
      <c r="A132" s="235">
        <v>7100</v>
      </c>
      <c r="B132" s="234">
        <v>3511</v>
      </c>
      <c r="C132" s="232" t="s">
        <v>19</v>
      </c>
      <c r="D132" s="237">
        <v>8116</v>
      </c>
    </row>
    <row r="133" spans="1:4" ht="12.75">
      <c r="A133" s="235">
        <v>7100</v>
      </c>
      <c r="B133" s="234">
        <v>3522</v>
      </c>
      <c r="C133" s="232" t="s">
        <v>263</v>
      </c>
      <c r="D133" s="237">
        <f>53712-200</f>
        <v>53512</v>
      </c>
    </row>
    <row r="134" spans="1:4" ht="12.75">
      <c r="A134" s="235">
        <v>7100</v>
      </c>
      <c r="B134" s="234">
        <v>3523</v>
      </c>
      <c r="C134" s="232" t="s">
        <v>59</v>
      </c>
      <c r="D134" s="237">
        <v>10881</v>
      </c>
    </row>
    <row r="135" spans="1:4" ht="12.75">
      <c r="A135" s="235">
        <v>7100</v>
      </c>
      <c r="B135" s="234">
        <v>3529</v>
      </c>
      <c r="C135" s="232" t="s">
        <v>388</v>
      </c>
      <c r="D135" s="237">
        <v>40044</v>
      </c>
    </row>
    <row r="136" spans="1:4" ht="12.75">
      <c r="A136" s="235">
        <v>7100</v>
      </c>
      <c r="B136" s="234">
        <v>3539</v>
      </c>
      <c r="C136" s="232" t="s">
        <v>389</v>
      </c>
      <c r="D136" s="238">
        <v>7245</v>
      </c>
    </row>
    <row r="137" spans="1:4" ht="12.75">
      <c r="A137" s="235">
        <v>7100</v>
      </c>
      <c r="B137" s="234">
        <v>3599</v>
      </c>
      <c r="C137" s="232" t="s">
        <v>390</v>
      </c>
      <c r="D137" s="237">
        <f>8381+200</f>
        <v>8581</v>
      </c>
    </row>
    <row r="138" spans="1:4" ht="12.75">
      <c r="A138" s="233" t="s">
        <v>63</v>
      </c>
      <c r="B138" s="234"/>
      <c r="C138" s="232"/>
      <c r="D138" s="202">
        <f>SUBTOTAL(9,D132:D137)</f>
        <v>128379</v>
      </c>
    </row>
    <row r="139" spans="1:4" ht="12.75">
      <c r="A139" s="233"/>
      <c r="B139" s="234"/>
      <c r="C139" s="232"/>
      <c r="D139" s="202"/>
    </row>
    <row r="140" spans="1:4" ht="12.75">
      <c r="A140" s="233" t="s">
        <v>64</v>
      </c>
      <c r="B140" s="234"/>
      <c r="C140" s="232"/>
      <c r="D140" s="202"/>
    </row>
    <row r="141" spans="1:4" ht="12.75">
      <c r="A141" s="235">
        <v>7200</v>
      </c>
      <c r="B141" s="234">
        <v>3541</v>
      </c>
      <c r="C141" s="232" t="s">
        <v>391</v>
      </c>
      <c r="D141" s="230">
        <v>5855</v>
      </c>
    </row>
    <row r="142" spans="1:4" ht="12.75">
      <c r="A142" s="229">
        <v>7200</v>
      </c>
      <c r="B142" s="210">
        <v>4341</v>
      </c>
      <c r="C142" s="6" t="s">
        <v>392</v>
      </c>
      <c r="D142" s="230">
        <v>4119</v>
      </c>
    </row>
    <row r="143" spans="1:4" ht="12.75">
      <c r="A143" s="229">
        <v>7200</v>
      </c>
      <c r="B143" s="210">
        <v>4342</v>
      </c>
      <c r="C143" s="6" t="s">
        <v>393</v>
      </c>
      <c r="D143" s="230">
        <v>950</v>
      </c>
    </row>
    <row r="144" spans="1:4" ht="12.75">
      <c r="A144" s="229">
        <v>7200</v>
      </c>
      <c r="B144" s="210">
        <v>4357</v>
      </c>
      <c r="C144" s="6" t="s">
        <v>237</v>
      </c>
      <c r="D144" s="230">
        <v>221126</v>
      </c>
    </row>
    <row r="145" spans="1:4" ht="12.75">
      <c r="A145" s="229">
        <v>7200</v>
      </c>
      <c r="B145" s="210">
        <v>4359</v>
      </c>
      <c r="C145" s="6" t="s">
        <v>394</v>
      </c>
      <c r="D145" s="230">
        <v>44200</v>
      </c>
    </row>
    <row r="146" spans="1:4" ht="12.75">
      <c r="A146" s="229">
        <v>7200</v>
      </c>
      <c r="B146" s="210">
        <v>4379</v>
      </c>
      <c r="C146" s="6" t="s">
        <v>395</v>
      </c>
      <c r="D146" s="230">
        <v>995</v>
      </c>
    </row>
    <row r="147" spans="1:4" ht="12.75">
      <c r="A147" s="229">
        <v>7200</v>
      </c>
      <c r="B147" s="210">
        <v>5319</v>
      </c>
      <c r="C147" s="217" t="s">
        <v>396</v>
      </c>
      <c r="D147" s="230">
        <v>2500</v>
      </c>
    </row>
    <row r="148" spans="1:4" ht="12.75">
      <c r="A148" s="7" t="s">
        <v>67</v>
      </c>
      <c r="B148" s="210"/>
      <c r="C148" s="6"/>
      <c r="D148" s="202">
        <f>SUBTOTAL(9,D141:D147)</f>
        <v>279745</v>
      </c>
    </row>
    <row r="149" spans="1:4" ht="12.75">
      <c r="A149" s="7"/>
      <c r="B149" s="210"/>
      <c r="C149" s="6"/>
      <c r="D149" s="202"/>
    </row>
    <row r="150" spans="1:4" ht="12.75">
      <c r="A150" s="7" t="s">
        <v>4</v>
      </c>
      <c r="B150" s="210"/>
      <c r="C150" s="6"/>
      <c r="D150" s="202"/>
    </row>
    <row r="151" spans="1:4" ht="12.75">
      <c r="A151" s="225">
        <v>7300</v>
      </c>
      <c r="B151" s="220">
        <v>3311</v>
      </c>
      <c r="C151" s="217" t="s">
        <v>68</v>
      </c>
      <c r="D151" s="226">
        <v>490285</v>
      </c>
    </row>
    <row r="152" spans="1:4" ht="12.75">
      <c r="A152" s="225">
        <v>7300</v>
      </c>
      <c r="B152" s="220">
        <v>3312</v>
      </c>
      <c r="C152" s="217" t="s">
        <v>397</v>
      </c>
      <c r="D152" s="226">
        <v>67533</v>
      </c>
    </row>
    <row r="153" spans="1:4" ht="12.75">
      <c r="A153" s="225">
        <v>7300</v>
      </c>
      <c r="B153" s="220">
        <v>3314</v>
      </c>
      <c r="C153" s="217" t="s">
        <v>70</v>
      </c>
      <c r="D153" s="226">
        <v>45287</v>
      </c>
    </row>
    <row r="154" spans="1:4" ht="12.75">
      <c r="A154" s="225">
        <v>7300</v>
      </c>
      <c r="B154" s="220">
        <v>3315</v>
      </c>
      <c r="C154" s="217" t="s">
        <v>71</v>
      </c>
      <c r="D154" s="226">
        <v>42718</v>
      </c>
    </row>
    <row r="155" spans="1:4" ht="12.75">
      <c r="A155" s="225">
        <v>7300</v>
      </c>
      <c r="B155" s="220">
        <v>3317</v>
      </c>
      <c r="C155" s="217" t="s">
        <v>72</v>
      </c>
      <c r="D155" s="226">
        <v>14534</v>
      </c>
    </row>
    <row r="156" spans="1:4" ht="12.75">
      <c r="A156" s="225">
        <v>7300</v>
      </c>
      <c r="B156" s="220">
        <v>3319</v>
      </c>
      <c r="C156" s="217" t="s">
        <v>290</v>
      </c>
      <c r="D156" s="226">
        <v>18018</v>
      </c>
    </row>
    <row r="157" spans="1:4" ht="12.75">
      <c r="A157" s="225">
        <v>7300</v>
      </c>
      <c r="B157" s="220">
        <v>3326</v>
      </c>
      <c r="C157" s="217" t="s">
        <v>398</v>
      </c>
      <c r="D157" s="226">
        <v>1500</v>
      </c>
    </row>
    <row r="158" spans="1:4" ht="12.75">
      <c r="A158" s="219" t="s">
        <v>74</v>
      </c>
      <c r="B158" s="220"/>
      <c r="C158" s="217"/>
      <c r="D158" s="202">
        <f>SUBTOTAL(9,D151:D157)</f>
        <v>679875</v>
      </c>
    </row>
    <row r="159" spans="1:4" ht="12.75">
      <c r="A159" s="219"/>
      <c r="B159" s="220"/>
      <c r="C159" s="217"/>
      <c r="D159" s="202"/>
    </row>
    <row r="160" spans="1:4" ht="12.75">
      <c r="A160" s="219" t="s">
        <v>75</v>
      </c>
      <c r="B160" s="220"/>
      <c r="C160" s="217"/>
      <c r="D160" s="202"/>
    </row>
    <row r="161" spans="1:4" ht="12.75">
      <c r="A161" s="203">
        <v>7400</v>
      </c>
      <c r="B161" s="220">
        <v>3111</v>
      </c>
      <c r="C161" s="217" t="s">
        <v>87</v>
      </c>
      <c r="D161" s="204">
        <v>2449</v>
      </c>
    </row>
    <row r="162" spans="1:4" ht="12.75">
      <c r="A162" s="203">
        <v>7400</v>
      </c>
      <c r="B162" s="200">
        <v>3113</v>
      </c>
      <c r="C162" s="201" t="s">
        <v>76</v>
      </c>
      <c r="D162" s="204">
        <v>21047</v>
      </c>
    </row>
    <row r="163" spans="1:4" ht="12.75">
      <c r="A163" s="203">
        <v>7400</v>
      </c>
      <c r="B163" s="200">
        <v>3141</v>
      </c>
      <c r="C163" s="201" t="s">
        <v>399</v>
      </c>
      <c r="D163" s="204">
        <v>2000</v>
      </c>
    </row>
    <row r="164" spans="1:4" ht="12.75">
      <c r="A164" s="203">
        <v>7400</v>
      </c>
      <c r="B164" s="200">
        <v>3149</v>
      </c>
      <c r="C164" s="201" t="s">
        <v>400</v>
      </c>
      <c r="D164" s="204">
        <v>1270</v>
      </c>
    </row>
    <row r="165" spans="1:4" ht="12.75">
      <c r="A165" s="203">
        <v>7400</v>
      </c>
      <c r="B165" s="200">
        <v>3419</v>
      </c>
      <c r="C165" s="201" t="s">
        <v>78</v>
      </c>
      <c r="D165" s="204">
        <v>151810</v>
      </c>
    </row>
    <row r="166" spans="1:4" ht="12.75">
      <c r="A166" s="203">
        <v>7400</v>
      </c>
      <c r="B166" s="200">
        <v>3421</v>
      </c>
      <c r="C166" s="201" t="s">
        <v>79</v>
      </c>
      <c r="D166" s="204">
        <v>12900</v>
      </c>
    </row>
    <row r="167" spans="1:4" ht="12.75">
      <c r="A167" s="239" t="s">
        <v>80</v>
      </c>
      <c r="B167" s="240"/>
      <c r="C167" s="201"/>
      <c r="D167" s="202">
        <f>SUBTOTAL(9,D161:D166)</f>
        <v>191476</v>
      </c>
    </row>
    <row r="168" spans="1:4" ht="12.75">
      <c r="A168" s="239"/>
      <c r="B168" s="240"/>
      <c r="C168" s="201"/>
      <c r="D168" s="202"/>
    </row>
    <row r="169" spans="1:4" ht="12.75">
      <c r="A169" s="241" t="s">
        <v>5</v>
      </c>
      <c r="B169" s="200"/>
      <c r="C169" s="201"/>
      <c r="D169" s="202"/>
    </row>
    <row r="170" spans="1:4" ht="12.75">
      <c r="A170" s="225">
        <v>7500</v>
      </c>
      <c r="B170" s="220">
        <v>3322</v>
      </c>
      <c r="C170" s="217" t="s">
        <v>55</v>
      </c>
      <c r="D170" s="226">
        <v>10170</v>
      </c>
    </row>
    <row r="171" spans="1:4" ht="12.75">
      <c r="A171" s="219" t="s">
        <v>81</v>
      </c>
      <c r="B171" s="220"/>
      <c r="C171" s="217"/>
      <c r="D171" s="202">
        <f>SUBTOTAL(9,D170:D170)</f>
        <v>10170</v>
      </c>
    </row>
    <row r="172" spans="1:4" ht="12.75">
      <c r="A172" s="219"/>
      <c r="B172" s="220"/>
      <c r="C172" s="217"/>
      <c r="D172" s="202"/>
    </row>
    <row r="173" spans="1:4" ht="12.75">
      <c r="A173" s="219" t="s">
        <v>6</v>
      </c>
      <c r="B173" s="220"/>
      <c r="C173" s="217"/>
      <c r="D173" s="202"/>
    </row>
    <row r="174" spans="1:4" ht="12.75">
      <c r="A174" s="225">
        <v>8200</v>
      </c>
      <c r="B174" s="220">
        <v>1014</v>
      </c>
      <c r="C174" s="201" t="s">
        <v>401</v>
      </c>
      <c r="D174" s="204">
        <v>16028</v>
      </c>
    </row>
    <row r="175" spans="1:4" ht="12.75">
      <c r="A175" s="225">
        <v>8200</v>
      </c>
      <c r="B175" s="220" t="s">
        <v>402</v>
      </c>
      <c r="C175" s="217" t="s">
        <v>403</v>
      </c>
      <c r="D175" s="226">
        <v>340412</v>
      </c>
    </row>
    <row r="176" spans="1:4" ht="12.75">
      <c r="A176" s="225">
        <v>8200</v>
      </c>
      <c r="B176" s="220">
        <v>5319</v>
      </c>
      <c r="C176" s="217" t="s">
        <v>396</v>
      </c>
      <c r="D176" s="226">
        <v>654</v>
      </c>
    </row>
    <row r="177" spans="1:4" ht="12.75">
      <c r="A177" s="219" t="s">
        <v>82</v>
      </c>
      <c r="B177" s="220"/>
      <c r="C177" s="217"/>
      <c r="D177" s="202">
        <f>SUBTOTAL(9,D174:D176)</f>
        <v>357094</v>
      </c>
    </row>
    <row r="178" spans="1:4" ht="13.5" thickBot="1">
      <c r="A178" s="242"/>
      <c r="B178" s="243"/>
      <c r="C178" s="244"/>
      <c r="D178" s="245"/>
    </row>
    <row r="179" spans="1:4" ht="16.5" thickBot="1">
      <c r="A179" s="246" t="s">
        <v>404</v>
      </c>
      <c r="B179" s="247"/>
      <c r="C179" s="248"/>
      <c r="D179" s="249">
        <f>SUBTOTAL(9,D2:D178)</f>
        <v>7675101</v>
      </c>
    </row>
  </sheetData>
  <sheetProtection/>
  <mergeCells count="1">
    <mergeCell ref="A16:C16"/>
  </mergeCells>
  <printOptions horizontalCentered="1"/>
  <pageMargins left="0.7874015748031497" right="0.7874015748031497" top="0.89" bottom="0.5905511811023623" header="0.5118110236220472" footer="0.5118110236220472"/>
  <pageSetup fitToHeight="0" horizontalDpi="600" verticalDpi="600" orientation="portrait" paperSize="9" scale="105" r:id="rId1"/>
  <headerFooter alignWithMargins="0">
    <oddHeader>&amp;C&amp;"Times New Roman CE,Tučné"&amp;12Schválený rozpočet provozních výdajů města na rok 2013 v členění na ORJ a § (v tis. Kč)</oddHeader>
  </headerFooter>
  <rowBreaks count="2" manualBreakCount="2">
    <brk id="55" max="255" man="1"/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0"/>
  <sheetViews>
    <sheetView showZeros="0" zoomScale="85" zoomScaleNormal="85" zoomScaleSheetLayoutView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5.125" style="1" customWidth="1"/>
    <col min="2" max="3" width="6.00390625" style="25" customWidth="1"/>
    <col min="4" max="4" width="41.00390625" style="1" customWidth="1"/>
    <col min="5" max="5" width="5.125" style="25" bestFit="1" customWidth="1"/>
    <col min="6" max="6" width="51.25390625" style="1" customWidth="1"/>
    <col min="7" max="7" width="19.75390625" style="1" customWidth="1"/>
    <col min="8" max="8" width="11.625" style="1" customWidth="1"/>
    <col min="9" max="16384" width="9.125" style="1" customWidth="1"/>
  </cols>
  <sheetData>
    <row r="1" spans="1:8" ht="13.5" thickBot="1">
      <c r="A1" s="26" t="s">
        <v>0</v>
      </c>
      <c r="B1" s="105" t="s">
        <v>305</v>
      </c>
      <c r="C1" s="106" t="s">
        <v>8</v>
      </c>
      <c r="D1" s="106" t="s">
        <v>9</v>
      </c>
      <c r="E1" s="106" t="s">
        <v>89</v>
      </c>
      <c r="F1" s="106" t="s">
        <v>90</v>
      </c>
      <c r="G1" s="107" t="s">
        <v>91</v>
      </c>
      <c r="H1" s="147" t="s">
        <v>371</v>
      </c>
    </row>
    <row r="2" spans="1:8" ht="12.75" customHeight="1">
      <c r="A2" s="26">
        <v>1</v>
      </c>
      <c r="B2" s="121"/>
      <c r="C2" s="122"/>
      <c r="D2" s="122"/>
      <c r="E2" s="122"/>
      <c r="F2" s="122"/>
      <c r="G2" s="123"/>
      <c r="H2" s="148"/>
    </row>
    <row r="3" spans="1:8" ht="15.75">
      <c r="A3" s="26">
        <f>A2+1</f>
        <v>2</v>
      </c>
      <c r="B3" s="126" t="s">
        <v>18</v>
      </c>
      <c r="C3" s="3"/>
      <c r="D3" s="3"/>
      <c r="E3" s="3"/>
      <c r="F3" s="3"/>
      <c r="G3" s="69"/>
      <c r="H3" s="146"/>
    </row>
    <row r="4" spans="1:8" ht="12.75">
      <c r="A4" s="26">
        <f aca="true" t="shared" si="0" ref="A4:A67">A3+1</f>
        <v>3</v>
      </c>
      <c r="B4" s="37">
        <v>1700</v>
      </c>
      <c r="C4" s="38">
        <v>3511</v>
      </c>
      <c r="D4" s="38" t="s">
        <v>19</v>
      </c>
      <c r="E4" s="38">
        <v>5166</v>
      </c>
      <c r="F4" s="3" t="s">
        <v>95</v>
      </c>
      <c r="G4" s="69" t="s">
        <v>333</v>
      </c>
      <c r="H4" s="146">
        <v>200</v>
      </c>
    </row>
    <row r="5" spans="1:8" ht="12.75">
      <c r="A5" s="26">
        <f t="shared" si="0"/>
        <v>4</v>
      </c>
      <c r="B5" s="37">
        <v>1700</v>
      </c>
      <c r="C5" s="38">
        <v>3511</v>
      </c>
      <c r="D5" s="38" t="s">
        <v>19</v>
      </c>
      <c r="E5" s="38">
        <v>5429</v>
      </c>
      <c r="F5" s="3" t="s">
        <v>331</v>
      </c>
      <c r="G5" s="69" t="s">
        <v>333</v>
      </c>
      <c r="H5" s="146">
        <v>1000</v>
      </c>
    </row>
    <row r="6" spans="1:8" ht="12.75">
      <c r="A6" s="26">
        <f t="shared" si="0"/>
        <v>5</v>
      </c>
      <c r="B6" s="39"/>
      <c r="C6" s="40" t="s">
        <v>135</v>
      </c>
      <c r="D6" s="40"/>
      <c r="E6" s="40"/>
      <c r="F6" s="2"/>
      <c r="G6" s="75"/>
      <c r="H6" s="141">
        <f>SUBTOTAL(9,H4:H5)</f>
        <v>1200</v>
      </c>
    </row>
    <row r="7" spans="1:8" ht="12.75">
      <c r="A7" s="26">
        <f t="shared" si="0"/>
        <v>6</v>
      </c>
      <c r="B7" s="37">
        <v>1700</v>
      </c>
      <c r="C7" s="38">
        <v>6171</v>
      </c>
      <c r="D7" s="38" t="s">
        <v>20</v>
      </c>
      <c r="E7" s="38">
        <v>5166</v>
      </c>
      <c r="F7" s="3" t="s">
        <v>95</v>
      </c>
      <c r="G7" s="69"/>
      <c r="H7" s="146">
        <v>1105</v>
      </c>
    </row>
    <row r="8" spans="1:8" ht="12.75">
      <c r="A8" s="26">
        <f t="shared" si="0"/>
        <v>7</v>
      </c>
      <c r="B8" s="37">
        <v>1700</v>
      </c>
      <c r="C8" s="38">
        <v>6171</v>
      </c>
      <c r="D8" s="38" t="s">
        <v>20</v>
      </c>
      <c r="E8" s="38">
        <v>5169</v>
      </c>
      <c r="F8" s="3" t="s">
        <v>96</v>
      </c>
      <c r="G8" s="69"/>
      <c r="H8" s="146">
        <v>6600</v>
      </c>
    </row>
    <row r="9" spans="1:8" ht="12.75">
      <c r="A9" s="26">
        <f t="shared" si="0"/>
        <v>8</v>
      </c>
      <c r="B9" s="39"/>
      <c r="C9" s="40" t="s">
        <v>128</v>
      </c>
      <c r="D9" s="40"/>
      <c r="E9" s="40"/>
      <c r="F9" s="2"/>
      <c r="G9" s="75"/>
      <c r="H9" s="141">
        <f>SUBTOTAL(9,H7:H8)</f>
        <v>7705</v>
      </c>
    </row>
    <row r="10" spans="1:8" ht="12.75">
      <c r="A10" s="26">
        <f t="shared" si="0"/>
        <v>9</v>
      </c>
      <c r="B10" s="37">
        <v>1700</v>
      </c>
      <c r="C10" s="38">
        <v>6310</v>
      </c>
      <c r="D10" s="41" t="s">
        <v>21</v>
      </c>
      <c r="E10" s="38">
        <v>5141</v>
      </c>
      <c r="F10" s="38" t="s">
        <v>322</v>
      </c>
      <c r="G10" s="76"/>
      <c r="H10" s="146">
        <v>224000</v>
      </c>
    </row>
    <row r="11" spans="1:8" ht="12.75">
      <c r="A11" s="26">
        <f t="shared" si="0"/>
        <v>10</v>
      </c>
      <c r="B11" s="37">
        <v>1700</v>
      </c>
      <c r="C11" s="38">
        <v>6310</v>
      </c>
      <c r="D11" s="41" t="s">
        <v>21</v>
      </c>
      <c r="E11" s="38">
        <v>5142</v>
      </c>
      <c r="F11" s="38" t="s">
        <v>323</v>
      </c>
      <c r="G11" s="76"/>
      <c r="H11" s="146">
        <v>200</v>
      </c>
    </row>
    <row r="12" spans="1:8" ht="12.75">
      <c r="A12" s="26">
        <f t="shared" si="0"/>
        <v>11</v>
      </c>
      <c r="B12" s="37">
        <v>1700</v>
      </c>
      <c r="C12" s="38">
        <v>6310</v>
      </c>
      <c r="D12" s="41" t="s">
        <v>21</v>
      </c>
      <c r="E12" s="38">
        <v>5163</v>
      </c>
      <c r="F12" s="38" t="s">
        <v>94</v>
      </c>
      <c r="G12" s="76" t="s">
        <v>136</v>
      </c>
      <c r="H12" s="146">
        <v>1100</v>
      </c>
    </row>
    <row r="13" spans="1:8" ht="12.75">
      <c r="A13" s="26">
        <f t="shared" si="0"/>
        <v>12</v>
      </c>
      <c r="B13" s="39"/>
      <c r="C13" s="40" t="s">
        <v>137</v>
      </c>
      <c r="D13" s="40"/>
      <c r="E13" s="40"/>
      <c r="F13" s="40"/>
      <c r="G13" s="77"/>
      <c r="H13" s="141">
        <f>SUBTOTAL(9,H10:H12)</f>
        <v>225300</v>
      </c>
    </row>
    <row r="14" spans="1:8" ht="12.75">
      <c r="A14" s="26">
        <f t="shared" si="0"/>
        <v>13</v>
      </c>
      <c r="B14" s="37">
        <v>1700</v>
      </c>
      <c r="C14" s="38">
        <v>6399</v>
      </c>
      <c r="D14" s="38" t="s">
        <v>22</v>
      </c>
      <c r="E14" s="38">
        <v>5362</v>
      </c>
      <c r="F14" s="3" t="s">
        <v>260</v>
      </c>
      <c r="G14" s="76" t="s">
        <v>138</v>
      </c>
      <c r="H14" s="146">
        <v>350000</v>
      </c>
    </row>
    <row r="15" spans="1:8" ht="12.75">
      <c r="A15" s="26">
        <f t="shared" si="0"/>
        <v>14</v>
      </c>
      <c r="B15" s="39"/>
      <c r="C15" s="40" t="s">
        <v>139</v>
      </c>
      <c r="D15" s="40"/>
      <c r="E15" s="40"/>
      <c r="F15" s="20"/>
      <c r="G15" s="78"/>
      <c r="H15" s="141">
        <f>SUBTOTAL(9,H14:H14)</f>
        <v>350000</v>
      </c>
    </row>
    <row r="16" spans="1:8" ht="12.75">
      <c r="A16" s="26">
        <f t="shared" si="0"/>
        <v>15</v>
      </c>
      <c r="B16" s="37">
        <v>1700</v>
      </c>
      <c r="C16" s="38">
        <v>6409</v>
      </c>
      <c r="D16" s="38" t="s">
        <v>23</v>
      </c>
      <c r="E16" s="38">
        <v>5321</v>
      </c>
      <c r="F16" s="6" t="s">
        <v>287</v>
      </c>
      <c r="G16" s="76"/>
      <c r="H16" s="146">
        <v>974958</v>
      </c>
    </row>
    <row r="17" spans="1:8" ht="12.75">
      <c r="A17" s="26">
        <f t="shared" si="0"/>
        <v>16</v>
      </c>
      <c r="B17" s="37">
        <v>1700</v>
      </c>
      <c r="C17" s="38">
        <v>6409</v>
      </c>
      <c r="D17" s="38" t="s">
        <v>23</v>
      </c>
      <c r="E17" s="38">
        <v>5901</v>
      </c>
      <c r="F17" s="38" t="s">
        <v>140</v>
      </c>
      <c r="G17" s="76"/>
      <c r="H17" s="146">
        <v>7111</v>
      </c>
    </row>
    <row r="18" spans="1:8" ht="12.75">
      <c r="A18" s="26">
        <f t="shared" si="0"/>
        <v>17</v>
      </c>
      <c r="B18" s="39"/>
      <c r="C18" s="40" t="s">
        <v>141</v>
      </c>
      <c r="D18" s="40"/>
      <c r="E18" s="40"/>
      <c r="F18" s="20"/>
      <c r="G18" s="77"/>
      <c r="H18" s="141">
        <f>SUBTOTAL(9,H16:H17)</f>
        <v>982069</v>
      </c>
    </row>
    <row r="19" spans="1:8" ht="13.5" thickBot="1">
      <c r="A19" s="26">
        <f t="shared" si="0"/>
        <v>18</v>
      </c>
      <c r="B19" s="9" t="s">
        <v>232</v>
      </c>
      <c r="C19" s="10"/>
      <c r="D19" s="10"/>
      <c r="E19" s="10"/>
      <c r="F19" s="10"/>
      <c r="G19" s="67"/>
      <c r="H19" s="142">
        <f>SUBTOTAL(9,H4:H18)</f>
        <v>1566274</v>
      </c>
    </row>
    <row r="20" spans="1:8" ht="12.75" customHeight="1">
      <c r="A20" s="26">
        <f t="shared" si="0"/>
        <v>19</v>
      </c>
      <c r="B20" s="13"/>
      <c r="C20" s="14"/>
      <c r="D20" s="14"/>
      <c r="E20" s="14"/>
      <c r="F20" s="43"/>
      <c r="G20" s="79"/>
      <c r="H20" s="143"/>
    </row>
    <row r="21" spans="1:8" ht="15.75">
      <c r="A21" s="26">
        <f t="shared" si="0"/>
        <v>20</v>
      </c>
      <c r="B21" s="127" t="s">
        <v>258</v>
      </c>
      <c r="C21" s="8"/>
      <c r="D21" s="8"/>
      <c r="E21" s="8"/>
      <c r="F21" s="8"/>
      <c r="G21" s="66"/>
      <c r="H21" s="144">
        <v>0</v>
      </c>
    </row>
    <row r="22" spans="1:8" ht="12.75">
      <c r="A22" s="26">
        <f t="shared" si="0"/>
        <v>21</v>
      </c>
      <c r="B22" s="5">
        <v>1900</v>
      </c>
      <c r="C22" s="3">
        <v>2143</v>
      </c>
      <c r="D22" s="18" t="s">
        <v>88</v>
      </c>
      <c r="E22" s="3">
        <v>5169</v>
      </c>
      <c r="F22" s="27" t="s">
        <v>96</v>
      </c>
      <c r="G22" s="69"/>
      <c r="H22" s="145">
        <v>4950</v>
      </c>
    </row>
    <row r="23" spans="1:8" ht="12.75">
      <c r="A23" s="26">
        <f t="shared" si="0"/>
        <v>22</v>
      </c>
      <c r="B23" s="5">
        <v>1900</v>
      </c>
      <c r="C23" s="3">
        <v>2143</v>
      </c>
      <c r="D23" s="18" t="s">
        <v>88</v>
      </c>
      <c r="E23" s="3">
        <v>5175</v>
      </c>
      <c r="F23" s="27" t="s">
        <v>97</v>
      </c>
      <c r="G23" s="66"/>
      <c r="H23" s="145">
        <v>80</v>
      </c>
    </row>
    <row r="24" spans="1:8" ht="12.75">
      <c r="A24" s="26">
        <f t="shared" si="0"/>
        <v>23</v>
      </c>
      <c r="B24" s="5">
        <v>1900</v>
      </c>
      <c r="C24" s="3">
        <v>2143</v>
      </c>
      <c r="D24" s="18" t="s">
        <v>88</v>
      </c>
      <c r="E24" s="3">
        <v>5192</v>
      </c>
      <c r="F24" s="27" t="s">
        <v>133</v>
      </c>
      <c r="G24" s="66"/>
      <c r="H24" s="145">
        <v>3</v>
      </c>
    </row>
    <row r="25" spans="1:8" ht="12.75">
      <c r="A25" s="26">
        <f t="shared" si="0"/>
        <v>24</v>
      </c>
      <c r="B25" s="5">
        <v>1900</v>
      </c>
      <c r="C25" s="3">
        <v>2143</v>
      </c>
      <c r="D25" s="18" t="s">
        <v>88</v>
      </c>
      <c r="E25" s="3">
        <v>5229</v>
      </c>
      <c r="F25" s="27" t="s">
        <v>326</v>
      </c>
      <c r="G25" s="96" t="s">
        <v>334</v>
      </c>
      <c r="H25" s="145">
        <v>2000</v>
      </c>
    </row>
    <row r="26" spans="1:8" s="92" customFormat="1" ht="12.75">
      <c r="A26" s="26">
        <f t="shared" si="0"/>
        <v>25</v>
      </c>
      <c r="B26" s="5">
        <v>1900</v>
      </c>
      <c r="C26" s="3">
        <v>2143</v>
      </c>
      <c r="D26" s="18" t="s">
        <v>88</v>
      </c>
      <c r="E26" s="3">
        <v>5331</v>
      </c>
      <c r="F26" s="27" t="s">
        <v>299</v>
      </c>
      <c r="G26" s="96" t="s">
        <v>304</v>
      </c>
      <c r="H26" s="145">
        <v>37128</v>
      </c>
    </row>
    <row r="27" spans="1:8" ht="12.75">
      <c r="A27" s="26">
        <f t="shared" si="0"/>
        <v>26</v>
      </c>
      <c r="B27" s="4"/>
      <c r="C27" s="2" t="s">
        <v>182</v>
      </c>
      <c r="D27" s="2"/>
      <c r="E27" s="2"/>
      <c r="F27" s="2"/>
      <c r="G27" s="66"/>
      <c r="H27" s="149">
        <f>SUBTOTAL(9,H22:H26)</f>
        <v>44161</v>
      </c>
    </row>
    <row r="28" spans="1:8" ht="12.75">
      <c r="A28" s="26">
        <f t="shared" si="0"/>
        <v>27</v>
      </c>
      <c r="B28" s="28">
        <v>1900</v>
      </c>
      <c r="C28" s="29">
        <v>3349</v>
      </c>
      <c r="D28" s="29" t="s">
        <v>10</v>
      </c>
      <c r="E28" s="95">
        <v>5139</v>
      </c>
      <c r="F28" s="3" t="s">
        <v>106</v>
      </c>
      <c r="G28" s="66"/>
      <c r="H28" s="145">
        <v>3536</v>
      </c>
    </row>
    <row r="29" spans="1:8" ht="12.75">
      <c r="A29" s="26">
        <f t="shared" si="0"/>
        <v>28</v>
      </c>
      <c r="B29" s="28">
        <v>1900</v>
      </c>
      <c r="C29" s="29">
        <v>3349</v>
      </c>
      <c r="D29" s="29" t="s">
        <v>10</v>
      </c>
      <c r="E29" s="38">
        <v>5169</v>
      </c>
      <c r="F29" s="38" t="s">
        <v>96</v>
      </c>
      <c r="G29" s="69"/>
      <c r="H29" s="145">
        <v>12450</v>
      </c>
    </row>
    <row r="30" spans="1:8" ht="12.75">
      <c r="A30" s="26">
        <f t="shared" si="0"/>
        <v>29</v>
      </c>
      <c r="B30" s="28">
        <v>1900</v>
      </c>
      <c r="C30" s="29">
        <v>3349</v>
      </c>
      <c r="D30" s="29" t="s">
        <v>10</v>
      </c>
      <c r="E30" s="38">
        <v>5194</v>
      </c>
      <c r="F30" s="38" t="s">
        <v>98</v>
      </c>
      <c r="G30" s="66"/>
      <c r="H30" s="145">
        <v>215</v>
      </c>
    </row>
    <row r="31" spans="1:8" ht="12.75">
      <c r="A31" s="26">
        <f t="shared" si="0"/>
        <v>30</v>
      </c>
      <c r="B31" s="4"/>
      <c r="C31" s="2" t="s">
        <v>107</v>
      </c>
      <c r="D31" s="2"/>
      <c r="E31" s="2"/>
      <c r="F31" s="2"/>
      <c r="G31" s="66"/>
      <c r="H31" s="149">
        <f>SUBTOTAL(9,H28:H30)</f>
        <v>16201</v>
      </c>
    </row>
    <row r="32" spans="1:8" ht="12.75">
      <c r="A32" s="26">
        <f t="shared" si="0"/>
        <v>31</v>
      </c>
      <c r="B32" s="28">
        <v>1900</v>
      </c>
      <c r="C32" s="29">
        <v>3636</v>
      </c>
      <c r="D32" s="29" t="s">
        <v>84</v>
      </c>
      <c r="E32" s="29">
        <v>5041</v>
      </c>
      <c r="F32" s="29" t="s">
        <v>351</v>
      </c>
      <c r="G32" s="66"/>
      <c r="H32" s="145">
        <v>100</v>
      </c>
    </row>
    <row r="33" spans="1:8" ht="12.75">
      <c r="A33" s="26">
        <f t="shared" si="0"/>
        <v>32</v>
      </c>
      <c r="B33" s="5">
        <v>1900</v>
      </c>
      <c r="C33" s="3">
        <v>3636</v>
      </c>
      <c r="D33" s="6" t="s">
        <v>84</v>
      </c>
      <c r="E33" s="3">
        <v>5137</v>
      </c>
      <c r="F33" s="3" t="s">
        <v>93</v>
      </c>
      <c r="G33" s="66"/>
      <c r="H33" s="145">
        <v>82</v>
      </c>
    </row>
    <row r="34" spans="1:8" ht="12.75">
      <c r="A34" s="26">
        <f t="shared" si="0"/>
        <v>33</v>
      </c>
      <c r="B34" s="5">
        <v>1900</v>
      </c>
      <c r="C34" s="3">
        <v>3636</v>
      </c>
      <c r="D34" s="6" t="s">
        <v>84</v>
      </c>
      <c r="E34" s="3">
        <v>5139</v>
      </c>
      <c r="F34" s="3" t="s">
        <v>106</v>
      </c>
      <c r="G34" s="66"/>
      <c r="H34" s="145">
        <v>775</v>
      </c>
    </row>
    <row r="35" spans="1:8" ht="12.75">
      <c r="A35" s="26">
        <f t="shared" si="0"/>
        <v>34</v>
      </c>
      <c r="B35" s="5">
        <v>1900</v>
      </c>
      <c r="C35" s="3">
        <v>3636</v>
      </c>
      <c r="D35" s="6" t="s">
        <v>84</v>
      </c>
      <c r="E35" s="95">
        <v>5151</v>
      </c>
      <c r="F35" s="54" t="s">
        <v>100</v>
      </c>
      <c r="G35" s="66"/>
      <c r="H35" s="145">
        <v>2</v>
      </c>
    </row>
    <row r="36" spans="1:8" ht="12.75">
      <c r="A36" s="26">
        <f t="shared" si="0"/>
        <v>35</v>
      </c>
      <c r="B36" s="5">
        <v>1900</v>
      </c>
      <c r="C36" s="3">
        <v>3636</v>
      </c>
      <c r="D36" s="6" t="s">
        <v>84</v>
      </c>
      <c r="E36" s="95">
        <v>5152</v>
      </c>
      <c r="F36" s="95" t="s">
        <v>101</v>
      </c>
      <c r="G36" s="66"/>
      <c r="H36" s="145">
        <v>4</v>
      </c>
    </row>
    <row r="37" spans="1:8" ht="12.75">
      <c r="A37" s="26">
        <f t="shared" si="0"/>
        <v>36</v>
      </c>
      <c r="B37" s="5">
        <v>1900</v>
      </c>
      <c r="C37" s="3">
        <v>3636</v>
      </c>
      <c r="D37" s="6" t="s">
        <v>84</v>
      </c>
      <c r="E37" s="95">
        <v>5154</v>
      </c>
      <c r="F37" s="93" t="s">
        <v>102</v>
      </c>
      <c r="G37" s="66"/>
      <c r="H37" s="145">
        <v>17</v>
      </c>
    </row>
    <row r="38" spans="1:8" ht="12.75">
      <c r="A38" s="26">
        <f t="shared" si="0"/>
        <v>37</v>
      </c>
      <c r="B38" s="5">
        <v>1900</v>
      </c>
      <c r="C38" s="3">
        <v>3636</v>
      </c>
      <c r="D38" s="6" t="s">
        <v>84</v>
      </c>
      <c r="E38" s="3">
        <v>5163</v>
      </c>
      <c r="F38" s="3" t="s">
        <v>94</v>
      </c>
      <c r="G38" s="66"/>
      <c r="H38" s="145">
        <v>25</v>
      </c>
    </row>
    <row r="39" spans="1:8" ht="12.75">
      <c r="A39" s="26">
        <f t="shared" si="0"/>
        <v>38</v>
      </c>
      <c r="B39" s="5">
        <v>1900</v>
      </c>
      <c r="C39" s="3">
        <v>3636</v>
      </c>
      <c r="D39" s="6" t="s">
        <v>84</v>
      </c>
      <c r="E39" s="3">
        <v>5164</v>
      </c>
      <c r="F39" s="3" t="s">
        <v>104</v>
      </c>
      <c r="G39" s="66"/>
      <c r="H39" s="145">
        <v>52</v>
      </c>
    </row>
    <row r="40" spans="1:8" ht="12.75">
      <c r="A40" s="26">
        <f t="shared" si="0"/>
        <v>39</v>
      </c>
      <c r="B40" s="5">
        <v>1900</v>
      </c>
      <c r="C40" s="3">
        <v>3636</v>
      </c>
      <c r="D40" s="6" t="s">
        <v>84</v>
      </c>
      <c r="E40" s="3">
        <v>5166</v>
      </c>
      <c r="F40" s="3" t="s">
        <v>95</v>
      </c>
      <c r="G40" s="66"/>
      <c r="H40" s="145">
        <v>1150</v>
      </c>
    </row>
    <row r="41" spans="1:8" ht="12.75">
      <c r="A41" s="26">
        <f t="shared" si="0"/>
        <v>40</v>
      </c>
      <c r="B41" s="5">
        <v>1900</v>
      </c>
      <c r="C41" s="3">
        <v>3636</v>
      </c>
      <c r="D41" s="6" t="s">
        <v>84</v>
      </c>
      <c r="E41" s="3">
        <v>5169</v>
      </c>
      <c r="F41" s="3" t="s">
        <v>96</v>
      </c>
      <c r="G41" s="69"/>
      <c r="H41" s="145">
        <v>5200</v>
      </c>
    </row>
    <row r="42" spans="1:8" ht="12.75">
      <c r="A42" s="26">
        <f t="shared" si="0"/>
        <v>41</v>
      </c>
      <c r="B42" s="5">
        <v>1900</v>
      </c>
      <c r="C42" s="3">
        <v>3636</v>
      </c>
      <c r="D42" s="6" t="s">
        <v>84</v>
      </c>
      <c r="E42" s="3">
        <v>5175</v>
      </c>
      <c r="F42" s="3" t="s">
        <v>97</v>
      </c>
      <c r="G42" s="66"/>
      <c r="H42" s="145">
        <v>80</v>
      </c>
    </row>
    <row r="43" spans="1:8" ht="12.75">
      <c r="A43" s="26">
        <f t="shared" si="0"/>
        <v>42</v>
      </c>
      <c r="B43" s="5">
        <v>1900</v>
      </c>
      <c r="C43" s="3">
        <v>3636</v>
      </c>
      <c r="D43" s="6" t="s">
        <v>84</v>
      </c>
      <c r="E43" s="3">
        <v>5192</v>
      </c>
      <c r="F43" s="3" t="s">
        <v>133</v>
      </c>
      <c r="G43" s="66"/>
      <c r="H43" s="145">
        <v>30</v>
      </c>
    </row>
    <row r="44" spans="1:8" ht="12.75">
      <c r="A44" s="26">
        <f t="shared" si="0"/>
        <v>43</v>
      </c>
      <c r="B44" s="5">
        <v>1900</v>
      </c>
      <c r="C44" s="3">
        <v>3636</v>
      </c>
      <c r="D44" s="6" t="s">
        <v>84</v>
      </c>
      <c r="E44" s="3">
        <v>5194</v>
      </c>
      <c r="F44" s="3" t="s">
        <v>98</v>
      </c>
      <c r="G44" s="66"/>
      <c r="H44" s="145">
        <v>100</v>
      </c>
    </row>
    <row r="45" spans="1:8" ht="12.75">
      <c r="A45" s="26">
        <f t="shared" si="0"/>
        <v>44</v>
      </c>
      <c r="B45" s="4"/>
      <c r="C45" s="2" t="s">
        <v>99</v>
      </c>
      <c r="D45" s="2"/>
      <c r="E45" s="2"/>
      <c r="F45" s="2"/>
      <c r="G45" s="66"/>
      <c r="H45" s="150">
        <f>SUBTOTAL(9,H32:H44)</f>
        <v>7617</v>
      </c>
    </row>
    <row r="46" spans="1:8" s="31" customFormat="1" ht="13.5" thickBot="1">
      <c r="A46" s="26">
        <f t="shared" si="0"/>
        <v>45</v>
      </c>
      <c r="B46" s="9" t="s">
        <v>86</v>
      </c>
      <c r="C46" s="10"/>
      <c r="D46" s="10"/>
      <c r="E46" s="10"/>
      <c r="F46" s="10"/>
      <c r="G46" s="67"/>
      <c r="H46" s="142">
        <f>SUBTOTAL(9,H22:H45)</f>
        <v>67979</v>
      </c>
    </row>
    <row r="47" spans="1:8" s="31" customFormat="1" ht="12.75">
      <c r="A47" s="26">
        <f t="shared" si="0"/>
        <v>46</v>
      </c>
      <c r="B47" s="112"/>
      <c r="C47" s="11"/>
      <c r="D47" s="11"/>
      <c r="E47" s="11"/>
      <c r="F47" s="11"/>
      <c r="G47" s="113"/>
      <c r="H47" s="151">
        <v>0</v>
      </c>
    </row>
    <row r="48" spans="1:8" ht="15.75">
      <c r="A48" s="26">
        <f t="shared" si="0"/>
        <v>47</v>
      </c>
      <c r="B48" s="128" t="s">
        <v>352</v>
      </c>
      <c r="C48" s="30"/>
      <c r="D48" s="30"/>
      <c r="E48" s="30"/>
      <c r="F48" s="30"/>
      <c r="G48" s="68"/>
      <c r="H48" s="152">
        <v>0</v>
      </c>
    </row>
    <row r="49" spans="1:8" ht="12.75">
      <c r="A49" s="26">
        <f t="shared" si="0"/>
        <v>48</v>
      </c>
      <c r="B49" s="5">
        <v>3200</v>
      </c>
      <c r="C49" s="3">
        <v>2143</v>
      </c>
      <c r="D49" s="3" t="s">
        <v>88</v>
      </c>
      <c r="E49" s="3">
        <v>5011</v>
      </c>
      <c r="F49" s="3" t="s">
        <v>249</v>
      </c>
      <c r="G49" s="69" t="s">
        <v>259</v>
      </c>
      <c r="H49" s="146">
        <v>150</v>
      </c>
    </row>
    <row r="50" spans="1:8" ht="12.75">
      <c r="A50" s="26">
        <f t="shared" si="0"/>
        <v>49</v>
      </c>
      <c r="B50" s="5">
        <v>3200</v>
      </c>
      <c r="C50" s="3">
        <v>2143</v>
      </c>
      <c r="D50" s="3" t="s">
        <v>88</v>
      </c>
      <c r="E50" s="3">
        <v>5031</v>
      </c>
      <c r="F50" s="3" t="s">
        <v>109</v>
      </c>
      <c r="G50" s="69" t="s">
        <v>259</v>
      </c>
      <c r="H50" s="146">
        <v>38</v>
      </c>
    </row>
    <row r="51" spans="1:8" ht="12.75">
      <c r="A51" s="26">
        <f t="shared" si="0"/>
        <v>50</v>
      </c>
      <c r="B51" s="5">
        <v>3200</v>
      </c>
      <c r="C51" s="3">
        <v>2143</v>
      </c>
      <c r="D51" s="3" t="s">
        <v>88</v>
      </c>
      <c r="E51" s="3">
        <v>5032</v>
      </c>
      <c r="F51" s="3" t="s">
        <v>250</v>
      </c>
      <c r="G51" s="69" t="s">
        <v>259</v>
      </c>
      <c r="H51" s="146">
        <v>12</v>
      </c>
    </row>
    <row r="52" spans="1:8" ht="12.75">
      <c r="A52" s="26">
        <f t="shared" si="0"/>
        <v>51</v>
      </c>
      <c r="B52" s="32"/>
      <c r="C52" s="33" t="s">
        <v>182</v>
      </c>
      <c r="D52" s="33"/>
      <c r="E52" s="33"/>
      <c r="F52" s="33"/>
      <c r="G52" s="70"/>
      <c r="H52" s="153">
        <f>SUBTOTAL(9,H49:H51)</f>
        <v>200</v>
      </c>
    </row>
    <row r="53" spans="1:8" ht="12.75">
      <c r="A53" s="26">
        <f t="shared" si="0"/>
        <v>52</v>
      </c>
      <c r="B53" s="5">
        <v>3200</v>
      </c>
      <c r="C53" s="3">
        <v>2219</v>
      </c>
      <c r="D53" s="3" t="s">
        <v>85</v>
      </c>
      <c r="E53" s="3">
        <v>5011</v>
      </c>
      <c r="F53" s="3" t="s">
        <v>249</v>
      </c>
      <c r="G53" s="69" t="s">
        <v>259</v>
      </c>
      <c r="H53" s="146">
        <v>600</v>
      </c>
    </row>
    <row r="54" spans="1:8" ht="12.75">
      <c r="A54" s="26">
        <f t="shared" si="0"/>
        <v>53</v>
      </c>
      <c r="B54" s="5">
        <v>3200</v>
      </c>
      <c r="C54" s="3">
        <v>2219</v>
      </c>
      <c r="D54" s="3" t="s">
        <v>85</v>
      </c>
      <c r="E54" s="3">
        <v>5031</v>
      </c>
      <c r="F54" s="3" t="s">
        <v>109</v>
      </c>
      <c r="G54" s="69" t="s">
        <v>259</v>
      </c>
      <c r="H54" s="146">
        <v>150</v>
      </c>
    </row>
    <row r="55" spans="1:8" ht="12.75">
      <c r="A55" s="26">
        <f t="shared" si="0"/>
        <v>54</v>
      </c>
      <c r="B55" s="5">
        <v>3200</v>
      </c>
      <c r="C55" s="3">
        <v>2219</v>
      </c>
      <c r="D55" s="3" t="s">
        <v>85</v>
      </c>
      <c r="E55" s="3">
        <v>5032</v>
      </c>
      <c r="F55" s="3" t="s">
        <v>250</v>
      </c>
      <c r="G55" s="69" t="s">
        <v>259</v>
      </c>
      <c r="H55" s="146">
        <v>54</v>
      </c>
    </row>
    <row r="56" spans="1:8" ht="12.75">
      <c r="A56" s="26">
        <f t="shared" si="0"/>
        <v>55</v>
      </c>
      <c r="B56" s="5">
        <v>3200</v>
      </c>
      <c r="C56" s="3">
        <v>2219</v>
      </c>
      <c r="D56" s="3" t="s">
        <v>85</v>
      </c>
      <c r="E56" s="3">
        <v>5173</v>
      </c>
      <c r="F56" s="27" t="s">
        <v>129</v>
      </c>
      <c r="G56" s="69" t="s">
        <v>259</v>
      </c>
      <c r="H56" s="146">
        <v>200</v>
      </c>
    </row>
    <row r="57" spans="1:8" ht="12.75">
      <c r="A57" s="26">
        <f t="shared" si="0"/>
        <v>56</v>
      </c>
      <c r="B57" s="32"/>
      <c r="C57" s="33" t="s">
        <v>164</v>
      </c>
      <c r="D57" s="33"/>
      <c r="E57" s="33"/>
      <c r="F57" s="33"/>
      <c r="G57" s="70"/>
      <c r="H57" s="153">
        <f>SUBTOTAL(9,H53:H56)</f>
        <v>1004</v>
      </c>
    </row>
    <row r="58" spans="1:8" ht="12.75">
      <c r="A58" s="26">
        <f t="shared" si="0"/>
        <v>57</v>
      </c>
      <c r="B58" s="5">
        <v>3200</v>
      </c>
      <c r="C58" s="3">
        <v>2271</v>
      </c>
      <c r="D58" s="3" t="s">
        <v>41</v>
      </c>
      <c r="E58" s="3">
        <v>5011</v>
      </c>
      <c r="F58" s="3" t="s">
        <v>249</v>
      </c>
      <c r="G58" s="69" t="s">
        <v>259</v>
      </c>
      <c r="H58" s="146">
        <v>785</v>
      </c>
    </row>
    <row r="59" spans="1:8" ht="12.75">
      <c r="A59" s="26">
        <f t="shared" si="0"/>
        <v>58</v>
      </c>
      <c r="B59" s="5">
        <v>3200</v>
      </c>
      <c r="C59" s="3">
        <v>2271</v>
      </c>
      <c r="D59" s="3" t="s">
        <v>41</v>
      </c>
      <c r="E59" s="3">
        <v>5031</v>
      </c>
      <c r="F59" s="3" t="s">
        <v>109</v>
      </c>
      <c r="G59" s="69" t="s">
        <v>259</v>
      </c>
      <c r="H59" s="146">
        <v>197</v>
      </c>
    </row>
    <row r="60" spans="1:8" ht="12.75">
      <c r="A60" s="26">
        <f t="shared" si="0"/>
        <v>59</v>
      </c>
      <c r="B60" s="5">
        <v>3200</v>
      </c>
      <c r="C60" s="3">
        <v>2271</v>
      </c>
      <c r="D60" s="3" t="s">
        <v>41</v>
      </c>
      <c r="E60" s="3">
        <v>5032</v>
      </c>
      <c r="F60" s="3" t="s">
        <v>250</v>
      </c>
      <c r="G60" s="69" t="s">
        <v>259</v>
      </c>
      <c r="H60" s="146">
        <v>71</v>
      </c>
    </row>
    <row r="61" spans="1:8" ht="12.75">
      <c r="A61" s="26">
        <f t="shared" si="0"/>
        <v>60</v>
      </c>
      <c r="B61" s="5">
        <v>3200</v>
      </c>
      <c r="C61" s="3">
        <v>2271</v>
      </c>
      <c r="D61" s="3" t="s">
        <v>41</v>
      </c>
      <c r="E61" s="3">
        <v>5169</v>
      </c>
      <c r="F61" s="3" t="s">
        <v>96</v>
      </c>
      <c r="G61" s="69" t="s">
        <v>259</v>
      </c>
      <c r="H61" s="146">
        <v>50</v>
      </c>
    </row>
    <row r="62" spans="1:8" ht="12.75">
      <c r="A62" s="26">
        <f t="shared" si="0"/>
        <v>61</v>
      </c>
      <c r="B62" s="5">
        <v>3200</v>
      </c>
      <c r="C62" s="3">
        <v>2271</v>
      </c>
      <c r="D62" s="3" t="s">
        <v>41</v>
      </c>
      <c r="E62" s="3">
        <v>5173</v>
      </c>
      <c r="F62" s="27" t="s">
        <v>129</v>
      </c>
      <c r="G62" s="69" t="s">
        <v>259</v>
      </c>
      <c r="H62" s="146">
        <v>150</v>
      </c>
    </row>
    <row r="63" spans="1:8" ht="12.75">
      <c r="A63" s="26">
        <f t="shared" si="0"/>
        <v>62</v>
      </c>
      <c r="B63" s="32"/>
      <c r="C63" s="33" t="s">
        <v>168</v>
      </c>
      <c r="D63" s="33"/>
      <c r="E63" s="33"/>
      <c r="F63" s="33"/>
      <c r="G63" s="70"/>
      <c r="H63" s="153">
        <f>SUBTOTAL(9,H58:H62)</f>
        <v>1253</v>
      </c>
    </row>
    <row r="64" spans="1:8" ht="12.75">
      <c r="A64" s="26">
        <f t="shared" si="0"/>
        <v>63</v>
      </c>
      <c r="B64" s="5">
        <v>3200</v>
      </c>
      <c r="C64" s="3">
        <v>3299</v>
      </c>
      <c r="D64" s="3" t="s">
        <v>363</v>
      </c>
      <c r="E64" s="3">
        <v>5011</v>
      </c>
      <c r="F64" s="3" t="s">
        <v>249</v>
      </c>
      <c r="G64" s="69" t="s">
        <v>259</v>
      </c>
      <c r="H64" s="146">
        <v>480</v>
      </c>
    </row>
    <row r="65" spans="1:8" ht="12.75">
      <c r="A65" s="26">
        <f t="shared" si="0"/>
        <v>64</v>
      </c>
      <c r="B65" s="5">
        <v>3200</v>
      </c>
      <c r="C65" s="3">
        <v>3299</v>
      </c>
      <c r="D65" s="3" t="s">
        <v>363</v>
      </c>
      <c r="E65" s="3">
        <v>5031</v>
      </c>
      <c r="F65" s="3" t="s">
        <v>109</v>
      </c>
      <c r="G65" s="69" t="s">
        <v>259</v>
      </c>
      <c r="H65" s="146">
        <v>120</v>
      </c>
    </row>
    <row r="66" spans="1:8" ht="12.75">
      <c r="A66" s="26">
        <f t="shared" si="0"/>
        <v>65</v>
      </c>
      <c r="B66" s="5">
        <v>3200</v>
      </c>
      <c r="C66" s="3">
        <v>3299</v>
      </c>
      <c r="D66" s="3" t="s">
        <v>363</v>
      </c>
      <c r="E66" s="3">
        <v>5032</v>
      </c>
      <c r="F66" s="3" t="s">
        <v>250</v>
      </c>
      <c r="G66" s="69" t="s">
        <v>259</v>
      </c>
      <c r="H66" s="146">
        <v>44</v>
      </c>
    </row>
    <row r="67" spans="1:8" ht="12.75">
      <c r="A67" s="26">
        <f t="shared" si="0"/>
        <v>66</v>
      </c>
      <c r="B67" s="32"/>
      <c r="C67" s="33" t="s">
        <v>364</v>
      </c>
      <c r="D67" s="33"/>
      <c r="E67" s="33"/>
      <c r="F67" s="33"/>
      <c r="G67" s="70"/>
      <c r="H67" s="153">
        <f>SUBTOTAL(9,H64:H66)</f>
        <v>644</v>
      </c>
    </row>
    <row r="68" spans="1:8" ht="12.75">
      <c r="A68" s="26">
        <f aca="true" t="shared" si="1" ref="A68:A131">A67+1</f>
        <v>67</v>
      </c>
      <c r="B68" s="5">
        <v>3200</v>
      </c>
      <c r="C68" s="3">
        <v>3349</v>
      </c>
      <c r="D68" s="3" t="s">
        <v>10</v>
      </c>
      <c r="E68" s="3">
        <v>5139</v>
      </c>
      <c r="F68" s="3" t="s">
        <v>106</v>
      </c>
      <c r="G68" s="69"/>
      <c r="H68" s="146">
        <v>700</v>
      </c>
    </row>
    <row r="69" spans="1:8" ht="12.75">
      <c r="A69" s="26">
        <f t="shared" si="1"/>
        <v>68</v>
      </c>
      <c r="B69" s="5">
        <v>3200</v>
      </c>
      <c r="C69" s="3">
        <v>3349</v>
      </c>
      <c r="D69" s="3" t="s">
        <v>10</v>
      </c>
      <c r="E69" s="3">
        <v>5169</v>
      </c>
      <c r="F69" s="3" t="s">
        <v>96</v>
      </c>
      <c r="G69" s="69"/>
      <c r="H69" s="146">
        <v>1086</v>
      </c>
    </row>
    <row r="70" spans="1:8" ht="12.75">
      <c r="A70" s="26">
        <f t="shared" si="1"/>
        <v>69</v>
      </c>
      <c r="B70" s="5">
        <v>3200</v>
      </c>
      <c r="C70" s="3">
        <v>3349</v>
      </c>
      <c r="D70" s="3" t="s">
        <v>10</v>
      </c>
      <c r="E70" s="3">
        <v>5194</v>
      </c>
      <c r="F70" s="3" t="s">
        <v>98</v>
      </c>
      <c r="G70" s="69"/>
      <c r="H70" s="146">
        <v>1382</v>
      </c>
    </row>
    <row r="71" spans="1:8" ht="12.75">
      <c r="A71" s="26">
        <f t="shared" si="1"/>
        <v>70</v>
      </c>
      <c r="B71" s="32"/>
      <c r="C71" s="33" t="s">
        <v>107</v>
      </c>
      <c r="D71" s="33"/>
      <c r="E71" s="33"/>
      <c r="F71" s="33"/>
      <c r="G71" s="70"/>
      <c r="H71" s="153">
        <f>SUBTOTAL(9,H68:H70)</f>
        <v>3168</v>
      </c>
    </row>
    <row r="72" spans="1:8" ht="12.75">
      <c r="A72" s="26">
        <f t="shared" si="1"/>
        <v>71</v>
      </c>
      <c r="B72" s="5">
        <v>3200</v>
      </c>
      <c r="C72" s="3">
        <v>3429</v>
      </c>
      <c r="D72" s="3" t="s">
        <v>11</v>
      </c>
      <c r="E72" s="3">
        <v>5021</v>
      </c>
      <c r="F72" s="3" t="s">
        <v>108</v>
      </c>
      <c r="G72" s="69" t="s">
        <v>285</v>
      </c>
      <c r="H72" s="146">
        <v>47</v>
      </c>
    </row>
    <row r="73" spans="1:8" ht="12.75">
      <c r="A73" s="26">
        <f t="shared" si="1"/>
        <v>72</v>
      </c>
      <c r="B73" s="5">
        <v>3200</v>
      </c>
      <c r="C73" s="3">
        <v>3429</v>
      </c>
      <c r="D73" s="3" t="s">
        <v>11</v>
      </c>
      <c r="E73" s="3">
        <v>5031</v>
      </c>
      <c r="F73" s="3" t="s">
        <v>109</v>
      </c>
      <c r="G73" s="69" t="s">
        <v>285</v>
      </c>
      <c r="H73" s="146">
        <v>12</v>
      </c>
    </row>
    <row r="74" spans="1:8" ht="12.75">
      <c r="A74" s="26">
        <f t="shared" si="1"/>
        <v>73</v>
      </c>
      <c r="B74" s="5">
        <v>3200</v>
      </c>
      <c r="C74" s="3">
        <v>3429</v>
      </c>
      <c r="D74" s="3" t="s">
        <v>11</v>
      </c>
      <c r="E74" s="3">
        <v>5032</v>
      </c>
      <c r="F74" s="3" t="s">
        <v>250</v>
      </c>
      <c r="G74" s="69" t="s">
        <v>285</v>
      </c>
      <c r="H74" s="146">
        <v>5</v>
      </c>
    </row>
    <row r="75" spans="1:8" ht="12.75">
      <c r="A75" s="26">
        <f t="shared" si="1"/>
        <v>74</v>
      </c>
      <c r="B75" s="32"/>
      <c r="C75" s="33" t="s">
        <v>110</v>
      </c>
      <c r="D75" s="33"/>
      <c r="E75" s="33"/>
      <c r="F75" s="33"/>
      <c r="G75" s="70"/>
      <c r="H75" s="153">
        <f>SUBTOTAL(9,H72:H74)</f>
        <v>64</v>
      </c>
    </row>
    <row r="76" spans="1:8" s="31" customFormat="1" ht="12.75">
      <c r="A76" s="26">
        <f t="shared" si="1"/>
        <v>75</v>
      </c>
      <c r="B76" s="5">
        <v>3200</v>
      </c>
      <c r="C76" s="3">
        <v>3727</v>
      </c>
      <c r="D76" s="3" t="s">
        <v>261</v>
      </c>
      <c r="E76" s="3">
        <v>5011</v>
      </c>
      <c r="F76" s="3" t="s">
        <v>249</v>
      </c>
      <c r="G76" s="69" t="s">
        <v>259</v>
      </c>
      <c r="H76" s="154">
        <v>270</v>
      </c>
    </row>
    <row r="77" spans="1:8" s="92" customFormat="1" ht="12.75">
      <c r="A77" s="26">
        <f t="shared" si="1"/>
        <v>76</v>
      </c>
      <c r="B77" s="5">
        <v>3200</v>
      </c>
      <c r="C77" s="3">
        <v>3727</v>
      </c>
      <c r="D77" s="3" t="s">
        <v>261</v>
      </c>
      <c r="E77" s="3">
        <v>5031</v>
      </c>
      <c r="F77" s="3" t="s">
        <v>109</v>
      </c>
      <c r="G77" s="69" t="s">
        <v>259</v>
      </c>
      <c r="H77" s="154">
        <v>65</v>
      </c>
    </row>
    <row r="78" spans="1:8" s="31" customFormat="1" ht="12.75">
      <c r="A78" s="26">
        <f t="shared" si="1"/>
        <v>77</v>
      </c>
      <c r="B78" s="5">
        <v>3200</v>
      </c>
      <c r="C78" s="3">
        <v>3727</v>
      </c>
      <c r="D78" s="3" t="s">
        <v>261</v>
      </c>
      <c r="E78" s="3">
        <v>5032</v>
      </c>
      <c r="F78" s="3" t="s">
        <v>250</v>
      </c>
      <c r="G78" s="69" t="s">
        <v>259</v>
      </c>
      <c r="H78" s="154">
        <v>21</v>
      </c>
    </row>
    <row r="79" spans="1:8" ht="12.75">
      <c r="A79" s="26">
        <f t="shared" si="1"/>
        <v>78</v>
      </c>
      <c r="B79" s="5">
        <v>3200</v>
      </c>
      <c r="C79" s="3">
        <v>3727</v>
      </c>
      <c r="D79" s="3" t="s">
        <v>261</v>
      </c>
      <c r="E79" s="3">
        <v>5169</v>
      </c>
      <c r="F79" s="3" t="s">
        <v>96</v>
      </c>
      <c r="G79" s="69" t="s">
        <v>259</v>
      </c>
      <c r="H79" s="154">
        <v>50</v>
      </c>
    </row>
    <row r="80" spans="1:8" ht="12.75">
      <c r="A80" s="26">
        <f t="shared" si="1"/>
        <v>79</v>
      </c>
      <c r="B80" s="5">
        <v>3200</v>
      </c>
      <c r="C80" s="3">
        <v>3727</v>
      </c>
      <c r="D80" s="3" t="s">
        <v>261</v>
      </c>
      <c r="E80" s="3">
        <v>5173</v>
      </c>
      <c r="F80" s="27" t="s">
        <v>129</v>
      </c>
      <c r="G80" s="69" t="s">
        <v>259</v>
      </c>
      <c r="H80" s="154">
        <v>100</v>
      </c>
    </row>
    <row r="81" spans="1:8" ht="12.75">
      <c r="A81" s="26">
        <f t="shared" si="1"/>
        <v>80</v>
      </c>
      <c r="B81" s="32"/>
      <c r="C81" s="33" t="s">
        <v>262</v>
      </c>
      <c r="D81" s="33"/>
      <c r="E81" s="33"/>
      <c r="F81" s="33"/>
      <c r="G81" s="70"/>
      <c r="H81" s="153">
        <f>SUBTOTAL(9,H76:H80)</f>
        <v>506</v>
      </c>
    </row>
    <row r="82" spans="1:8" s="31" customFormat="1" ht="12.75">
      <c r="A82" s="26">
        <f t="shared" si="1"/>
        <v>81</v>
      </c>
      <c r="B82" s="5">
        <v>3200</v>
      </c>
      <c r="C82" s="3">
        <v>5511</v>
      </c>
      <c r="D82" s="3" t="s">
        <v>311</v>
      </c>
      <c r="E82" s="3">
        <v>5319</v>
      </c>
      <c r="F82" s="3" t="s">
        <v>297</v>
      </c>
      <c r="G82" s="69" t="s">
        <v>335</v>
      </c>
      <c r="H82" s="155">
        <v>3000</v>
      </c>
    </row>
    <row r="83" spans="1:8" s="31" customFormat="1" ht="12.75">
      <c r="A83" s="26">
        <f t="shared" si="1"/>
        <v>82</v>
      </c>
      <c r="B83" s="32"/>
      <c r="C83" s="33" t="s">
        <v>312</v>
      </c>
      <c r="D83" s="33"/>
      <c r="E83" s="33"/>
      <c r="F83" s="33"/>
      <c r="G83" s="70"/>
      <c r="H83" s="153">
        <f>SUBTOTAL(9,H82:H82)</f>
        <v>3000</v>
      </c>
    </row>
    <row r="84" spans="1:8" s="31" customFormat="1" ht="12.75">
      <c r="A84" s="26">
        <f t="shared" si="1"/>
        <v>83</v>
      </c>
      <c r="B84" s="5">
        <v>3200</v>
      </c>
      <c r="C84" s="3">
        <v>6112</v>
      </c>
      <c r="D84" s="3" t="s">
        <v>12</v>
      </c>
      <c r="E84" s="3">
        <v>5019</v>
      </c>
      <c r="F84" s="3" t="s">
        <v>243</v>
      </c>
      <c r="G84" s="69"/>
      <c r="H84" s="146">
        <v>400</v>
      </c>
    </row>
    <row r="85" spans="1:8" s="31" customFormat="1" ht="12.75">
      <c r="A85" s="26">
        <f t="shared" si="1"/>
        <v>84</v>
      </c>
      <c r="B85" s="5">
        <v>3200</v>
      </c>
      <c r="C85" s="3">
        <v>6112</v>
      </c>
      <c r="D85" s="3" t="s">
        <v>12</v>
      </c>
      <c r="E85" s="3">
        <v>5023</v>
      </c>
      <c r="F85" s="3" t="s">
        <v>111</v>
      </c>
      <c r="G85" s="69"/>
      <c r="H85" s="146">
        <v>15000</v>
      </c>
    </row>
    <row r="86" spans="1:8" s="31" customFormat="1" ht="12.75">
      <c r="A86" s="26">
        <f t="shared" si="1"/>
        <v>85</v>
      </c>
      <c r="B86" s="5">
        <v>3200</v>
      </c>
      <c r="C86" s="3">
        <v>6112</v>
      </c>
      <c r="D86" s="3" t="s">
        <v>12</v>
      </c>
      <c r="E86" s="3">
        <v>5031</v>
      </c>
      <c r="F86" s="3" t="s">
        <v>109</v>
      </c>
      <c r="G86" s="69"/>
      <c r="H86" s="146">
        <v>1955</v>
      </c>
    </row>
    <row r="87" spans="1:8" s="31" customFormat="1" ht="12.75">
      <c r="A87" s="26">
        <f t="shared" si="1"/>
        <v>86</v>
      </c>
      <c r="B87" s="5">
        <v>3200</v>
      </c>
      <c r="C87" s="3">
        <v>6112</v>
      </c>
      <c r="D87" s="3" t="s">
        <v>12</v>
      </c>
      <c r="E87" s="3">
        <v>5032</v>
      </c>
      <c r="F87" s="3" t="s">
        <v>250</v>
      </c>
      <c r="G87" s="69"/>
      <c r="H87" s="146">
        <v>1357</v>
      </c>
    </row>
    <row r="88" spans="1:8" s="31" customFormat="1" ht="12.75">
      <c r="A88" s="26">
        <f t="shared" si="1"/>
        <v>87</v>
      </c>
      <c r="B88" s="5">
        <v>3200</v>
      </c>
      <c r="C88" s="3">
        <v>6112</v>
      </c>
      <c r="D88" s="3" t="s">
        <v>12</v>
      </c>
      <c r="E88" s="3">
        <v>5039</v>
      </c>
      <c r="F88" s="3" t="s">
        <v>112</v>
      </c>
      <c r="G88" s="69"/>
      <c r="H88" s="146">
        <v>70</v>
      </c>
    </row>
    <row r="89" spans="1:8" s="31" customFormat="1" ht="12.75">
      <c r="A89" s="26">
        <f t="shared" si="1"/>
        <v>88</v>
      </c>
      <c r="B89" s="32"/>
      <c r="C89" s="33" t="s">
        <v>113</v>
      </c>
      <c r="D89" s="33"/>
      <c r="E89" s="33"/>
      <c r="F89" s="33"/>
      <c r="G89" s="70"/>
      <c r="H89" s="153">
        <f>SUBTOTAL(9,H84:H88)</f>
        <v>18782</v>
      </c>
    </row>
    <row r="90" spans="1:8" s="31" customFormat="1" ht="12.75">
      <c r="A90" s="26">
        <f t="shared" si="1"/>
        <v>89</v>
      </c>
      <c r="B90" s="5">
        <v>3200</v>
      </c>
      <c r="C90" s="3">
        <v>6171</v>
      </c>
      <c r="D90" s="6" t="s">
        <v>20</v>
      </c>
      <c r="E90" s="3">
        <v>5011</v>
      </c>
      <c r="F90" s="3" t="s">
        <v>249</v>
      </c>
      <c r="G90" s="69"/>
      <c r="H90" s="156">
        <v>359676</v>
      </c>
    </row>
    <row r="91" spans="1:8" ht="12.75">
      <c r="A91" s="26">
        <f t="shared" si="1"/>
        <v>90</v>
      </c>
      <c r="B91" s="5">
        <v>3200</v>
      </c>
      <c r="C91" s="3">
        <v>6171</v>
      </c>
      <c r="D91" s="6" t="s">
        <v>20</v>
      </c>
      <c r="E91" s="3">
        <v>5011</v>
      </c>
      <c r="F91" s="3" t="s">
        <v>249</v>
      </c>
      <c r="G91" s="69" t="s">
        <v>298</v>
      </c>
      <c r="H91" s="157">
        <v>7000</v>
      </c>
    </row>
    <row r="92" spans="1:8" s="31" customFormat="1" ht="12.75">
      <c r="A92" s="26">
        <f t="shared" si="1"/>
        <v>91</v>
      </c>
      <c r="B92" s="5">
        <v>3200</v>
      </c>
      <c r="C92" s="3">
        <v>6171</v>
      </c>
      <c r="D92" s="6" t="s">
        <v>20</v>
      </c>
      <c r="E92" s="3">
        <v>5011</v>
      </c>
      <c r="F92" s="3" t="s">
        <v>249</v>
      </c>
      <c r="G92" s="69" t="s">
        <v>259</v>
      </c>
      <c r="H92" s="146">
        <v>1110</v>
      </c>
    </row>
    <row r="93" spans="1:8" ht="12.75">
      <c r="A93" s="26">
        <f t="shared" si="1"/>
        <v>92</v>
      </c>
      <c r="B93" s="5">
        <v>3200</v>
      </c>
      <c r="C93" s="3">
        <v>6171</v>
      </c>
      <c r="D93" s="6" t="s">
        <v>20</v>
      </c>
      <c r="E93" s="3">
        <v>5019</v>
      </c>
      <c r="F93" s="3" t="s">
        <v>243</v>
      </c>
      <c r="G93" s="69"/>
      <c r="H93" s="146">
        <v>30</v>
      </c>
    </row>
    <row r="94" spans="1:8" ht="12.75">
      <c r="A94" s="26">
        <f t="shared" si="1"/>
        <v>93</v>
      </c>
      <c r="B94" s="5">
        <v>3200</v>
      </c>
      <c r="C94" s="3">
        <v>6171</v>
      </c>
      <c r="D94" s="6" t="s">
        <v>20</v>
      </c>
      <c r="E94" s="3">
        <v>5021</v>
      </c>
      <c r="F94" s="3" t="s">
        <v>108</v>
      </c>
      <c r="G94" s="69"/>
      <c r="H94" s="146">
        <v>901</v>
      </c>
    </row>
    <row r="95" spans="1:8" ht="12.75">
      <c r="A95" s="26">
        <f t="shared" si="1"/>
        <v>94</v>
      </c>
      <c r="B95" s="5">
        <v>3200</v>
      </c>
      <c r="C95" s="3">
        <v>6171</v>
      </c>
      <c r="D95" s="6" t="s">
        <v>20</v>
      </c>
      <c r="E95" s="3">
        <v>5021</v>
      </c>
      <c r="F95" s="3" t="s">
        <v>108</v>
      </c>
      <c r="G95" s="69" t="s">
        <v>285</v>
      </c>
      <c r="H95" s="146">
        <v>60</v>
      </c>
    </row>
    <row r="96" spans="1:8" s="31" customFormat="1" ht="12.75">
      <c r="A96" s="26">
        <f t="shared" si="1"/>
        <v>95</v>
      </c>
      <c r="B96" s="5">
        <v>3200</v>
      </c>
      <c r="C96" s="3">
        <v>6171</v>
      </c>
      <c r="D96" s="6" t="s">
        <v>20</v>
      </c>
      <c r="E96" s="3">
        <v>5024</v>
      </c>
      <c r="F96" s="3" t="s">
        <v>114</v>
      </c>
      <c r="G96" s="69"/>
      <c r="H96" s="146">
        <v>750</v>
      </c>
    </row>
    <row r="97" spans="1:8" s="31" customFormat="1" ht="12.75">
      <c r="A97" s="26">
        <f t="shared" si="1"/>
        <v>96</v>
      </c>
      <c r="B97" s="5">
        <v>3200</v>
      </c>
      <c r="C97" s="3">
        <v>6171</v>
      </c>
      <c r="D97" s="6" t="s">
        <v>20</v>
      </c>
      <c r="E97" s="3">
        <v>5031</v>
      </c>
      <c r="F97" s="3" t="s">
        <v>109</v>
      </c>
      <c r="G97" s="69"/>
      <c r="H97" s="157">
        <v>93135</v>
      </c>
    </row>
    <row r="98" spans="1:8" s="31" customFormat="1" ht="12.75">
      <c r="A98" s="26">
        <f t="shared" si="1"/>
        <v>97</v>
      </c>
      <c r="B98" s="5">
        <v>3200</v>
      </c>
      <c r="C98" s="3">
        <v>6171</v>
      </c>
      <c r="D98" s="6" t="s">
        <v>20</v>
      </c>
      <c r="E98" s="3">
        <v>5031</v>
      </c>
      <c r="F98" s="3" t="s">
        <v>109</v>
      </c>
      <c r="G98" s="69" t="s">
        <v>298</v>
      </c>
      <c r="H98" s="158">
        <v>1250</v>
      </c>
    </row>
    <row r="99" spans="1:8" s="31" customFormat="1" ht="12.75">
      <c r="A99" s="26">
        <f t="shared" si="1"/>
        <v>98</v>
      </c>
      <c r="B99" s="5">
        <v>3200</v>
      </c>
      <c r="C99" s="3">
        <v>6171</v>
      </c>
      <c r="D99" s="6" t="s">
        <v>20</v>
      </c>
      <c r="E99" s="3">
        <v>5031</v>
      </c>
      <c r="F99" s="3" t="s">
        <v>109</v>
      </c>
      <c r="G99" s="69" t="s">
        <v>259</v>
      </c>
      <c r="H99" s="146">
        <v>278</v>
      </c>
    </row>
    <row r="100" spans="1:8" s="31" customFormat="1" ht="12.75">
      <c r="A100" s="26">
        <f t="shared" si="1"/>
        <v>99</v>
      </c>
      <c r="B100" s="5">
        <v>3200</v>
      </c>
      <c r="C100" s="3">
        <v>6171</v>
      </c>
      <c r="D100" s="3" t="s">
        <v>13</v>
      </c>
      <c r="E100" s="3">
        <v>5032</v>
      </c>
      <c r="F100" s="3" t="s">
        <v>250</v>
      </c>
      <c r="G100" s="69"/>
      <c r="H100" s="157">
        <v>33579</v>
      </c>
    </row>
    <row r="101" spans="1:8" s="31" customFormat="1" ht="12.75">
      <c r="A101" s="26">
        <f t="shared" si="1"/>
        <v>100</v>
      </c>
      <c r="B101" s="5">
        <v>3200</v>
      </c>
      <c r="C101" s="3">
        <v>6171</v>
      </c>
      <c r="D101" s="3" t="s">
        <v>13</v>
      </c>
      <c r="E101" s="3">
        <v>5032</v>
      </c>
      <c r="F101" s="3" t="s">
        <v>250</v>
      </c>
      <c r="G101" s="69" t="s">
        <v>298</v>
      </c>
      <c r="H101" s="158">
        <v>450</v>
      </c>
    </row>
    <row r="102" spans="1:8" s="31" customFormat="1" ht="12.75">
      <c r="A102" s="26">
        <f t="shared" si="1"/>
        <v>101</v>
      </c>
      <c r="B102" s="5">
        <v>3200</v>
      </c>
      <c r="C102" s="3">
        <v>6171</v>
      </c>
      <c r="D102" s="3" t="s">
        <v>13</v>
      </c>
      <c r="E102" s="3">
        <v>5032</v>
      </c>
      <c r="F102" s="3" t="s">
        <v>250</v>
      </c>
      <c r="G102" s="69" t="s">
        <v>259</v>
      </c>
      <c r="H102" s="146">
        <v>100</v>
      </c>
    </row>
    <row r="103" spans="1:8" s="31" customFormat="1" ht="12.75">
      <c r="A103" s="26">
        <f t="shared" si="1"/>
        <v>102</v>
      </c>
      <c r="B103" s="5">
        <v>3200</v>
      </c>
      <c r="C103" s="3">
        <v>6171</v>
      </c>
      <c r="D103" s="3" t="s">
        <v>13</v>
      </c>
      <c r="E103" s="3">
        <v>5038</v>
      </c>
      <c r="F103" s="3" t="s">
        <v>321</v>
      </c>
      <c r="G103" s="69"/>
      <c r="H103" s="146">
        <v>2477</v>
      </c>
    </row>
    <row r="104" spans="1:8" s="31" customFormat="1" ht="12.75">
      <c r="A104" s="26">
        <f t="shared" si="1"/>
        <v>103</v>
      </c>
      <c r="B104" s="5">
        <v>3200</v>
      </c>
      <c r="C104" s="3">
        <v>6171</v>
      </c>
      <c r="D104" s="3" t="s">
        <v>13</v>
      </c>
      <c r="E104" s="3">
        <v>5039</v>
      </c>
      <c r="F104" s="3" t="s">
        <v>112</v>
      </c>
      <c r="G104" s="69"/>
      <c r="H104" s="146">
        <v>11</v>
      </c>
    </row>
    <row r="105" spans="1:8" s="31" customFormat="1" ht="12.75">
      <c r="A105" s="26">
        <f t="shared" si="1"/>
        <v>104</v>
      </c>
      <c r="B105" s="5">
        <v>3200</v>
      </c>
      <c r="C105" s="3">
        <v>6171</v>
      </c>
      <c r="D105" s="3" t="s">
        <v>13</v>
      </c>
      <c r="E105" s="3">
        <v>5132</v>
      </c>
      <c r="F105" s="3" t="s">
        <v>115</v>
      </c>
      <c r="G105" s="69"/>
      <c r="H105" s="146">
        <v>122</v>
      </c>
    </row>
    <row r="106" spans="1:8" s="31" customFormat="1" ht="12.75">
      <c r="A106" s="26">
        <f t="shared" si="1"/>
        <v>105</v>
      </c>
      <c r="B106" s="5">
        <v>3200</v>
      </c>
      <c r="C106" s="3">
        <v>6171</v>
      </c>
      <c r="D106" s="3" t="s">
        <v>13</v>
      </c>
      <c r="E106" s="3">
        <v>5133</v>
      </c>
      <c r="F106" s="3" t="s">
        <v>252</v>
      </c>
      <c r="G106" s="69"/>
      <c r="H106" s="146">
        <v>35</v>
      </c>
    </row>
    <row r="107" spans="1:8" s="31" customFormat="1" ht="12.75">
      <c r="A107" s="26">
        <f t="shared" si="1"/>
        <v>106</v>
      </c>
      <c r="B107" s="5">
        <v>3200</v>
      </c>
      <c r="C107" s="3">
        <v>6171</v>
      </c>
      <c r="D107" s="3" t="s">
        <v>13</v>
      </c>
      <c r="E107" s="3">
        <v>5133</v>
      </c>
      <c r="F107" s="3" t="s">
        <v>252</v>
      </c>
      <c r="G107" s="69" t="s">
        <v>285</v>
      </c>
      <c r="H107" s="146">
        <v>2</v>
      </c>
    </row>
    <row r="108" spans="1:8" s="31" customFormat="1" ht="12.75">
      <c r="A108" s="26">
        <f t="shared" si="1"/>
        <v>107</v>
      </c>
      <c r="B108" s="5">
        <v>3200</v>
      </c>
      <c r="C108" s="3">
        <v>6171</v>
      </c>
      <c r="D108" s="3" t="s">
        <v>13</v>
      </c>
      <c r="E108" s="3">
        <v>5136</v>
      </c>
      <c r="F108" s="3" t="s">
        <v>92</v>
      </c>
      <c r="G108" s="69"/>
      <c r="H108" s="146">
        <v>1110</v>
      </c>
    </row>
    <row r="109" spans="1:8" ht="12.75">
      <c r="A109" s="26">
        <f t="shared" si="1"/>
        <v>108</v>
      </c>
      <c r="B109" s="5">
        <v>3200</v>
      </c>
      <c r="C109" s="3">
        <v>6171</v>
      </c>
      <c r="D109" s="3" t="s">
        <v>13</v>
      </c>
      <c r="E109" s="3">
        <v>5136</v>
      </c>
      <c r="F109" s="3" t="s">
        <v>92</v>
      </c>
      <c r="G109" s="69" t="s">
        <v>285</v>
      </c>
      <c r="H109" s="146">
        <v>35</v>
      </c>
    </row>
    <row r="110" spans="1:8" ht="12.75">
      <c r="A110" s="26">
        <f t="shared" si="1"/>
        <v>109</v>
      </c>
      <c r="B110" s="5">
        <v>3200</v>
      </c>
      <c r="C110" s="3">
        <v>6171</v>
      </c>
      <c r="D110" s="3" t="s">
        <v>13</v>
      </c>
      <c r="E110" s="3">
        <v>5137</v>
      </c>
      <c r="F110" s="6" t="s">
        <v>93</v>
      </c>
      <c r="G110" s="71"/>
      <c r="H110" s="146">
        <v>3376</v>
      </c>
    </row>
    <row r="111" spans="1:8" ht="12.75">
      <c r="A111" s="26">
        <f t="shared" si="1"/>
        <v>110</v>
      </c>
      <c r="B111" s="5">
        <v>3200</v>
      </c>
      <c r="C111" s="3">
        <v>6171</v>
      </c>
      <c r="D111" s="3" t="s">
        <v>13</v>
      </c>
      <c r="E111" s="3">
        <v>5137</v>
      </c>
      <c r="F111" s="6" t="s">
        <v>93</v>
      </c>
      <c r="G111" s="71" t="s">
        <v>285</v>
      </c>
      <c r="H111" s="146">
        <v>25</v>
      </c>
    </row>
    <row r="112" spans="1:8" ht="12.75">
      <c r="A112" s="26">
        <f t="shared" si="1"/>
        <v>111</v>
      </c>
      <c r="B112" s="5">
        <v>3200</v>
      </c>
      <c r="C112" s="3">
        <v>6171</v>
      </c>
      <c r="D112" s="3" t="s">
        <v>13</v>
      </c>
      <c r="E112" s="3">
        <v>5139</v>
      </c>
      <c r="F112" s="3" t="s">
        <v>106</v>
      </c>
      <c r="G112" s="69"/>
      <c r="H112" s="146">
        <v>4949</v>
      </c>
    </row>
    <row r="113" spans="1:8" ht="12.75">
      <c r="A113" s="26">
        <f t="shared" si="1"/>
        <v>112</v>
      </c>
      <c r="B113" s="5">
        <v>3200</v>
      </c>
      <c r="C113" s="3">
        <v>6171</v>
      </c>
      <c r="D113" s="3" t="s">
        <v>13</v>
      </c>
      <c r="E113" s="3">
        <v>5139</v>
      </c>
      <c r="F113" s="3" t="s">
        <v>106</v>
      </c>
      <c r="G113" s="69" t="s">
        <v>285</v>
      </c>
      <c r="H113" s="146">
        <v>31</v>
      </c>
    </row>
    <row r="114" spans="1:8" ht="12.75">
      <c r="A114" s="26">
        <f t="shared" si="1"/>
        <v>113</v>
      </c>
      <c r="B114" s="5">
        <v>3200</v>
      </c>
      <c r="C114" s="3">
        <v>6171</v>
      </c>
      <c r="D114" s="3" t="s">
        <v>13</v>
      </c>
      <c r="E114" s="3">
        <v>5149</v>
      </c>
      <c r="F114" s="3" t="s">
        <v>116</v>
      </c>
      <c r="G114" s="69"/>
      <c r="H114" s="146">
        <v>5</v>
      </c>
    </row>
    <row r="115" spans="1:8" ht="12.75">
      <c r="A115" s="26">
        <f t="shared" si="1"/>
        <v>114</v>
      </c>
      <c r="B115" s="5">
        <v>3200</v>
      </c>
      <c r="C115" s="3">
        <v>6171</v>
      </c>
      <c r="D115" s="3" t="s">
        <v>13</v>
      </c>
      <c r="E115" s="3">
        <v>5153</v>
      </c>
      <c r="F115" s="3" t="s">
        <v>117</v>
      </c>
      <c r="G115" s="69" t="s">
        <v>285</v>
      </c>
      <c r="H115" s="146">
        <v>22</v>
      </c>
    </row>
    <row r="116" spans="1:8" ht="12.75">
      <c r="A116" s="26">
        <f t="shared" si="1"/>
        <v>115</v>
      </c>
      <c r="B116" s="5">
        <v>3200</v>
      </c>
      <c r="C116" s="3">
        <v>6171</v>
      </c>
      <c r="D116" s="3" t="s">
        <v>13</v>
      </c>
      <c r="E116" s="3">
        <v>5154</v>
      </c>
      <c r="F116" s="3" t="s">
        <v>102</v>
      </c>
      <c r="G116" s="69" t="s">
        <v>285</v>
      </c>
      <c r="H116" s="146">
        <v>30</v>
      </c>
    </row>
    <row r="117" spans="1:8" ht="12.75">
      <c r="A117" s="26">
        <f t="shared" si="1"/>
        <v>116</v>
      </c>
      <c r="B117" s="5">
        <v>3200</v>
      </c>
      <c r="C117" s="3">
        <v>6171</v>
      </c>
      <c r="D117" s="3" t="s">
        <v>13</v>
      </c>
      <c r="E117" s="3">
        <v>5156</v>
      </c>
      <c r="F117" s="3" t="s">
        <v>118</v>
      </c>
      <c r="G117" s="69"/>
      <c r="H117" s="146">
        <v>1670</v>
      </c>
    </row>
    <row r="118" spans="1:8" ht="12.75">
      <c r="A118" s="26">
        <f t="shared" si="1"/>
        <v>117</v>
      </c>
      <c r="B118" s="5">
        <v>3200</v>
      </c>
      <c r="C118" s="3">
        <v>6171</v>
      </c>
      <c r="D118" s="3" t="s">
        <v>13</v>
      </c>
      <c r="E118" s="3">
        <v>5161</v>
      </c>
      <c r="F118" s="3" t="s">
        <v>119</v>
      </c>
      <c r="G118" s="69"/>
      <c r="H118" s="146">
        <v>6541</v>
      </c>
    </row>
    <row r="119" spans="1:8" ht="12.75">
      <c r="A119" s="26">
        <f t="shared" si="1"/>
        <v>118</v>
      </c>
      <c r="B119" s="5">
        <v>3200</v>
      </c>
      <c r="C119" s="3">
        <v>6171</v>
      </c>
      <c r="D119" s="3" t="s">
        <v>13</v>
      </c>
      <c r="E119" s="3">
        <v>5162</v>
      </c>
      <c r="F119" s="3" t="s">
        <v>103</v>
      </c>
      <c r="G119" s="69"/>
      <c r="H119" s="146">
        <v>20</v>
      </c>
    </row>
    <row r="120" spans="1:8" ht="12.75">
      <c r="A120" s="26">
        <f t="shared" si="1"/>
        <v>119</v>
      </c>
      <c r="B120" s="5">
        <v>3200</v>
      </c>
      <c r="C120" s="3">
        <v>6171</v>
      </c>
      <c r="D120" s="3" t="s">
        <v>13</v>
      </c>
      <c r="E120" s="3">
        <v>5163</v>
      </c>
      <c r="F120" s="3" t="s">
        <v>94</v>
      </c>
      <c r="G120" s="69"/>
      <c r="H120" s="146">
        <v>875</v>
      </c>
    </row>
    <row r="121" spans="1:8" ht="12.75">
      <c r="A121" s="26">
        <f t="shared" si="1"/>
        <v>120</v>
      </c>
      <c r="B121" s="5">
        <v>3200</v>
      </c>
      <c r="C121" s="3">
        <v>6171</v>
      </c>
      <c r="D121" s="3" t="s">
        <v>13</v>
      </c>
      <c r="E121" s="3">
        <v>5164</v>
      </c>
      <c r="F121" s="3" t="s">
        <v>104</v>
      </c>
      <c r="G121" s="69"/>
      <c r="H121" s="146">
        <v>1273</v>
      </c>
    </row>
    <row r="122" spans="1:8" ht="12.75">
      <c r="A122" s="26">
        <f t="shared" si="1"/>
        <v>121</v>
      </c>
      <c r="B122" s="5">
        <v>3200</v>
      </c>
      <c r="C122" s="3">
        <v>6171</v>
      </c>
      <c r="D122" s="3" t="s">
        <v>13</v>
      </c>
      <c r="E122" s="3">
        <v>5164</v>
      </c>
      <c r="F122" s="3" t="s">
        <v>104</v>
      </c>
      <c r="G122" s="69" t="s">
        <v>285</v>
      </c>
      <c r="H122" s="146">
        <v>10</v>
      </c>
    </row>
    <row r="123" spans="1:8" ht="12.75">
      <c r="A123" s="26">
        <f t="shared" si="1"/>
        <v>122</v>
      </c>
      <c r="B123" s="5">
        <v>3200</v>
      </c>
      <c r="C123" s="3">
        <v>6171</v>
      </c>
      <c r="D123" s="3" t="s">
        <v>13</v>
      </c>
      <c r="E123" s="3">
        <v>5166</v>
      </c>
      <c r="F123" s="3" t="s">
        <v>95</v>
      </c>
      <c r="G123" s="69"/>
      <c r="H123" s="146">
        <v>845</v>
      </c>
    </row>
    <row r="124" spans="1:8" ht="12.75">
      <c r="A124" s="26">
        <f t="shared" si="1"/>
        <v>123</v>
      </c>
      <c r="B124" s="5">
        <v>3200</v>
      </c>
      <c r="C124" s="3">
        <v>6171</v>
      </c>
      <c r="D124" s="3" t="s">
        <v>13</v>
      </c>
      <c r="E124" s="3">
        <v>5167</v>
      </c>
      <c r="F124" s="3" t="s">
        <v>120</v>
      </c>
      <c r="G124" s="69"/>
      <c r="H124" s="146">
        <v>6100</v>
      </c>
    </row>
    <row r="125" spans="1:8" ht="12.75">
      <c r="A125" s="26">
        <f t="shared" si="1"/>
        <v>124</v>
      </c>
      <c r="B125" s="5">
        <v>3200</v>
      </c>
      <c r="C125" s="3">
        <v>6171</v>
      </c>
      <c r="D125" s="3" t="s">
        <v>13</v>
      </c>
      <c r="E125" s="3">
        <v>5167</v>
      </c>
      <c r="F125" s="3" t="s">
        <v>120</v>
      </c>
      <c r="G125" s="69" t="s">
        <v>285</v>
      </c>
      <c r="H125" s="146">
        <v>800</v>
      </c>
    </row>
    <row r="126" spans="1:8" ht="12.75">
      <c r="A126" s="26">
        <f t="shared" si="1"/>
        <v>125</v>
      </c>
      <c r="B126" s="5">
        <v>3200</v>
      </c>
      <c r="C126" s="3">
        <v>6171</v>
      </c>
      <c r="D126" s="3" t="s">
        <v>13</v>
      </c>
      <c r="E126" s="3">
        <v>5169</v>
      </c>
      <c r="F126" s="3" t="s">
        <v>96</v>
      </c>
      <c r="G126" s="69"/>
      <c r="H126" s="146">
        <v>12111</v>
      </c>
    </row>
    <row r="127" spans="1:8" ht="12.75">
      <c r="A127" s="26">
        <f t="shared" si="1"/>
        <v>126</v>
      </c>
      <c r="B127" s="5">
        <v>3200</v>
      </c>
      <c r="C127" s="3">
        <v>6171</v>
      </c>
      <c r="D127" s="3" t="s">
        <v>13</v>
      </c>
      <c r="E127" s="3">
        <v>5169</v>
      </c>
      <c r="F127" s="3" t="s">
        <v>96</v>
      </c>
      <c r="G127" s="69" t="s">
        <v>285</v>
      </c>
      <c r="H127" s="146">
        <v>8910</v>
      </c>
    </row>
    <row r="128" spans="1:8" ht="12.75">
      <c r="A128" s="26">
        <f t="shared" si="1"/>
        <v>127</v>
      </c>
      <c r="B128" s="5">
        <v>3200</v>
      </c>
      <c r="C128" s="3">
        <v>6171</v>
      </c>
      <c r="D128" s="3" t="s">
        <v>13</v>
      </c>
      <c r="E128" s="3">
        <v>5171</v>
      </c>
      <c r="F128" s="3" t="s">
        <v>121</v>
      </c>
      <c r="G128" s="69"/>
      <c r="H128" s="146">
        <v>1813</v>
      </c>
    </row>
    <row r="129" spans="1:8" ht="12.75">
      <c r="A129" s="26">
        <f t="shared" si="1"/>
        <v>128</v>
      </c>
      <c r="B129" s="5">
        <v>3200</v>
      </c>
      <c r="C129" s="3">
        <v>6171</v>
      </c>
      <c r="D129" s="3" t="s">
        <v>13</v>
      </c>
      <c r="E129" s="3">
        <v>5171</v>
      </c>
      <c r="F129" s="3" t="s">
        <v>121</v>
      </c>
      <c r="G129" s="69" t="s">
        <v>285</v>
      </c>
      <c r="H129" s="146">
        <v>60</v>
      </c>
    </row>
    <row r="130" spans="1:8" ht="12.75">
      <c r="A130" s="26">
        <f t="shared" si="1"/>
        <v>129</v>
      </c>
      <c r="B130" s="5">
        <v>3200</v>
      </c>
      <c r="C130" s="3">
        <v>6171</v>
      </c>
      <c r="D130" s="3" t="s">
        <v>13</v>
      </c>
      <c r="E130" s="3">
        <v>5173</v>
      </c>
      <c r="F130" s="27" t="s">
        <v>129</v>
      </c>
      <c r="G130" s="69"/>
      <c r="H130" s="146">
        <v>1528</v>
      </c>
    </row>
    <row r="131" spans="1:8" ht="12.75">
      <c r="A131" s="26">
        <f t="shared" si="1"/>
        <v>130</v>
      </c>
      <c r="B131" s="5">
        <v>3200</v>
      </c>
      <c r="C131" s="3">
        <v>6171</v>
      </c>
      <c r="D131" s="3" t="s">
        <v>13</v>
      </c>
      <c r="E131" s="3">
        <v>5175</v>
      </c>
      <c r="F131" s="3" t="s">
        <v>97</v>
      </c>
      <c r="G131" s="69"/>
      <c r="H131" s="146">
        <v>2466</v>
      </c>
    </row>
    <row r="132" spans="1:8" ht="12.75">
      <c r="A132" s="26">
        <f aca="true" t="shared" si="2" ref="A132:A195">A131+1</f>
        <v>131</v>
      </c>
      <c r="B132" s="5">
        <v>3200</v>
      </c>
      <c r="C132" s="3">
        <v>6171</v>
      </c>
      <c r="D132" s="3" t="s">
        <v>13</v>
      </c>
      <c r="E132" s="3">
        <v>5175</v>
      </c>
      <c r="F132" s="3" t="s">
        <v>97</v>
      </c>
      <c r="G132" s="69" t="s">
        <v>285</v>
      </c>
      <c r="H132" s="146">
        <v>20</v>
      </c>
    </row>
    <row r="133" spans="1:8" ht="12.75">
      <c r="A133" s="26">
        <f t="shared" si="2"/>
        <v>132</v>
      </c>
      <c r="B133" s="5">
        <v>3200</v>
      </c>
      <c r="C133" s="3">
        <v>6171</v>
      </c>
      <c r="D133" s="3" t="s">
        <v>13</v>
      </c>
      <c r="E133" s="3">
        <v>5176</v>
      </c>
      <c r="F133" s="3" t="s">
        <v>122</v>
      </c>
      <c r="G133" s="69"/>
      <c r="H133" s="146">
        <v>50</v>
      </c>
    </row>
    <row r="134" spans="1:8" ht="12.75">
      <c r="A134" s="26">
        <f t="shared" si="2"/>
        <v>133</v>
      </c>
      <c r="B134" s="5">
        <v>3200</v>
      </c>
      <c r="C134" s="3">
        <v>6171</v>
      </c>
      <c r="D134" s="3" t="s">
        <v>13</v>
      </c>
      <c r="E134" s="3">
        <v>5179</v>
      </c>
      <c r="F134" s="3" t="s">
        <v>123</v>
      </c>
      <c r="G134" s="69"/>
      <c r="H134" s="146">
        <v>30</v>
      </c>
    </row>
    <row r="135" spans="1:8" ht="12.75">
      <c r="A135" s="26">
        <f t="shared" si="2"/>
        <v>134</v>
      </c>
      <c r="B135" s="5">
        <v>3200</v>
      </c>
      <c r="C135" s="3">
        <v>6171</v>
      </c>
      <c r="D135" s="3" t="s">
        <v>13</v>
      </c>
      <c r="E135" s="3">
        <v>5179</v>
      </c>
      <c r="F135" s="3" t="s">
        <v>123</v>
      </c>
      <c r="G135" s="69" t="s">
        <v>285</v>
      </c>
      <c r="H135" s="146">
        <v>3754</v>
      </c>
    </row>
    <row r="136" spans="1:8" ht="12.75">
      <c r="A136" s="26">
        <f t="shared" si="2"/>
        <v>135</v>
      </c>
      <c r="B136" s="5">
        <v>3200</v>
      </c>
      <c r="C136" s="3">
        <v>6171</v>
      </c>
      <c r="D136" s="3" t="s">
        <v>13</v>
      </c>
      <c r="E136" s="3">
        <v>5192</v>
      </c>
      <c r="F136" s="3" t="s">
        <v>133</v>
      </c>
      <c r="G136" s="69"/>
      <c r="H136" s="146">
        <v>350</v>
      </c>
    </row>
    <row r="137" spans="1:8" ht="12.75">
      <c r="A137" s="26">
        <f t="shared" si="2"/>
        <v>136</v>
      </c>
      <c r="B137" s="5">
        <v>3200</v>
      </c>
      <c r="C137" s="3">
        <v>6171</v>
      </c>
      <c r="D137" s="3" t="s">
        <v>13</v>
      </c>
      <c r="E137" s="3">
        <v>5194</v>
      </c>
      <c r="F137" s="3" t="s">
        <v>98</v>
      </c>
      <c r="G137" s="69"/>
      <c r="H137" s="146">
        <v>374</v>
      </c>
    </row>
    <row r="138" spans="1:8" ht="12.75">
      <c r="A138" s="26">
        <f t="shared" si="2"/>
        <v>137</v>
      </c>
      <c r="B138" s="5">
        <v>3200</v>
      </c>
      <c r="C138" s="3">
        <v>6171</v>
      </c>
      <c r="D138" s="3" t="s">
        <v>13</v>
      </c>
      <c r="E138" s="3">
        <v>5229</v>
      </c>
      <c r="F138" s="27" t="s">
        <v>326</v>
      </c>
      <c r="G138" s="72" t="s">
        <v>336</v>
      </c>
      <c r="H138" s="146">
        <v>1518</v>
      </c>
    </row>
    <row r="139" spans="1:8" ht="12.75">
      <c r="A139" s="26">
        <f t="shared" si="2"/>
        <v>138</v>
      </c>
      <c r="B139" s="5">
        <v>3200</v>
      </c>
      <c r="C139" s="3">
        <v>6171</v>
      </c>
      <c r="D139" s="3" t="s">
        <v>13</v>
      </c>
      <c r="E139" s="3">
        <v>5361</v>
      </c>
      <c r="F139" s="3" t="s">
        <v>125</v>
      </c>
      <c r="G139" s="69"/>
      <c r="H139" s="146">
        <v>321</v>
      </c>
    </row>
    <row r="140" spans="1:8" ht="12.75">
      <c r="A140" s="26">
        <f t="shared" si="2"/>
        <v>139</v>
      </c>
      <c r="B140" s="5">
        <v>3200</v>
      </c>
      <c r="C140" s="3">
        <v>6171</v>
      </c>
      <c r="D140" s="3" t="s">
        <v>13</v>
      </c>
      <c r="E140" s="3">
        <v>5362</v>
      </c>
      <c r="F140" s="3" t="s">
        <v>260</v>
      </c>
      <c r="G140" s="69"/>
      <c r="H140" s="146">
        <v>111</v>
      </c>
    </row>
    <row r="141" spans="1:8" ht="12.75">
      <c r="A141" s="26">
        <f t="shared" si="2"/>
        <v>140</v>
      </c>
      <c r="B141" s="5">
        <v>3200</v>
      </c>
      <c r="C141" s="3">
        <v>6171</v>
      </c>
      <c r="D141" s="3" t="s">
        <v>13</v>
      </c>
      <c r="E141" s="3">
        <v>5365</v>
      </c>
      <c r="F141" s="3" t="s">
        <v>247</v>
      </c>
      <c r="G141" s="69" t="s">
        <v>285</v>
      </c>
      <c r="H141" s="146">
        <v>21</v>
      </c>
    </row>
    <row r="142" spans="1:8" ht="12.75">
      <c r="A142" s="26">
        <f t="shared" si="2"/>
        <v>141</v>
      </c>
      <c r="B142" s="5">
        <v>3200</v>
      </c>
      <c r="C142" s="3">
        <v>6171</v>
      </c>
      <c r="D142" s="3" t="s">
        <v>13</v>
      </c>
      <c r="E142" s="3">
        <v>5424</v>
      </c>
      <c r="F142" s="3" t="s">
        <v>253</v>
      </c>
      <c r="G142" s="69"/>
      <c r="H142" s="146">
        <v>2517</v>
      </c>
    </row>
    <row r="143" spans="1:8" ht="12.75">
      <c r="A143" s="26">
        <f t="shared" si="2"/>
        <v>142</v>
      </c>
      <c r="B143" s="5">
        <v>3200</v>
      </c>
      <c r="C143" s="3">
        <v>6171</v>
      </c>
      <c r="D143" s="3" t="s">
        <v>13</v>
      </c>
      <c r="E143" s="3">
        <v>5492</v>
      </c>
      <c r="F143" s="3" t="s">
        <v>126</v>
      </c>
      <c r="G143" s="69"/>
      <c r="H143" s="146">
        <v>335</v>
      </c>
    </row>
    <row r="144" spans="1:8" ht="12.75">
      <c r="A144" s="26">
        <f t="shared" si="2"/>
        <v>143</v>
      </c>
      <c r="B144" s="5">
        <v>3200</v>
      </c>
      <c r="C144" s="3">
        <v>6171</v>
      </c>
      <c r="D144" s="3" t="s">
        <v>13</v>
      </c>
      <c r="E144" s="3">
        <v>5499</v>
      </c>
      <c r="F144" s="3" t="s">
        <v>134</v>
      </c>
      <c r="G144" s="69" t="s">
        <v>285</v>
      </c>
      <c r="H144" s="146">
        <v>4878</v>
      </c>
    </row>
    <row r="145" spans="1:8" ht="12.75">
      <c r="A145" s="26">
        <f t="shared" si="2"/>
        <v>144</v>
      </c>
      <c r="B145" s="32"/>
      <c r="C145" s="33" t="s">
        <v>128</v>
      </c>
      <c r="D145" s="33"/>
      <c r="E145" s="33"/>
      <c r="F145" s="33"/>
      <c r="G145" s="70"/>
      <c r="H145" s="153">
        <f>SUBTOTAL(9,H90:H144)</f>
        <v>569850</v>
      </c>
    </row>
    <row r="146" spans="1:8" ht="12.75">
      <c r="A146" s="26">
        <f t="shared" si="2"/>
        <v>145</v>
      </c>
      <c r="B146" s="5">
        <v>3200</v>
      </c>
      <c r="C146" s="3">
        <v>6223</v>
      </c>
      <c r="D146" s="3" t="s">
        <v>14</v>
      </c>
      <c r="E146" s="3">
        <v>5139</v>
      </c>
      <c r="F146" s="3" t="s">
        <v>106</v>
      </c>
      <c r="G146" s="69"/>
      <c r="H146" s="146">
        <v>80</v>
      </c>
    </row>
    <row r="147" spans="1:8" ht="12.75">
      <c r="A147" s="26">
        <f t="shared" si="2"/>
        <v>146</v>
      </c>
      <c r="B147" s="5">
        <v>3200</v>
      </c>
      <c r="C147" s="3">
        <v>6223</v>
      </c>
      <c r="D147" s="3" t="s">
        <v>14</v>
      </c>
      <c r="E147" s="3">
        <v>5163</v>
      </c>
      <c r="F147" s="3" t="s">
        <v>94</v>
      </c>
      <c r="G147" s="69"/>
      <c r="H147" s="146">
        <v>20</v>
      </c>
    </row>
    <row r="148" spans="1:8" ht="12.75">
      <c r="A148" s="26">
        <f t="shared" si="2"/>
        <v>147</v>
      </c>
      <c r="B148" s="5">
        <v>3200</v>
      </c>
      <c r="C148" s="3">
        <v>6223</v>
      </c>
      <c r="D148" s="3" t="s">
        <v>14</v>
      </c>
      <c r="E148" s="3">
        <v>5164</v>
      </c>
      <c r="F148" s="3" t="s">
        <v>104</v>
      </c>
      <c r="G148" s="69"/>
      <c r="H148" s="146">
        <v>160</v>
      </c>
    </row>
    <row r="149" spans="1:8" ht="12.75">
      <c r="A149" s="26">
        <f t="shared" si="2"/>
        <v>148</v>
      </c>
      <c r="B149" s="5">
        <v>3200</v>
      </c>
      <c r="C149" s="3">
        <v>6223</v>
      </c>
      <c r="D149" s="3" t="s">
        <v>14</v>
      </c>
      <c r="E149" s="3">
        <v>5169</v>
      </c>
      <c r="F149" s="3" t="s">
        <v>96</v>
      </c>
      <c r="G149" s="69"/>
      <c r="H149" s="146">
        <v>1938</v>
      </c>
    </row>
    <row r="150" spans="1:8" ht="12.75">
      <c r="A150" s="26">
        <f t="shared" si="2"/>
        <v>149</v>
      </c>
      <c r="B150" s="5">
        <v>3200</v>
      </c>
      <c r="C150" s="3">
        <v>6223</v>
      </c>
      <c r="D150" s="3" t="s">
        <v>14</v>
      </c>
      <c r="E150" s="3">
        <v>5173</v>
      </c>
      <c r="F150" s="3" t="s">
        <v>129</v>
      </c>
      <c r="G150" s="69"/>
      <c r="H150" s="146">
        <v>4130</v>
      </c>
    </row>
    <row r="151" spans="1:8" ht="12.75">
      <c r="A151" s="26">
        <f t="shared" si="2"/>
        <v>150</v>
      </c>
      <c r="B151" s="5">
        <v>3200</v>
      </c>
      <c r="C151" s="3">
        <v>6223</v>
      </c>
      <c r="D151" s="3" t="s">
        <v>14</v>
      </c>
      <c r="E151" s="3">
        <v>5175</v>
      </c>
      <c r="F151" s="3" t="s">
        <v>97</v>
      </c>
      <c r="G151" s="69"/>
      <c r="H151" s="146">
        <v>1021</v>
      </c>
    </row>
    <row r="152" spans="1:8" ht="12.75">
      <c r="A152" s="26">
        <f t="shared" si="2"/>
        <v>151</v>
      </c>
      <c r="B152" s="5">
        <v>3200</v>
      </c>
      <c r="C152" s="3">
        <v>6223</v>
      </c>
      <c r="D152" s="3" t="s">
        <v>14</v>
      </c>
      <c r="E152" s="3">
        <v>5176</v>
      </c>
      <c r="F152" s="3" t="s">
        <v>122</v>
      </c>
      <c r="G152" s="69"/>
      <c r="H152" s="146">
        <v>100</v>
      </c>
    </row>
    <row r="153" spans="1:8" ht="12.75">
      <c r="A153" s="26">
        <f t="shared" si="2"/>
        <v>152</v>
      </c>
      <c r="B153" s="5">
        <v>3200</v>
      </c>
      <c r="C153" s="3">
        <v>6223</v>
      </c>
      <c r="D153" s="3" t="s">
        <v>14</v>
      </c>
      <c r="E153" s="3">
        <v>5179</v>
      </c>
      <c r="F153" s="3" t="s">
        <v>123</v>
      </c>
      <c r="G153" s="69"/>
      <c r="H153" s="146">
        <v>42</v>
      </c>
    </row>
    <row r="154" spans="1:8" ht="12.75">
      <c r="A154" s="26">
        <f t="shared" si="2"/>
        <v>153</v>
      </c>
      <c r="B154" s="5">
        <v>3200</v>
      </c>
      <c r="C154" s="3">
        <v>6223</v>
      </c>
      <c r="D154" s="3" t="s">
        <v>14</v>
      </c>
      <c r="E154" s="3">
        <v>5194</v>
      </c>
      <c r="F154" s="3" t="s">
        <v>98</v>
      </c>
      <c r="G154" s="69"/>
      <c r="H154" s="146">
        <v>80</v>
      </c>
    </row>
    <row r="155" spans="1:8" ht="12.75">
      <c r="A155" s="26">
        <f t="shared" si="2"/>
        <v>154</v>
      </c>
      <c r="B155" s="5">
        <v>3200</v>
      </c>
      <c r="C155" s="3">
        <v>6223</v>
      </c>
      <c r="D155" s="3" t="s">
        <v>14</v>
      </c>
      <c r="E155" s="3">
        <v>5229</v>
      </c>
      <c r="F155" s="27" t="s">
        <v>326</v>
      </c>
      <c r="G155" s="72"/>
      <c r="H155" s="146">
        <v>839</v>
      </c>
    </row>
    <row r="156" spans="1:8" ht="12.75">
      <c r="A156" s="26">
        <f t="shared" si="2"/>
        <v>155</v>
      </c>
      <c r="B156" s="32"/>
      <c r="C156" s="33" t="s">
        <v>130</v>
      </c>
      <c r="D156" s="33"/>
      <c r="E156" s="33"/>
      <c r="F156" s="34"/>
      <c r="G156" s="73"/>
      <c r="H156" s="153">
        <f>SUBTOTAL(9,H146:H155)</f>
        <v>8410</v>
      </c>
    </row>
    <row r="157" spans="1:8" ht="13.5" thickBot="1">
      <c r="A157" s="26">
        <f t="shared" si="2"/>
        <v>156</v>
      </c>
      <c r="B157" s="35" t="s">
        <v>15</v>
      </c>
      <c r="C157" s="36"/>
      <c r="D157" s="36"/>
      <c r="E157" s="36"/>
      <c r="F157" s="36"/>
      <c r="G157" s="74"/>
      <c r="H157" s="159">
        <f>SUBTOTAL(9,H49:H156)</f>
        <v>606881</v>
      </c>
    </row>
    <row r="158" spans="1:8" ht="12" customHeight="1">
      <c r="A158" s="26">
        <f t="shared" si="2"/>
        <v>157</v>
      </c>
      <c r="B158" s="114"/>
      <c r="C158" s="115"/>
      <c r="D158" s="115"/>
      <c r="E158" s="115"/>
      <c r="F158" s="115"/>
      <c r="G158" s="110"/>
      <c r="H158" s="160">
        <v>0</v>
      </c>
    </row>
    <row r="159" spans="1:8" ht="15.75">
      <c r="A159" s="26">
        <f t="shared" si="2"/>
        <v>158</v>
      </c>
      <c r="B159" s="128" t="s">
        <v>16</v>
      </c>
      <c r="C159" s="30"/>
      <c r="D159" s="30"/>
      <c r="E159" s="30"/>
      <c r="F159" s="30"/>
      <c r="G159" s="68"/>
      <c r="H159" s="150">
        <v>0</v>
      </c>
    </row>
    <row r="160" spans="1:8" ht="12.75">
      <c r="A160" s="26">
        <f t="shared" si="2"/>
        <v>159</v>
      </c>
      <c r="B160" s="5">
        <v>3600</v>
      </c>
      <c r="C160" s="3">
        <v>5212</v>
      </c>
      <c r="D160" s="3" t="s">
        <v>306</v>
      </c>
      <c r="E160" s="3">
        <v>5137</v>
      </c>
      <c r="F160" s="6" t="s">
        <v>93</v>
      </c>
      <c r="G160" s="68"/>
      <c r="H160" s="161">
        <v>100</v>
      </c>
    </row>
    <row r="161" spans="1:8" ht="12.75">
      <c r="A161" s="26">
        <f t="shared" si="2"/>
        <v>160</v>
      </c>
      <c r="B161" s="5">
        <v>3600</v>
      </c>
      <c r="C161" s="3">
        <v>5212</v>
      </c>
      <c r="D161" s="3" t="s">
        <v>306</v>
      </c>
      <c r="E161" s="3">
        <v>5139</v>
      </c>
      <c r="F161" s="3" t="s">
        <v>106</v>
      </c>
      <c r="G161" s="68"/>
      <c r="H161" s="161">
        <v>100</v>
      </c>
    </row>
    <row r="162" spans="1:8" ht="12.75">
      <c r="A162" s="26">
        <f t="shared" si="2"/>
        <v>161</v>
      </c>
      <c r="B162" s="5">
        <v>3600</v>
      </c>
      <c r="C162" s="3">
        <v>5212</v>
      </c>
      <c r="D162" s="3" t="s">
        <v>306</v>
      </c>
      <c r="E162" s="3">
        <v>5169</v>
      </c>
      <c r="F162" s="3" t="s">
        <v>131</v>
      </c>
      <c r="G162" s="69"/>
      <c r="H162" s="161">
        <v>100</v>
      </c>
    </row>
    <row r="163" spans="1:8" ht="12.75">
      <c r="A163" s="26">
        <f t="shared" si="2"/>
        <v>162</v>
      </c>
      <c r="B163" s="5">
        <v>3600</v>
      </c>
      <c r="C163" s="3">
        <v>5212</v>
      </c>
      <c r="D163" s="3" t="s">
        <v>306</v>
      </c>
      <c r="E163" s="3">
        <v>5192</v>
      </c>
      <c r="F163" s="3" t="s">
        <v>133</v>
      </c>
      <c r="G163" s="68"/>
      <c r="H163" s="161">
        <v>100</v>
      </c>
    </row>
    <row r="164" spans="1:8" ht="12.75">
      <c r="A164" s="26">
        <f t="shared" si="2"/>
        <v>163</v>
      </c>
      <c r="B164" s="5">
        <v>3600</v>
      </c>
      <c r="C164" s="3">
        <v>5212</v>
      </c>
      <c r="D164" s="3" t="s">
        <v>306</v>
      </c>
      <c r="E164" s="3">
        <v>5429</v>
      </c>
      <c r="F164" s="3" t="s">
        <v>331</v>
      </c>
      <c r="G164" s="68"/>
      <c r="H164" s="161">
        <v>100</v>
      </c>
    </row>
    <row r="165" spans="1:8" ht="12.75">
      <c r="A165" s="26">
        <f t="shared" si="2"/>
        <v>164</v>
      </c>
      <c r="B165" s="5"/>
      <c r="C165" s="192" t="s">
        <v>307</v>
      </c>
      <c r="D165" s="193"/>
      <c r="E165" s="3"/>
      <c r="F165" s="3"/>
      <c r="G165" s="68"/>
      <c r="H165" s="153">
        <f>SUBTOTAL(9,H160:H164)</f>
        <v>500</v>
      </c>
    </row>
    <row r="166" spans="1:8" ht="12.75">
      <c r="A166" s="26">
        <f t="shared" si="2"/>
        <v>165</v>
      </c>
      <c r="B166" s="5">
        <v>3600</v>
      </c>
      <c r="C166" s="3">
        <v>5269</v>
      </c>
      <c r="D166" s="3" t="s">
        <v>320</v>
      </c>
      <c r="E166" s="3">
        <v>5139</v>
      </c>
      <c r="F166" s="3" t="s">
        <v>106</v>
      </c>
      <c r="G166" s="110"/>
      <c r="H166" s="162">
        <v>200</v>
      </c>
    </row>
    <row r="167" spans="1:8" ht="12.75">
      <c r="A167" s="26">
        <f t="shared" si="2"/>
        <v>166</v>
      </c>
      <c r="B167" s="5"/>
      <c r="C167" s="192" t="s">
        <v>308</v>
      </c>
      <c r="D167" s="193"/>
      <c r="E167" s="3"/>
      <c r="F167" s="3"/>
      <c r="G167" s="110"/>
      <c r="H167" s="160">
        <f>SUBTOTAL(9,H166:H166)</f>
        <v>200</v>
      </c>
    </row>
    <row r="168" spans="1:8" ht="12.75">
      <c r="A168" s="26">
        <f t="shared" si="2"/>
        <v>167</v>
      </c>
      <c r="B168" s="5">
        <v>3600</v>
      </c>
      <c r="C168" s="3">
        <v>5273</v>
      </c>
      <c r="D168" s="3" t="s">
        <v>309</v>
      </c>
      <c r="E168" s="3">
        <v>5172</v>
      </c>
      <c r="F168" s="3" t="s">
        <v>132</v>
      </c>
      <c r="G168" s="70"/>
      <c r="H168" s="154">
        <v>60</v>
      </c>
    </row>
    <row r="169" spans="1:8" ht="12.75">
      <c r="A169" s="26">
        <f t="shared" si="2"/>
        <v>168</v>
      </c>
      <c r="B169" s="5">
        <v>3600</v>
      </c>
      <c r="C169" s="3">
        <v>5273</v>
      </c>
      <c r="D169" s="3" t="s">
        <v>309</v>
      </c>
      <c r="E169" s="3">
        <v>5139</v>
      </c>
      <c r="F169" s="3" t="s">
        <v>106</v>
      </c>
      <c r="G169" s="70"/>
      <c r="H169" s="154">
        <v>240</v>
      </c>
    </row>
    <row r="170" spans="1:8" ht="12.75">
      <c r="A170" s="26">
        <f t="shared" si="2"/>
        <v>169</v>
      </c>
      <c r="B170" s="32"/>
      <c r="C170" s="192" t="s">
        <v>310</v>
      </c>
      <c r="D170" s="193"/>
      <c r="E170" s="33"/>
      <c r="F170" s="33"/>
      <c r="G170" s="110"/>
      <c r="H170" s="160">
        <f>SUBTOTAL(9,H168:H169)</f>
        <v>300</v>
      </c>
    </row>
    <row r="171" spans="1:8" ht="13.5" thickBot="1">
      <c r="A171" s="26">
        <f t="shared" si="2"/>
        <v>170</v>
      </c>
      <c r="B171" s="35" t="s">
        <v>17</v>
      </c>
      <c r="C171" s="36"/>
      <c r="D171" s="36"/>
      <c r="E171" s="36"/>
      <c r="F171" s="36"/>
      <c r="G171" s="74"/>
      <c r="H171" s="159">
        <f>SUBTOTAL(9,H158:H170)</f>
        <v>1000</v>
      </c>
    </row>
    <row r="172" spans="1:8" ht="12.75" customHeight="1">
      <c r="A172" s="26">
        <f t="shared" si="2"/>
        <v>171</v>
      </c>
      <c r="B172" s="13"/>
      <c r="C172" s="14"/>
      <c r="D172" s="14"/>
      <c r="E172" s="14"/>
      <c r="F172" s="43"/>
      <c r="G172" s="79"/>
      <c r="H172" s="143">
        <v>0</v>
      </c>
    </row>
    <row r="173" spans="1:8" ht="15.75">
      <c r="A173" s="26">
        <f t="shared" si="2"/>
        <v>172</v>
      </c>
      <c r="B173" s="127" t="s">
        <v>7</v>
      </c>
      <c r="C173" s="6"/>
      <c r="D173" s="6"/>
      <c r="E173" s="6"/>
      <c r="F173" s="6"/>
      <c r="G173" s="71"/>
      <c r="H173" s="163">
        <v>0</v>
      </c>
    </row>
    <row r="174" spans="1:8" ht="12.75">
      <c r="A174" s="26">
        <f t="shared" si="2"/>
        <v>173</v>
      </c>
      <c r="B174" s="5">
        <v>3900</v>
      </c>
      <c r="C174" s="3">
        <v>6211</v>
      </c>
      <c r="D174" s="3" t="s">
        <v>56</v>
      </c>
      <c r="E174" s="3">
        <v>5136</v>
      </c>
      <c r="F174" s="3" t="s">
        <v>92</v>
      </c>
      <c r="G174" s="69"/>
      <c r="H174" s="163">
        <v>74</v>
      </c>
    </row>
    <row r="175" spans="1:8" ht="12.75">
      <c r="A175" s="26">
        <f t="shared" si="2"/>
        <v>174</v>
      </c>
      <c r="B175" s="5">
        <v>3900</v>
      </c>
      <c r="C175" s="3">
        <v>6211</v>
      </c>
      <c r="D175" s="3" t="s">
        <v>56</v>
      </c>
      <c r="E175" s="3">
        <v>5137</v>
      </c>
      <c r="F175" s="3" t="s">
        <v>93</v>
      </c>
      <c r="G175" s="71"/>
      <c r="H175" s="163">
        <v>119</v>
      </c>
    </row>
    <row r="176" spans="1:8" ht="12.75">
      <c r="A176" s="26">
        <f t="shared" si="2"/>
        <v>175</v>
      </c>
      <c r="B176" s="5">
        <v>3900</v>
      </c>
      <c r="C176" s="3">
        <v>6211</v>
      </c>
      <c r="D176" s="3" t="s">
        <v>56</v>
      </c>
      <c r="E176" s="3">
        <v>5139</v>
      </c>
      <c r="F176" s="3" t="s">
        <v>106</v>
      </c>
      <c r="G176" s="69"/>
      <c r="H176" s="163">
        <v>109</v>
      </c>
    </row>
    <row r="177" spans="1:8" ht="12.75">
      <c r="A177" s="26">
        <f t="shared" si="2"/>
        <v>176</v>
      </c>
      <c r="B177" s="5">
        <v>3900</v>
      </c>
      <c r="C177" s="3">
        <v>6211</v>
      </c>
      <c r="D177" s="3" t="s">
        <v>56</v>
      </c>
      <c r="E177" s="3">
        <v>5161</v>
      </c>
      <c r="F177" s="3" t="s">
        <v>119</v>
      </c>
      <c r="G177" s="69"/>
      <c r="H177" s="163">
        <v>4</v>
      </c>
    </row>
    <row r="178" spans="1:8" ht="12.75">
      <c r="A178" s="26">
        <f t="shared" si="2"/>
        <v>177</v>
      </c>
      <c r="B178" s="5">
        <v>3900</v>
      </c>
      <c r="C178" s="3">
        <v>6211</v>
      </c>
      <c r="D178" s="3" t="s">
        <v>56</v>
      </c>
      <c r="E178" s="3">
        <v>5163</v>
      </c>
      <c r="F178" s="3" t="s">
        <v>94</v>
      </c>
      <c r="G178" s="69"/>
      <c r="H178" s="163">
        <v>5</v>
      </c>
    </row>
    <row r="179" spans="1:8" ht="12.75">
      <c r="A179" s="26">
        <f t="shared" si="2"/>
        <v>178</v>
      </c>
      <c r="B179" s="5">
        <v>3900</v>
      </c>
      <c r="C179" s="3">
        <v>6211</v>
      </c>
      <c r="D179" s="3" t="s">
        <v>56</v>
      </c>
      <c r="E179" s="3">
        <v>5164</v>
      </c>
      <c r="F179" s="3" t="s">
        <v>104</v>
      </c>
      <c r="G179" s="69"/>
      <c r="H179" s="163">
        <v>2</v>
      </c>
    </row>
    <row r="180" spans="1:8" ht="12.75">
      <c r="A180" s="26">
        <f t="shared" si="2"/>
        <v>179</v>
      </c>
      <c r="B180" s="5">
        <v>3900</v>
      </c>
      <c r="C180" s="3">
        <v>6211</v>
      </c>
      <c r="D180" s="3" t="s">
        <v>56</v>
      </c>
      <c r="E180" s="3">
        <v>5169</v>
      </c>
      <c r="F180" s="3" t="s">
        <v>96</v>
      </c>
      <c r="G180" s="69"/>
      <c r="H180" s="163">
        <v>1518</v>
      </c>
    </row>
    <row r="181" spans="1:8" ht="12.75">
      <c r="A181" s="26">
        <f t="shared" si="2"/>
        <v>180</v>
      </c>
      <c r="B181" s="5">
        <v>3900</v>
      </c>
      <c r="C181" s="3">
        <v>6211</v>
      </c>
      <c r="D181" s="3" t="s">
        <v>56</v>
      </c>
      <c r="E181" s="3">
        <v>5171</v>
      </c>
      <c r="F181" s="3" t="s">
        <v>121</v>
      </c>
      <c r="G181" s="69"/>
      <c r="H181" s="163">
        <v>40</v>
      </c>
    </row>
    <row r="182" spans="1:8" ht="12.75">
      <c r="A182" s="26">
        <f t="shared" si="2"/>
        <v>181</v>
      </c>
      <c r="B182" s="5">
        <v>3900</v>
      </c>
      <c r="C182" s="3">
        <v>6211</v>
      </c>
      <c r="D182" s="3" t="s">
        <v>56</v>
      </c>
      <c r="E182" s="3">
        <v>5229</v>
      </c>
      <c r="F182" s="27" t="s">
        <v>326</v>
      </c>
      <c r="G182" s="69" t="s">
        <v>301</v>
      </c>
      <c r="H182" s="163">
        <v>1</v>
      </c>
    </row>
    <row r="183" spans="1:8" ht="12.75">
      <c r="A183" s="26">
        <f t="shared" si="2"/>
        <v>182</v>
      </c>
      <c r="B183" s="4"/>
      <c r="C183" s="2" t="s">
        <v>181</v>
      </c>
      <c r="D183" s="2"/>
      <c r="E183" s="2"/>
      <c r="F183" s="2"/>
      <c r="G183" s="75"/>
      <c r="H183" s="164">
        <f>SUBTOTAL(9,H174:H182)</f>
        <v>1872</v>
      </c>
    </row>
    <row r="184" spans="1:8" ht="13.5" thickBot="1">
      <c r="A184" s="26">
        <f t="shared" si="2"/>
        <v>183</v>
      </c>
      <c r="B184" s="9" t="s">
        <v>246</v>
      </c>
      <c r="C184" s="10"/>
      <c r="D184" s="10"/>
      <c r="E184" s="10"/>
      <c r="F184" s="10"/>
      <c r="G184" s="67"/>
      <c r="H184" s="142">
        <f>SUBTOTAL(9,H174:H183)</f>
        <v>1872</v>
      </c>
    </row>
    <row r="185" spans="1:8" ht="12.75" customHeight="1">
      <c r="A185" s="26">
        <f t="shared" si="2"/>
        <v>184</v>
      </c>
      <c r="B185" s="13"/>
      <c r="C185" s="14"/>
      <c r="D185" s="14"/>
      <c r="E185" s="14"/>
      <c r="F185" s="43"/>
      <c r="G185" s="79"/>
      <c r="H185" s="143">
        <v>0</v>
      </c>
    </row>
    <row r="186" spans="1:8" ht="16.5" customHeight="1">
      <c r="A186" s="26">
        <f t="shared" si="2"/>
        <v>185</v>
      </c>
      <c r="B186" s="129" t="s">
        <v>58</v>
      </c>
      <c r="C186" s="16"/>
      <c r="D186" s="16"/>
      <c r="E186" s="16"/>
      <c r="F186" s="3"/>
      <c r="G186" s="69"/>
      <c r="H186" s="165">
        <v>0</v>
      </c>
    </row>
    <row r="187" spans="1:8" ht="12.75">
      <c r="A187" s="26">
        <f t="shared" si="2"/>
        <v>186</v>
      </c>
      <c r="B187" s="5">
        <v>4100</v>
      </c>
      <c r="C187" s="3">
        <v>2219</v>
      </c>
      <c r="D187" s="16" t="s">
        <v>85</v>
      </c>
      <c r="E187" s="3">
        <v>5166</v>
      </c>
      <c r="F187" s="18" t="s">
        <v>95</v>
      </c>
      <c r="G187" s="87" t="s">
        <v>259</v>
      </c>
      <c r="H187" s="155">
        <v>290</v>
      </c>
    </row>
    <row r="188" spans="1:8" ht="12.75">
      <c r="A188" s="26">
        <f t="shared" si="2"/>
        <v>187</v>
      </c>
      <c r="B188" s="32"/>
      <c r="C188" s="33" t="s">
        <v>164</v>
      </c>
      <c r="D188" s="33"/>
      <c r="E188" s="33"/>
      <c r="F188" s="33"/>
      <c r="G188" s="70"/>
      <c r="H188" s="164">
        <f>SUBTOTAL(9,H187:H187)</f>
        <v>290</v>
      </c>
    </row>
    <row r="189" spans="1:8" ht="12.75">
      <c r="A189" s="26">
        <f t="shared" si="2"/>
        <v>188</v>
      </c>
      <c r="B189" s="28">
        <v>4100</v>
      </c>
      <c r="C189" s="29">
        <v>2229</v>
      </c>
      <c r="D189" s="29" t="s">
        <v>166</v>
      </c>
      <c r="E189" s="29">
        <v>5166</v>
      </c>
      <c r="F189" s="18" t="s">
        <v>95</v>
      </c>
      <c r="G189" s="87" t="s">
        <v>259</v>
      </c>
      <c r="H189" s="154">
        <v>380</v>
      </c>
    </row>
    <row r="190" spans="1:8" ht="12.75">
      <c r="A190" s="26">
        <f t="shared" si="2"/>
        <v>189</v>
      </c>
      <c r="B190" s="32"/>
      <c r="C190" s="33" t="s">
        <v>167</v>
      </c>
      <c r="D190" s="33"/>
      <c r="E190" s="33"/>
      <c r="F190" s="33"/>
      <c r="G190" s="70"/>
      <c r="H190" s="164">
        <f>SUBTOTAL(9,H189)</f>
        <v>380</v>
      </c>
    </row>
    <row r="191" spans="1:8" ht="12.75">
      <c r="A191" s="26">
        <f t="shared" si="2"/>
        <v>190</v>
      </c>
      <c r="B191" s="28">
        <v>4100</v>
      </c>
      <c r="C191" s="29">
        <v>3113</v>
      </c>
      <c r="D191" s="29" t="s">
        <v>76</v>
      </c>
      <c r="E191" s="29">
        <v>5166</v>
      </c>
      <c r="F191" s="102" t="s">
        <v>95</v>
      </c>
      <c r="G191" s="87" t="s">
        <v>259</v>
      </c>
      <c r="H191" s="154">
        <v>10</v>
      </c>
    </row>
    <row r="192" spans="1:8" ht="12.75">
      <c r="A192" s="26">
        <f t="shared" si="2"/>
        <v>191</v>
      </c>
      <c r="B192" s="32"/>
      <c r="C192" s="70" t="s">
        <v>201</v>
      </c>
      <c r="D192" s="103"/>
      <c r="E192" s="33"/>
      <c r="F192" s="33"/>
      <c r="G192" s="70"/>
      <c r="H192" s="164">
        <f>SUBTOTAL(9,H191:H191)</f>
        <v>10</v>
      </c>
    </row>
    <row r="193" spans="1:8" ht="12.75">
      <c r="A193" s="26">
        <f t="shared" si="2"/>
        <v>192</v>
      </c>
      <c r="B193" s="28">
        <v>4100</v>
      </c>
      <c r="C193" s="29">
        <v>3319</v>
      </c>
      <c r="D193" s="29" t="s">
        <v>290</v>
      </c>
      <c r="E193" s="29">
        <v>5166</v>
      </c>
      <c r="F193" s="18" t="s">
        <v>95</v>
      </c>
      <c r="G193" s="87" t="s">
        <v>259</v>
      </c>
      <c r="H193" s="154">
        <v>200</v>
      </c>
    </row>
    <row r="194" spans="1:8" ht="12.75">
      <c r="A194" s="26">
        <f t="shared" si="2"/>
        <v>193</v>
      </c>
      <c r="B194" s="32"/>
      <c r="C194" s="33" t="s">
        <v>197</v>
      </c>
      <c r="D194" s="33"/>
      <c r="E194" s="33"/>
      <c r="F194" s="33"/>
      <c r="G194" s="70"/>
      <c r="H194" s="164">
        <f>SUBTOTAL(9,H193:H193)</f>
        <v>200</v>
      </c>
    </row>
    <row r="195" spans="1:8" ht="12.75">
      <c r="A195" s="26">
        <f t="shared" si="2"/>
        <v>194</v>
      </c>
      <c r="B195" s="28">
        <v>4100</v>
      </c>
      <c r="C195" s="29">
        <v>3322</v>
      </c>
      <c r="D195" s="29" t="s">
        <v>55</v>
      </c>
      <c r="E195" s="29">
        <v>5166</v>
      </c>
      <c r="F195" s="18" t="s">
        <v>95</v>
      </c>
      <c r="G195" s="87" t="s">
        <v>259</v>
      </c>
      <c r="H195" s="154">
        <v>130</v>
      </c>
    </row>
    <row r="196" spans="1:8" ht="12.75">
      <c r="A196" s="26">
        <f aca="true" t="shared" si="3" ref="A196:A259">A195+1</f>
        <v>195</v>
      </c>
      <c r="B196" s="32"/>
      <c r="C196" s="33" t="s">
        <v>179</v>
      </c>
      <c r="D196" s="33"/>
      <c r="E196" s="33"/>
      <c r="F196" s="33"/>
      <c r="G196" s="70"/>
      <c r="H196" s="153">
        <f>SUBTOTAL(9,H195)</f>
        <v>130</v>
      </c>
    </row>
    <row r="197" spans="1:8" ht="12.75">
      <c r="A197" s="26">
        <f t="shared" si="3"/>
        <v>196</v>
      </c>
      <c r="B197" s="28">
        <v>4100</v>
      </c>
      <c r="C197" s="29">
        <v>3412</v>
      </c>
      <c r="D197" s="29" t="s">
        <v>291</v>
      </c>
      <c r="E197" s="29">
        <v>5166</v>
      </c>
      <c r="F197" s="18" t="s">
        <v>95</v>
      </c>
      <c r="G197" s="87" t="s">
        <v>259</v>
      </c>
      <c r="H197" s="154">
        <v>120</v>
      </c>
    </row>
    <row r="198" spans="1:8" ht="12.75">
      <c r="A198" s="26">
        <f t="shared" si="3"/>
        <v>197</v>
      </c>
      <c r="B198" s="32"/>
      <c r="C198" s="33" t="s">
        <v>289</v>
      </c>
      <c r="D198" s="33"/>
      <c r="E198" s="33"/>
      <c r="F198" s="33"/>
      <c r="G198" s="70"/>
      <c r="H198" s="153">
        <f>SUBTOTAL(9,H197)</f>
        <v>120</v>
      </c>
    </row>
    <row r="199" spans="1:8" ht="12.75">
      <c r="A199" s="26">
        <f t="shared" si="3"/>
        <v>198</v>
      </c>
      <c r="B199" s="5">
        <v>4100</v>
      </c>
      <c r="C199" s="29">
        <v>3421</v>
      </c>
      <c r="D199" s="29" t="s">
        <v>79</v>
      </c>
      <c r="E199" s="29">
        <v>5166</v>
      </c>
      <c r="F199" s="6" t="s">
        <v>95</v>
      </c>
      <c r="G199" s="87" t="s">
        <v>259</v>
      </c>
      <c r="H199" s="154">
        <v>200</v>
      </c>
    </row>
    <row r="200" spans="1:8" ht="12.75">
      <c r="A200" s="26">
        <f t="shared" si="3"/>
        <v>199</v>
      </c>
      <c r="B200" s="32"/>
      <c r="C200" s="33" t="s">
        <v>208</v>
      </c>
      <c r="D200" s="33"/>
      <c r="E200" s="33"/>
      <c r="F200" s="33"/>
      <c r="G200" s="70"/>
      <c r="H200" s="164">
        <f>SUBTOTAL(9,H199:H199)</f>
        <v>200</v>
      </c>
    </row>
    <row r="201" spans="1:8" ht="12.75">
      <c r="A201" s="26">
        <f t="shared" si="3"/>
        <v>200</v>
      </c>
      <c r="B201" s="53">
        <v>4100</v>
      </c>
      <c r="C201" s="6">
        <v>3635</v>
      </c>
      <c r="D201" s="6" t="s">
        <v>37</v>
      </c>
      <c r="E201" s="6">
        <v>5021</v>
      </c>
      <c r="F201" s="6" t="s">
        <v>108</v>
      </c>
      <c r="G201" s="71"/>
      <c r="H201" s="146">
        <v>54</v>
      </c>
    </row>
    <row r="202" spans="1:8" ht="12.75">
      <c r="A202" s="26">
        <f t="shared" si="3"/>
        <v>201</v>
      </c>
      <c r="B202" s="53">
        <v>4100</v>
      </c>
      <c r="C202" s="6">
        <v>3635</v>
      </c>
      <c r="D202" s="6" t="s">
        <v>37</v>
      </c>
      <c r="E202" s="6">
        <v>5164</v>
      </c>
      <c r="F202" s="6" t="s">
        <v>104</v>
      </c>
      <c r="G202" s="71"/>
      <c r="H202" s="146">
        <v>92</v>
      </c>
    </row>
    <row r="203" spans="1:8" ht="12.75">
      <c r="A203" s="26">
        <f t="shared" si="3"/>
        <v>202</v>
      </c>
      <c r="B203" s="53">
        <v>4100</v>
      </c>
      <c r="C203" s="6">
        <v>3635</v>
      </c>
      <c r="D203" s="6" t="s">
        <v>37</v>
      </c>
      <c r="E203" s="6">
        <v>5166</v>
      </c>
      <c r="F203" s="6" t="s">
        <v>95</v>
      </c>
      <c r="G203" s="71" t="s">
        <v>337</v>
      </c>
      <c r="H203" s="146">
        <v>7050</v>
      </c>
    </row>
    <row r="204" spans="1:8" ht="12.75">
      <c r="A204" s="26">
        <f t="shared" si="3"/>
        <v>203</v>
      </c>
      <c r="B204" s="53">
        <v>4100</v>
      </c>
      <c r="C204" s="6">
        <v>3635</v>
      </c>
      <c r="D204" s="6" t="s">
        <v>37</v>
      </c>
      <c r="E204" s="6">
        <v>5169</v>
      </c>
      <c r="F204" s="3" t="s">
        <v>96</v>
      </c>
      <c r="G204" s="69"/>
      <c r="H204" s="146">
        <v>1140</v>
      </c>
    </row>
    <row r="205" spans="1:8" ht="12.75">
      <c r="A205" s="26">
        <f t="shared" si="3"/>
        <v>204</v>
      </c>
      <c r="B205" s="53">
        <v>4100</v>
      </c>
      <c r="C205" s="6">
        <v>3635</v>
      </c>
      <c r="D205" s="6" t="s">
        <v>37</v>
      </c>
      <c r="E205" s="6">
        <v>5173</v>
      </c>
      <c r="F205" s="27" t="s">
        <v>129</v>
      </c>
      <c r="G205" s="69"/>
      <c r="H205" s="146">
        <v>75</v>
      </c>
    </row>
    <row r="206" spans="1:8" ht="12.75">
      <c r="A206" s="26">
        <f t="shared" si="3"/>
        <v>205</v>
      </c>
      <c r="B206" s="53">
        <v>4100</v>
      </c>
      <c r="C206" s="6">
        <v>3635</v>
      </c>
      <c r="D206" s="6" t="s">
        <v>37</v>
      </c>
      <c r="E206" s="6">
        <v>5175</v>
      </c>
      <c r="F206" s="6" t="s">
        <v>97</v>
      </c>
      <c r="G206" s="69"/>
      <c r="H206" s="146">
        <v>43</v>
      </c>
    </row>
    <row r="207" spans="1:8" ht="12.75">
      <c r="A207" s="26">
        <f t="shared" si="3"/>
        <v>206</v>
      </c>
      <c r="B207" s="17"/>
      <c r="C207" s="8" t="s">
        <v>161</v>
      </c>
      <c r="D207" s="8"/>
      <c r="E207" s="8"/>
      <c r="F207" s="8"/>
      <c r="G207" s="82"/>
      <c r="H207" s="166">
        <f>SUBTOTAL(9,H201:H206)</f>
        <v>8454</v>
      </c>
    </row>
    <row r="208" spans="1:8" ht="12.75">
      <c r="A208" s="26">
        <f t="shared" si="3"/>
        <v>207</v>
      </c>
      <c r="B208" s="5">
        <v>4100</v>
      </c>
      <c r="C208" s="3">
        <v>3636</v>
      </c>
      <c r="D208" s="16" t="s">
        <v>84</v>
      </c>
      <c r="E208" s="6">
        <v>5139</v>
      </c>
      <c r="F208" s="3" t="s">
        <v>106</v>
      </c>
      <c r="G208" s="69"/>
      <c r="H208" s="155">
        <v>300</v>
      </c>
    </row>
    <row r="209" spans="1:8" ht="12.75">
      <c r="A209" s="26">
        <f t="shared" si="3"/>
        <v>208</v>
      </c>
      <c r="B209" s="5">
        <v>4100</v>
      </c>
      <c r="C209" s="3">
        <v>3636</v>
      </c>
      <c r="D209" s="16" t="s">
        <v>84</v>
      </c>
      <c r="E209" s="3">
        <v>5166</v>
      </c>
      <c r="F209" s="18" t="s">
        <v>95</v>
      </c>
      <c r="G209" s="69"/>
      <c r="H209" s="155">
        <v>2900</v>
      </c>
    </row>
    <row r="210" spans="1:8" ht="12.75">
      <c r="A210" s="26">
        <f t="shared" si="3"/>
        <v>209</v>
      </c>
      <c r="B210" s="5">
        <v>4100</v>
      </c>
      <c r="C210" s="3">
        <v>3636</v>
      </c>
      <c r="D210" s="16" t="s">
        <v>84</v>
      </c>
      <c r="E210" s="3">
        <v>5169</v>
      </c>
      <c r="F210" s="3" t="s">
        <v>96</v>
      </c>
      <c r="G210" s="69"/>
      <c r="H210" s="155">
        <v>430</v>
      </c>
    </row>
    <row r="211" spans="1:8" ht="12.75">
      <c r="A211" s="26">
        <f t="shared" si="3"/>
        <v>210</v>
      </c>
      <c r="B211" s="5">
        <v>4100</v>
      </c>
      <c r="C211" s="3">
        <v>3636</v>
      </c>
      <c r="D211" s="16" t="s">
        <v>84</v>
      </c>
      <c r="E211" s="3">
        <v>5175</v>
      </c>
      <c r="F211" s="3" t="s">
        <v>97</v>
      </c>
      <c r="G211" s="69"/>
      <c r="H211" s="155">
        <v>100</v>
      </c>
    </row>
    <row r="212" spans="1:8" ht="12.75">
      <c r="A212" s="26">
        <f t="shared" si="3"/>
        <v>211</v>
      </c>
      <c r="B212" s="5">
        <v>4100</v>
      </c>
      <c r="C212" s="3">
        <v>3636</v>
      </c>
      <c r="D212" s="16" t="s">
        <v>84</v>
      </c>
      <c r="E212" s="3">
        <v>5229</v>
      </c>
      <c r="F212" s="3" t="s">
        <v>326</v>
      </c>
      <c r="G212" s="69" t="s">
        <v>210</v>
      </c>
      <c r="H212" s="155">
        <v>2000</v>
      </c>
    </row>
    <row r="213" spans="1:8" ht="12.75">
      <c r="A213" s="26">
        <f t="shared" si="3"/>
        <v>212</v>
      </c>
      <c r="B213" s="32"/>
      <c r="C213" s="33" t="s">
        <v>99</v>
      </c>
      <c r="D213" s="33"/>
      <c r="E213" s="33"/>
      <c r="F213" s="33"/>
      <c r="G213" s="70"/>
      <c r="H213" s="153">
        <f>SUBTOTAL(9,H208:H212)</f>
        <v>5730</v>
      </c>
    </row>
    <row r="214" spans="1:8" ht="12.75">
      <c r="A214" s="26">
        <f t="shared" si="3"/>
        <v>213</v>
      </c>
      <c r="B214" s="5">
        <v>4100</v>
      </c>
      <c r="C214" s="3">
        <v>3639</v>
      </c>
      <c r="D214" s="16" t="s">
        <v>44</v>
      </c>
      <c r="E214" s="3">
        <v>5163</v>
      </c>
      <c r="F214" s="18" t="s">
        <v>94</v>
      </c>
      <c r="G214" s="87" t="s">
        <v>259</v>
      </c>
      <c r="H214" s="155">
        <v>10</v>
      </c>
    </row>
    <row r="215" spans="1:8" ht="12.75">
      <c r="A215" s="26">
        <f t="shared" si="3"/>
        <v>214</v>
      </c>
      <c r="B215" s="5">
        <v>4100</v>
      </c>
      <c r="C215" s="3">
        <v>3639</v>
      </c>
      <c r="D215" s="16" t="s">
        <v>44</v>
      </c>
      <c r="E215" s="3">
        <v>5166</v>
      </c>
      <c r="F215" s="18" t="s">
        <v>95</v>
      </c>
      <c r="G215" s="87" t="s">
        <v>259</v>
      </c>
      <c r="H215" s="155">
        <v>28286</v>
      </c>
    </row>
    <row r="216" spans="1:8" ht="12.75">
      <c r="A216" s="26">
        <f t="shared" si="3"/>
        <v>215</v>
      </c>
      <c r="B216" s="5">
        <v>4100</v>
      </c>
      <c r="C216" s="3">
        <v>3639</v>
      </c>
      <c r="D216" s="16" t="s">
        <v>44</v>
      </c>
      <c r="E216" s="3">
        <v>5171</v>
      </c>
      <c r="F216" s="18" t="s">
        <v>121</v>
      </c>
      <c r="G216" s="87" t="s">
        <v>259</v>
      </c>
      <c r="H216" s="155">
        <v>10000</v>
      </c>
    </row>
    <row r="217" spans="1:8" ht="12.75">
      <c r="A217" s="26">
        <f t="shared" si="3"/>
        <v>216</v>
      </c>
      <c r="B217" s="32"/>
      <c r="C217" s="33" t="s">
        <v>105</v>
      </c>
      <c r="D217" s="33"/>
      <c r="E217" s="33"/>
      <c r="F217" s="33"/>
      <c r="G217" s="70"/>
      <c r="H217" s="153">
        <f>SUBTOTAL(9,H214:H216)</f>
        <v>38296</v>
      </c>
    </row>
    <row r="218" spans="1:8" ht="12.75">
      <c r="A218" s="26">
        <f t="shared" si="3"/>
        <v>217</v>
      </c>
      <c r="B218" s="5">
        <v>4100</v>
      </c>
      <c r="C218" s="3">
        <v>3745</v>
      </c>
      <c r="D218" s="16" t="s">
        <v>33</v>
      </c>
      <c r="E218" s="3">
        <v>5166</v>
      </c>
      <c r="F218" s="18" t="s">
        <v>95</v>
      </c>
      <c r="G218" s="87" t="s">
        <v>259</v>
      </c>
      <c r="H218" s="154">
        <v>279</v>
      </c>
    </row>
    <row r="219" spans="1:8" ht="12.75">
      <c r="A219" s="26">
        <f t="shared" si="3"/>
        <v>218</v>
      </c>
      <c r="B219" s="5">
        <v>4100</v>
      </c>
      <c r="C219" s="3">
        <v>3745</v>
      </c>
      <c r="D219" s="16" t="s">
        <v>33</v>
      </c>
      <c r="E219" s="3">
        <v>5169</v>
      </c>
      <c r="F219" s="3" t="s">
        <v>96</v>
      </c>
      <c r="G219" s="87" t="s">
        <v>259</v>
      </c>
      <c r="H219" s="155">
        <v>2280</v>
      </c>
    </row>
    <row r="220" spans="1:8" ht="12.75">
      <c r="A220" s="26">
        <f t="shared" si="3"/>
        <v>219</v>
      </c>
      <c r="B220" s="32"/>
      <c r="C220" s="33" t="s">
        <v>155</v>
      </c>
      <c r="D220" s="33"/>
      <c r="E220" s="33"/>
      <c r="F220" s="33"/>
      <c r="G220" s="70"/>
      <c r="H220" s="164">
        <f>SUBTOTAL(9,H218:H219)</f>
        <v>2559</v>
      </c>
    </row>
    <row r="221" spans="1:8" ht="12.75">
      <c r="A221" s="26">
        <f t="shared" si="3"/>
        <v>220</v>
      </c>
      <c r="B221" s="28">
        <v>4100</v>
      </c>
      <c r="C221" s="29">
        <v>3809</v>
      </c>
      <c r="D221" s="29" t="s">
        <v>248</v>
      </c>
      <c r="E221" s="29">
        <v>5222</v>
      </c>
      <c r="F221" s="29" t="s">
        <v>156</v>
      </c>
      <c r="G221" s="87" t="s">
        <v>300</v>
      </c>
      <c r="H221" s="154">
        <v>1500</v>
      </c>
    </row>
    <row r="222" spans="1:8" ht="12.75">
      <c r="A222" s="26">
        <f t="shared" si="3"/>
        <v>221</v>
      </c>
      <c r="B222" s="28">
        <v>4100</v>
      </c>
      <c r="C222" s="29">
        <v>3809</v>
      </c>
      <c r="D222" s="29" t="s">
        <v>248</v>
      </c>
      <c r="E222" s="29">
        <v>5229</v>
      </c>
      <c r="F222" s="3" t="s">
        <v>326</v>
      </c>
      <c r="G222" s="87" t="s">
        <v>277</v>
      </c>
      <c r="H222" s="154">
        <v>8000</v>
      </c>
    </row>
    <row r="223" spans="1:8" ht="12.75">
      <c r="A223" s="26">
        <f t="shared" si="3"/>
        <v>222</v>
      </c>
      <c r="B223" s="32"/>
      <c r="C223" s="33" t="s">
        <v>283</v>
      </c>
      <c r="D223" s="33"/>
      <c r="E223" s="33"/>
      <c r="F223" s="33"/>
      <c r="G223" s="70"/>
      <c r="H223" s="164">
        <f>SUBTOTAL(9,H221:H222)</f>
        <v>9500</v>
      </c>
    </row>
    <row r="224" spans="1:8" ht="12.75">
      <c r="A224" s="26">
        <f t="shared" si="3"/>
        <v>223</v>
      </c>
      <c r="B224" s="5">
        <v>4100</v>
      </c>
      <c r="C224" s="3">
        <v>6171</v>
      </c>
      <c r="D224" s="3" t="s">
        <v>13</v>
      </c>
      <c r="E224" s="3">
        <v>5164</v>
      </c>
      <c r="F224" s="6" t="s">
        <v>104</v>
      </c>
      <c r="G224" s="69" t="s">
        <v>259</v>
      </c>
      <c r="H224" s="155">
        <v>20</v>
      </c>
    </row>
    <row r="225" spans="1:8" ht="12.75">
      <c r="A225" s="26">
        <f t="shared" si="3"/>
        <v>224</v>
      </c>
      <c r="B225" s="5">
        <v>4100</v>
      </c>
      <c r="C225" s="3">
        <v>6171</v>
      </c>
      <c r="D225" s="3" t="s">
        <v>13</v>
      </c>
      <c r="E225" s="3">
        <v>5169</v>
      </c>
      <c r="F225" s="3" t="s">
        <v>96</v>
      </c>
      <c r="G225" s="69" t="s">
        <v>259</v>
      </c>
      <c r="H225" s="155">
        <v>1400</v>
      </c>
    </row>
    <row r="226" spans="1:8" ht="12.75">
      <c r="A226" s="26">
        <f t="shared" si="3"/>
        <v>225</v>
      </c>
      <c r="B226" s="5">
        <v>4100</v>
      </c>
      <c r="C226" s="3">
        <v>6171</v>
      </c>
      <c r="D226" s="3" t="s">
        <v>13</v>
      </c>
      <c r="E226" s="3">
        <v>5175</v>
      </c>
      <c r="F226" s="3" t="s">
        <v>97</v>
      </c>
      <c r="G226" s="69" t="s">
        <v>259</v>
      </c>
      <c r="H226" s="155">
        <v>80</v>
      </c>
    </row>
    <row r="227" spans="1:8" ht="12.75">
      <c r="A227" s="26">
        <f t="shared" si="3"/>
        <v>226</v>
      </c>
      <c r="B227" s="32"/>
      <c r="C227" s="33" t="s">
        <v>128</v>
      </c>
      <c r="D227" s="33"/>
      <c r="E227" s="33"/>
      <c r="F227" s="33"/>
      <c r="G227" s="70"/>
      <c r="H227" s="153">
        <f>SUBTOTAL(9,H224:H226)</f>
        <v>1500</v>
      </c>
    </row>
    <row r="228" spans="1:8" ht="13.5" thickBot="1">
      <c r="A228" s="26">
        <f t="shared" si="3"/>
        <v>227</v>
      </c>
      <c r="B228" s="9" t="s">
        <v>235</v>
      </c>
      <c r="C228" s="10"/>
      <c r="D228" s="10"/>
      <c r="E228" s="10"/>
      <c r="F228" s="10"/>
      <c r="G228" s="67"/>
      <c r="H228" s="142">
        <f>SUBTOTAL(9,H187:H227)</f>
        <v>67369</v>
      </c>
    </row>
    <row r="229" spans="1:8" ht="12.75">
      <c r="A229" s="26">
        <f t="shared" si="3"/>
        <v>228</v>
      </c>
      <c r="B229" s="112"/>
      <c r="C229" s="11"/>
      <c r="D229" s="11"/>
      <c r="E229" s="11"/>
      <c r="F229" s="11"/>
      <c r="G229" s="113"/>
      <c r="H229" s="151">
        <v>0</v>
      </c>
    </row>
    <row r="230" spans="1:8" ht="15.75">
      <c r="A230" s="26">
        <f t="shared" si="3"/>
        <v>229</v>
      </c>
      <c r="B230" s="23" t="s">
        <v>2</v>
      </c>
      <c r="C230" s="3"/>
      <c r="D230" s="3"/>
      <c r="E230" s="3"/>
      <c r="F230" s="3"/>
      <c r="G230" s="69"/>
      <c r="H230" s="146">
        <v>0</v>
      </c>
    </row>
    <row r="231" spans="1:8" ht="12.75">
      <c r="A231" s="26">
        <f t="shared" si="3"/>
        <v>230</v>
      </c>
      <c r="B231" s="44">
        <v>4200</v>
      </c>
      <c r="C231" s="45">
        <v>1014</v>
      </c>
      <c r="D231" s="46" t="s">
        <v>24</v>
      </c>
      <c r="E231" s="45">
        <v>5166</v>
      </c>
      <c r="F231" s="46" t="s">
        <v>142</v>
      </c>
      <c r="G231" s="80"/>
      <c r="H231" s="167">
        <v>50</v>
      </c>
    </row>
    <row r="232" spans="1:8" ht="12.75">
      <c r="A232" s="26">
        <f t="shared" si="3"/>
        <v>231</v>
      </c>
      <c r="B232" s="5">
        <v>4200</v>
      </c>
      <c r="C232" s="3">
        <v>1014</v>
      </c>
      <c r="D232" s="45" t="s">
        <v>24</v>
      </c>
      <c r="E232" s="3">
        <v>5169</v>
      </c>
      <c r="F232" s="3" t="s">
        <v>96</v>
      </c>
      <c r="G232" s="69"/>
      <c r="H232" s="146">
        <v>100</v>
      </c>
    </row>
    <row r="233" spans="1:8" ht="12.75">
      <c r="A233" s="26">
        <f t="shared" si="3"/>
        <v>232</v>
      </c>
      <c r="B233" s="4"/>
      <c r="C233" s="2" t="s">
        <v>143</v>
      </c>
      <c r="D233" s="2"/>
      <c r="E233" s="2"/>
      <c r="F233" s="2"/>
      <c r="G233" s="75"/>
      <c r="H233" s="164">
        <f>SUBTOTAL(9,H231:H232)</f>
        <v>150</v>
      </c>
    </row>
    <row r="234" spans="1:8" ht="12.75">
      <c r="A234" s="26">
        <f t="shared" si="3"/>
        <v>233</v>
      </c>
      <c r="B234" s="5">
        <v>4200</v>
      </c>
      <c r="C234" s="3">
        <v>3632</v>
      </c>
      <c r="D234" s="3" t="s">
        <v>25</v>
      </c>
      <c r="E234" s="3">
        <v>5166</v>
      </c>
      <c r="F234" s="3" t="s">
        <v>95</v>
      </c>
      <c r="G234" s="69"/>
      <c r="H234" s="168">
        <v>577</v>
      </c>
    </row>
    <row r="235" spans="1:8" ht="12.75">
      <c r="A235" s="26">
        <f t="shared" si="3"/>
        <v>234</v>
      </c>
      <c r="B235" s="5">
        <v>4200</v>
      </c>
      <c r="C235" s="3">
        <v>3632</v>
      </c>
      <c r="D235" s="3" t="s">
        <v>25</v>
      </c>
      <c r="E235" s="3">
        <v>5169</v>
      </c>
      <c r="F235" s="3" t="s">
        <v>96</v>
      </c>
      <c r="G235" s="69"/>
      <c r="H235" s="168">
        <v>110</v>
      </c>
    </row>
    <row r="236" spans="1:8" ht="12.75">
      <c r="A236" s="26">
        <f t="shared" si="3"/>
        <v>235</v>
      </c>
      <c r="B236" s="5">
        <v>4200</v>
      </c>
      <c r="C236" s="3">
        <v>3632</v>
      </c>
      <c r="D236" s="3" t="s">
        <v>25</v>
      </c>
      <c r="E236" s="3">
        <v>5171</v>
      </c>
      <c r="F236" s="3" t="s">
        <v>121</v>
      </c>
      <c r="G236" s="69"/>
      <c r="H236" s="168">
        <v>740</v>
      </c>
    </row>
    <row r="237" spans="1:8" ht="12.75">
      <c r="A237" s="26">
        <f t="shared" si="3"/>
        <v>236</v>
      </c>
      <c r="B237" s="5">
        <v>4200</v>
      </c>
      <c r="C237" s="3">
        <v>3632</v>
      </c>
      <c r="D237" s="3" t="s">
        <v>25</v>
      </c>
      <c r="E237" s="3">
        <v>5331</v>
      </c>
      <c r="F237" s="27" t="s">
        <v>299</v>
      </c>
      <c r="G237" s="69" t="s">
        <v>211</v>
      </c>
      <c r="H237" s="168">
        <v>23325</v>
      </c>
    </row>
    <row r="238" spans="1:8" ht="12.75">
      <c r="A238" s="26">
        <f t="shared" si="3"/>
        <v>237</v>
      </c>
      <c r="B238" s="4"/>
      <c r="C238" s="2" t="s">
        <v>145</v>
      </c>
      <c r="D238" s="2"/>
      <c r="E238" s="2"/>
      <c r="F238" s="2"/>
      <c r="G238" s="75"/>
      <c r="H238" s="164">
        <f>SUBTOTAL(9,H234:H237)</f>
        <v>24752</v>
      </c>
    </row>
    <row r="239" spans="1:8" ht="12.75">
      <c r="A239" s="26">
        <f t="shared" si="3"/>
        <v>238</v>
      </c>
      <c r="B239" s="5">
        <v>4200</v>
      </c>
      <c r="C239" s="3">
        <v>3716</v>
      </c>
      <c r="D239" s="3" t="s">
        <v>26</v>
      </c>
      <c r="E239" s="3">
        <v>5154</v>
      </c>
      <c r="F239" s="3" t="s">
        <v>102</v>
      </c>
      <c r="G239" s="69"/>
      <c r="H239" s="168">
        <v>50</v>
      </c>
    </row>
    <row r="240" spans="1:8" ht="12.75">
      <c r="A240" s="26">
        <f t="shared" si="3"/>
        <v>239</v>
      </c>
      <c r="B240" s="5">
        <v>4200</v>
      </c>
      <c r="C240" s="3">
        <v>3716</v>
      </c>
      <c r="D240" s="3" t="s">
        <v>26</v>
      </c>
      <c r="E240" s="3">
        <v>5163</v>
      </c>
      <c r="F240" s="3" t="s">
        <v>94</v>
      </c>
      <c r="G240" s="69"/>
      <c r="H240" s="168">
        <v>14</v>
      </c>
    </row>
    <row r="241" spans="1:8" ht="12.75">
      <c r="A241" s="26">
        <f t="shared" si="3"/>
        <v>240</v>
      </c>
      <c r="B241" s="5">
        <v>4200</v>
      </c>
      <c r="C241" s="3">
        <v>3716</v>
      </c>
      <c r="D241" s="3" t="s">
        <v>26</v>
      </c>
      <c r="E241" s="3">
        <v>5164</v>
      </c>
      <c r="F241" s="3" t="s">
        <v>104</v>
      </c>
      <c r="G241" s="69"/>
      <c r="H241" s="168">
        <v>11</v>
      </c>
    </row>
    <row r="242" spans="1:8" ht="12.75">
      <c r="A242" s="26">
        <f t="shared" si="3"/>
        <v>241</v>
      </c>
      <c r="B242" s="5">
        <v>4200</v>
      </c>
      <c r="C242" s="3">
        <v>3716</v>
      </c>
      <c r="D242" s="3" t="s">
        <v>26</v>
      </c>
      <c r="E242" s="3">
        <v>5166</v>
      </c>
      <c r="F242" s="3" t="s">
        <v>95</v>
      </c>
      <c r="G242" s="69"/>
      <c r="H242" s="168">
        <v>550</v>
      </c>
    </row>
    <row r="243" spans="1:8" ht="12.75">
      <c r="A243" s="26">
        <f t="shared" si="3"/>
        <v>242</v>
      </c>
      <c r="B243" s="5">
        <v>4200</v>
      </c>
      <c r="C243" s="3">
        <v>3716</v>
      </c>
      <c r="D243" s="3" t="s">
        <v>26</v>
      </c>
      <c r="E243" s="3">
        <v>5169</v>
      </c>
      <c r="F243" s="3" t="s">
        <v>96</v>
      </c>
      <c r="G243" s="69"/>
      <c r="H243" s="168">
        <v>2200</v>
      </c>
    </row>
    <row r="244" spans="1:8" ht="12.75">
      <c r="A244" s="26">
        <f t="shared" si="3"/>
        <v>243</v>
      </c>
      <c r="B244" s="4"/>
      <c r="C244" s="2" t="s">
        <v>146</v>
      </c>
      <c r="D244" s="2"/>
      <c r="E244" s="2"/>
      <c r="F244" s="2"/>
      <c r="G244" s="75"/>
      <c r="H244" s="164">
        <f>SUBTOTAL(9,H239:H243)</f>
        <v>2825</v>
      </c>
    </row>
    <row r="245" spans="1:8" ht="12.75">
      <c r="A245" s="26">
        <f t="shared" si="3"/>
        <v>244</v>
      </c>
      <c r="B245" s="5">
        <v>4200</v>
      </c>
      <c r="C245" s="3">
        <v>3722</v>
      </c>
      <c r="D245" s="3" t="s">
        <v>27</v>
      </c>
      <c r="E245" s="3">
        <v>5169</v>
      </c>
      <c r="F245" s="3" t="s">
        <v>96</v>
      </c>
      <c r="G245" s="69"/>
      <c r="H245" s="168">
        <v>187566</v>
      </c>
    </row>
    <row r="246" spans="1:8" ht="12.75">
      <c r="A246" s="26">
        <f t="shared" si="3"/>
        <v>245</v>
      </c>
      <c r="B246" s="5">
        <v>4200</v>
      </c>
      <c r="C246" s="3">
        <v>3722</v>
      </c>
      <c r="D246" s="3" t="s">
        <v>27</v>
      </c>
      <c r="E246" s="3">
        <v>5169</v>
      </c>
      <c r="F246" s="3" t="s">
        <v>96</v>
      </c>
      <c r="G246" s="69"/>
      <c r="H246" s="168">
        <v>5660</v>
      </c>
    </row>
    <row r="247" spans="1:8" ht="12.75">
      <c r="A247" s="26">
        <f t="shared" si="3"/>
        <v>246</v>
      </c>
      <c r="B247" s="4"/>
      <c r="C247" s="2" t="s">
        <v>147</v>
      </c>
      <c r="D247" s="2"/>
      <c r="E247" s="2"/>
      <c r="F247" s="2"/>
      <c r="G247" s="75"/>
      <c r="H247" s="164">
        <f>SUBTOTAL(9,H245:H246)</f>
        <v>193226</v>
      </c>
    </row>
    <row r="248" spans="1:8" ht="12.75">
      <c r="A248" s="26">
        <f t="shared" si="3"/>
        <v>247</v>
      </c>
      <c r="B248" s="44">
        <v>4200</v>
      </c>
      <c r="C248" s="45">
        <v>3725</v>
      </c>
      <c r="D248" s="46" t="s">
        <v>148</v>
      </c>
      <c r="E248" s="3">
        <v>5137</v>
      </c>
      <c r="F248" s="3" t="s">
        <v>93</v>
      </c>
      <c r="G248" s="69"/>
      <c r="H248" s="155">
        <v>1272</v>
      </c>
    </row>
    <row r="249" spans="1:8" ht="12.75">
      <c r="A249" s="26">
        <f t="shared" si="3"/>
        <v>248</v>
      </c>
      <c r="B249" s="44">
        <v>4200</v>
      </c>
      <c r="C249" s="45">
        <v>3725</v>
      </c>
      <c r="D249" s="46" t="s">
        <v>148</v>
      </c>
      <c r="E249" s="45">
        <v>5164</v>
      </c>
      <c r="F249" s="46" t="s">
        <v>104</v>
      </c>
      <c r="G249" s="80"/>
      <c r="H249" s="167">
        <v>220</v>
      </c>
    </row>
    <row r="250" spans="1:8" ht="12.75">
      <c r="A250" s="26">
        <f t="shared" si="3"/>
        <v>249</v>
      </c>
      <c r="B250" s="44">
        <v>4200</v>
      </c>
      <c r="C250" s="45">
        <v>3725</v>
      </c>
      <c r="D250" s="46" t="s">
        <v>148</v>
      </c>
      <c r="E250" s="45">
        <v>5166</v>
      </c>
      <c r="F250" s="3" t="s">
        <v>95</v>
      </c>
      <c r="G250" s="80"/>
      <c r="H250" s="167">
        <v>500</v>
      </c>
    </row>
    <row r="251" spans="1:8" ht="12.75">
      <c r="A251" s="26">
        <f t="shared" si="3"/>
        <v>250</v>
      </c>
      <c r="B251" s="5">
        <v>4200</v>
      </c>
      <c r="C251" s="3">
        <v>3725</v>
      </c>
      <c r="D251" s="46" t="s">
        <v>148</v>
      </c>
      <c r="E251" s="3">
        <v>5169</v>
      </c>
      <c r="F251" s="3" t="s">
        <v>96</v>
      </c>
      <c r="G251" s="69"/>
      <c r="H251" s="168">
        <v>132945</v>
      </c>
    </row>
    <row r="252" spans="1:8" ht="12.75">
      <c r="A252" s="26">
        <f t="shared" si="3"/>
        <v>251</v>
      </c>
      <c r="B252" s="5">
        <v>4200</v>
      </c>
      <c r="C252" s="3">
        <v>3725</v>
      </c>
      <c r="D252" s="46" t="s">
        <v>148</v>
      </c>
      <c r="E252" s="3">
        <v>5169</v>
      </c>
      <c r="F252" s="3" t="s">
        <v>96</v>
      </c>
      <c r="G252" s="69"/>
      <c r="H252" s="168">
        <v>2180</v>
      </c>
    </row>
    <row r="253" spans="1:8" ht="12.75">
      <c r="A253" s="26">
        <f t="shared" si="3"/>
        <v>252</v>
      </c>
      <c r="B253" s="5">
        <v>4200</v>
      </c>
      <c r="C253" s="3">
        <v>3725</v>
      </c>
      <c r="D253" s="46" t="s">
        <v>148</v>
      </c>
      <c r="E253" s="3">
        <v>5365</v>
      </c>
      <c r="F253" s="3" t="s">
        <v>247</v>
      </c>
      <c r="G253" s="69"/>
      <c r="H253" s="168">
        <v>7</v>
      </c>
    </row>
    <row r="254" spans="1:8" ht="12.75">
      <c r="A254" s="26">
        <f t="shared" si="3"/>
        <v>253</v>
      </c>
      <c r="B254" s="4"/>
      <c r="C254" s="2" t="s">
        <v>149</v>
      </c>
      <c r="D254" s="2"/>
      <c r="E254" s="2"/>
      <c r="F254" s="2"/>
      <c r="G254" s="75"/>
      <c r="H254" s="164">
        <f>SUBTOTAL(9,H248:H253)</f>
        <v>137124</v>
      </c>
    </row>
    <row r="255" spans="1:8" ht="12.75">
      <c r="A255" s="26">
        <f t="shared" si="3"/>
        <v>254</v>
      </c>
      <c r="B255" s="5">
        <v>4200</v>
      </c>
      <c r="C255" s="3">
        <v>3727</v>
      </c>
      <c r="D255" s="3" t="s">
        <v>261</v>
      </c>
      <c r="E255" s="3">
        <v>5139</v>
      </c>
      <c r="F255" s="3" t="s">
        <v>106</v>
      </c>
      <c r="G255" s="69" t="s">
        <v>259</v>
      </c>
      <c r="H255" s="146">
        <v>50</v>
      </c>
    </row>
    <row r="256" spans="1:8" ht="12.75">
      <c r="A256" s="26">
        <f t="shared" si="3"/>
        <v>255</v>
      </c>
      <c r="B256" s="5">
        <v>4200</v>
      </c>
      <c r="C256" s="3">
        <v>3727</v>
      </c>
      <c r="D256" s="3" t="s">
        <v>261</v>
      </c>
      <c r="E256" s="3">
        <v>5169</v>
      </c>
      <c r="F256" s="3" t="s">
        <v>96</v>
      </c>
      <c r="G256" s="69" t="s">
        <v>259</v>
      </c>
      <c r="H256" s="146">
        <v>200</v>
      </c>
    </row>
    <row r="257" spans="1:8" ht="12.75">
      <c r="A257" s="26">
        <f t="shared" si="3"/>
        <v>256</v>
      </c>
      <c r="B257" s="5">
        <v>4200</v>
      </c>
      <c r="C257" s="3">
        <v>3727</v>
      </c>
      <c r="D257" s="3" t="s">
        <v>261</v>
      </c>
      <c r="E257" s="3">
        <v>5175</v>
      </c>
      <c r="F257" s="3" t="s">
        <v>97</v>
      </c>
      <c r="G257" s="69" t="s">
        <v>259</v>
      </c>
      <c r="H257" s="146">
        <v>20</v>
      </c>
    </row>
    <row r="258" spans="1:8" ht="12.75">
      <c r="A258" s="26">
        <f t="shared" si="3"/>
        <v>257</v>
      </c>
      <c r="B258" s="4"/>
      <c r="C258" s="2" t="s">
        <v>262</v>
      </c>
      <c r="D258" s="2"/>
      <c r="E258" s="2"/>
      <c r="F258" s="2"/>
      <c r="G258" s="75"/>
      <c r="H258" s="164">
        <f>SUBTOTAL(9,H255:H257)</f>
        <v>270</v>
      </c>
    </row>
    <row r="259" spans="1:8" ht="12.75">
      <c r="A259" s="26">
        <f t="shared" si="3"/>
        <v>258</v>
      </c>
      <c r="B259" s="5">
        <v>4200</v>
      </c>
      <c r="C259" s="3">
        <v>3729</v>
      </c>
      <c r="D259" s="3" t="s">
        <v>28</v>
      </c>
      <c r="E259" s="3">
        <v>5169</v>
      </c>
      <c r="F259" s="3" t="s">
        <v>96</v>
      </c>
      <c r="G259" s="69"/>
      <c r="H259" s="146">
        <v>2000</v>
      </c>
    </row>
    <row r="260" spans="1:8" ht="12.75">
      <c r="A260" s="26">
        <f aca="true" t="shared" si="4" ref="A260:A323">A259+1</f>
        <v>259</v>
      </c>
      <c r="B260" s="4"/>
      <c r="C260" s="2" t="s">
        <v>150</v>
      </c>
      <c r="D260" s="2"/>
      <c r="E260" s="2"/>
      <c r="F260" s="2"/>
      <c r="G260" s="75"/>
      <c r="H260" s="164">
        <f>SUBTOTAL(9,H259)</f>
        <v>2000</v>
      </c>
    </row>
    <row r="261" spans="1:8" ht="12.75">
      <c r="A261" s="26">
        <f t="shared" si="4"/>
        <v>260</v>
      </c>
      <c r="B261" s="5">
        <v>4200</v>
      </c>
      <c r="C261" s="3">
        <v>3733</v>
      </c>
      <c r="D261" s="3" t="s">
        <v>29</v>
      </c>
      <c r="E261" s="3">
        <v>5166</v>
      </c>
      <c r="F261" s="3" t="s">
        <v>95</v>
      </c>
      <c r="G261" s="69"/>
      <c r="H261" s="146">
        <v>642</v>
      </c>
    </row>
    <row r="262" spans="1:8" ht="12.75">
      <c r="A262" s="26">
        <f t="shared" si="4"/>
        <v>261</v>
      </c>
      <c r="B262" s="4"/>
      <c r="C262" s="2" t="s">
        <v>151</v>
      </c>
      <c r="D262" s="2"/>
      <c r="E262" s="2"/>
      <c r="F262" s="2"/>
      <c r="G262" s="75"/>
      <c r="H262" s="164">
        <f>SUBTOTAL(9,H261:H261)</f>
        <v>642</v>
      </c>
    </row>
    <row r="263" spans="1:8" ht="12.75">
      <c r="A263" s="26">
        <f t="shared" si="4"/>
        <v>262</v>
      </c>
      <c r="B263" s="5">
        <v>4200</v>
      </c>
      <c r="C263" s="3">
        <v>3739</v>
      </c>
      <c r="D263" s="3" t="s">
        <v>30</v>
      </c>
      <c r="E263" s="3">
        <v>5166</v>
      </c>
      <c r="F263" s="3" t="s">
        <v>95</v>
      </c>
      <c r="G263" s="69"/>
      <c r="H263" s="146">
        <v>650</v>
      </c>
    </row>
    <row r="264" spans="1:8" ht="12.75">
      <c r="A264" s="26">
        <f t="shared" si="4"/>
        <v>263</v>
      </c>
      <c r="B264" s="5">
        <v>4200</v>
      </c>
      <c r="C264" s="3">
        <v>3739</v>
      </c>
      <c r="D264" s="3" t="s">
        <v>30</v>
      </c>
      <c r="E264" s="3">
        <v>5169</v>
      </c>
      <c r="F264" s="3" t="s">
        <v>96</v>
      </c>
      <c r="G264" s="69"/>
      <c r="H264" s="146">
        <v>250</v>
      </c>
    </row>
    <row r="265" spans="1:8" ht="12.75">
      <c r="A265" s="26">
        <f t="shared" si="4"/>
        <v>264</v>
      </c>
      <c r="B265" s="5">
        <v>4200</v>
      </c>
      <c r="C265" s="3">
        <v>3739</v>
      </c>
      <c r="D265" s="3" t="s">
        <v>30</v>
      </c>
      <c r="E265" s="3">
        <v>5171</v>
      </c>
      <c r="F265" s="3" t="s">
        <v>121</v>
      </c>
      <c r="G265" s="69"/>
      <c r="H265" s="146">
        <v>10</v>
      </c>
    </row>
    <row r="266" spans="1:8" ht="12.75">
      <c r="A266" s="26">
        <f t="shared" si="4"/>
        <v>265</v>
      </c>
      <c r="B266" s="4"/>
      <c r="C266" s="2" t="s">
        <v>152</v>
      </c>
      <c r="D266" s="2"/>
      <c r="E266" s="2"/>
      <c r="F266" s="2"/>
      <c r="G266" s="75"/>
      <c r="H266" s="164">
        <f>SUBTOTAL(9,H263:H265)</f>
        <v>910</v>
      </c>
    </row>
    <row r="267" spans="1:8" ht="12.75">
      <c r="A267" s="26">
        <f t="shared" si="4"/>
        <v>266</v>
      </c>
      <c r="B267" s="5">
        <v>4200</v>
      </c>
      <c r="C267" s="3">
        <v>3741</v>
      </c>
      <c r="D267" s="3" t="s">
        <v>31</v>
      </c>
      <c r="E267" s="3">
        <v>5169</v>
      </c>
      <c r="F267" s="3" t="s">
        <v>96</v>
      </c>
      <c r="G267" s="69"/>
      <c r="H267" s="146">
        <v>660</v>
      </c>
    </row>
    <row r="268" spans="1:8" ht="12.75">
      <c r="A268" s="26">
        <f t="shared" si="4"/>
        <v>267</v>
      </c>
      <c r="B268" s="5">
        <v>4200</v>
      </c>
      <c r="C268" s="3">
        <v>3741</v>
      </c>
      <c r="D268" s="3" t="s">
        <v>31</v>
      </c>
      <c r="E268" s="3">
        <v>5331</v>
      </c>
      <c r="F268" s="27" t="s">
        <v>299</v>
      </c>
      <c r="G268" s="69" t="s">
        <v>212</v>
      </c>
      <c r="H268" s="146">
        <v>33509</v>
      </c>
    </row>
    <row r="269" spans="1:8" ht="12.75">
      <c r="A269" s="26">
        <f t="shared" si="4"/>
        <v>268</v>
      </c>
      <c r="B269" s="4"/>
      <c r="C269" s="2" t="s">
        <v>153</v>
      </c>
      <c r="D269" s="2"/>
      <c r="E269" s="2"/>
      <c r="F269" s="2"/>
      <c r="G269" s="75"/>
      <c r="H269" s="164">
        <f>SUBTOTAL(9,H267:H268)</f>
        <v>34169</v>
      </c>
    </row>
    <row r="270" spans="1:8" ht="12.75">
      <c r="A270" s="26">
        <f t="shared" si="4"/>
        <v>269</v>
      </c>
      <c r="B270" s="5">
        <v>4200</v>
      </c>
      <c r="C270" s="3">
        <v>3742</v>
      </c>
      <c r="D270" s="3" t="s">
        <v>32</v>
      </c>
      <c r="E270" s="3">
        <v>5137</v>
      </c>
      <c r="F270" s="3" t="s">
        <v>93</v>
      </c>
      <c r="G270" s="69"/>
      <c r="H270" s="154">
        <v>50</v>
      </c>
    </row>
    <row r="271" spans="1:8" ht="12.75">
      <c r="A271" s="26">
        <f t="shared" si="4"/>
        <v>270</v>
      </c>
      <c r="B271" s="5">
        <v>4200</v>
      </c>
      <c r="C271" s="3">
        <v>3742</v>
      </c>
      <c r="D271" s="3" t="s">
        <v>32</v>
      </c>
      <c r="E271" s="3">
        <v>5166</v>
      </c>
      <c r="F271" s="3" t="s">
        <v>95</v>
      </c>
      <c r="G271" s="69"/>
      <c r="H271" s="146">
        <v>100</v>
      </c>
    </row>
    <row r="272" spans="1:8" ht="12.75">
      <c r="A272" s="26">
        <f t="shared" si="4"/>
        <v>271</v>
      </c>
      <c r="B272" s="5">
        <v>4200</v>
      </c>
      <c r="C272" s="3">
        <v>3742</v>
      </c>
      <c r="D272" s="3" t="s">
        <v>32</v>
      </c>
      <c r="E272" s="3">
        <v>5168</v>
      </c>
      <c r="F272" s="3" t="s">
        <v>144</v>
      </c>
      <c r="G272" s="69"/>
      <c r="H272" s="146">
        <v>80</v>
      </c>
    </row>
    <row r="273" spans="1:8" ht="12.75">
      <c r="A273" s="26">
        <f t="shared" si="4"/>
        <v>272</v>
      </c>
      <c r="B273" s="5">
        <v>4200</v>
      </c>
      <c r="C273" s="3">
        <v>3742</v>
      </c>
      <c r="D273" s="3" t="s">
        <v>32</v>
      </c>
      <c r="E273" s="3">
        <v>5169</v>
      </c>
      <c r="F273" s="3" t="s">
        <v>96</v>
      </c>
      <c r="G273" s="69"/>
      <c r="H273" s="146">
        <v>500</v>
      </c>
    </row>
    <row r="274" spans="1:8" ht="12.75">
      <c r="A274" s="26">
        <f t="shared" si="4"/>
        <v>273</v>
      </c>
      <c r="B274" s="4"/>
      <c r="C274" s="2" t="s">
        <v>154</v>
      </c>
      <c r="D274" s="2"/>
      <c r="E274" s="2"/>
      <c r="F274" s="2"/>
      <c r="G274" s="75"/>
      <c r="H274" s="164">
        <f>SUBTOTAL(9,H270:H273)</f>
        <v>730</v>
      </c>
    </row>
    <row r="275" spans="1:8" ht="12.75">
      <c r="A275" s="26">
        <f t="shared" si="4"/>
        <v>274</v>
      </c>
      <c r="B275" s="5">
        <v>4200</v>
      </c>
      <c r="C275" s="3">
        <v>3745</v>
      </c>
      <c r="D275" s="3" t="s">
        <v>33</v>
      </c>
      <c r="E275" s="3">
        <v>5166</v>
      </c>
      <c r="F275" s="3" t="s">
        <v>95</v>
      </c>
      <c r="G275" s="69"/>
      <c r="H275" s="146">
        <v>550</v>
      </c>
    </row>
    <row r="276" spans="1:8" ht="12.75">
      <c r="A276" s="26">
        <f t="shared" si="4"/>
        <v>275</v>
      </c>
      <c r="B276" s="5">
        <v>4200</v>
      </c>
      <c r="C276" s="3">
        <v>3745</v>
      </c>
      <c r="D276" s="3" t="s">
        <v>33</v>
      </c>
      <c r="E276" s="3">
        <v>5169</v>
      </c>
      <c r="F276" s="3" t="s">
        <v>96</v>
      </c>
      <c r="G276" s="69"/>
      <c r="H276" s="146">
        <v>1750</v>
      </c>
    </row>
    <row r="277" spans="1:8" ht="12.75">
      <c r="A277" s="26">
        <f t="shared" si="4"/>
        <v>276</v>
      </c>
      <c r="B277" s="5">
        <v>4200</v>
      </c>
      <c r="C277" s="3">
        <v>3745</v>
      </c>
      <c r="D277" s="3" t="s">
        <v>33</v>
      </c>
      <c r="E277" s="3">
        <v>5331</v>
      </c>
      <c r="F277" s="27" t="s">
        <v>299</v>
      </c>
      <c r="G277" s="69" t="s">
        <v>213</v>
      </c>
      <c r="H277" s="169">
        <v>25949</v>
      </c>
    </row>
    <row r="278" spans="1:8" ht="12.75">
      <c r="A278" s="26">
        <f t="shared" si="4"/>
        <v>277</v>
      </c>
      <c r="B278" s="4"/>
      <c r="C278" s="2" t="s">
        <v>155</v>
      </c>
      <c r="D278" s="2"/>
      <c r="E278" s="2"/>
      <c r="F278" s="2"/>
      <c r="G278" s="75"/>
      <c r="H278" s="164">
        <f>SUBTOTAL(9,H275:H277)</f>
        <v>28249</v>
      </c>
    </row>
    <row r="279" spans="1:8" ht="12.75">
      <c r="A279" s="26">
        <f t="shared" si="4"/>
        <v>278</v>
      </c>
      <c r="B279" s="5">
        <v>4200</v>
      </c>
      <c r="C279" s="3">
        <v>3792</v>
      </c>
      <c r="D279" s="3" t="s">
        <v>34</v>
      </c>
      <c r="E279" s="3">
        <v>5169</v>
      </c>
      <c r="F279" s="3" t="s">
        <v>96</v>
      </c>
      <c r="G279" s="69"/>
      <c r="H279" s="169">
        <v>1218</v>
      </c>
    </row>
    <row r="280" spans="1:8" ht="12.75">
      <c r="A280" s="26">
        <f t="shared" si="4"/>
        <v>279</v>
      </c>
      <c r="B280" s="5">
        <v>4200</v>
      </c>
      <c r="C280" s="3">
        <v>3792</v>
      </c>
      <c r="D280" s="3" t="s">
        <v>34</v>
      </c>
      <c r="E280" s="3">
        <v>5222</v>
      </c>
      <c r="F280" s="16" t="s">
        <v>156</v>
      </c>
      <c r="G280" s="42" t="s">
        <v>342</v>
      </c>
      <c r="H280" s="146">
        <v>800</v>
      </c>
    </row>
    <row r="281" spans="1:8" ht="12.75" customHeight="1">
      <c r="A281" s="26">
        <f t="shared" si="4"/>
        <v>280</v>
      </c>
      <c r="B281" s="4"/>
      <c r="C281" s="2" t="s">
        <v>157</v>
      </c>
      <c r="D281" s="2"/>
      <c r="E281" s="2"/>
      <c r="F281" s="47"/>
      <c r="G281" s="81"/>
      <c r="H281" s="164">
        <f>SUBTOTAL(9,H279:H280)</f>
        <v>2018</v>
      </c>
    </row>
    <row r="282" spans="1:8" ht="13.5" thickBot="1">
      <c r="A282" s="26">
        <f t="shared" si="4"/>
        <v>281</v>
      </c>
      <c r="B282" s="9" t="s">
        <v>233</v>
      </c>
      <c r="C282" s="10"/>
      <c r="D282" s="10"/>
      <c r="E282" s="10"/>
      <c r="F282" s="10"/>
      <c r="G282" s="67"/>
      <c r="H282" s="142">
        <f>SUBTOTAL(9,H231:H281)</f>
        <v>427065</v>
      </c>
    </row>
    <row r="283" spans="1:8" ht="12.75">
      <c r="A283" s="26">
        <f t="shared" si="4"/>
        <v>282</v>
      </c>
      <c r="B283" s="112"/>
      <c r="C283" s="11"/>
      <c r="D283" s="11"/>
      <c r="E283" s="11"/>
      <c r="F283" s="11"/>
      <c r="G283" s="113"/>
      <c r="H283" s="151">
        <v>0</v>
      </c>
    </row>
    <row r="284" spans="1:8" ht="15.75">
      <c r="A284" s="26">
        <f t="shared" si="4"/>
        <v>283</v>
      </c>
      <c r="B284" s="127" t="s">
        <v>353</v>
      </c>
      <c r="C284" s="6"/>
      <c r="D284" s="6"/>
      <c r="E284" s="6"/>
      <c r="F284" s="6"/>
      <c r="G284" s="71"/>
      <c r="H284" s="169">
        <v>0</v>
      </c>
    </row>
    <row r="285" spans="1:8" ht="12.75">
      <c r="A285" s="26">
        <f t="shared" si="4"/>
        <v>284</v>
      </c>
      <c r="B285" s="48">
        <v>4300</v>
      </c>
      <c r="C285" s="6">
        <v>1014</v>
      </c>
      <c r="D285" s="6" t="s">
        <v>24</v>
      </c>
      <c r="E285" s="6">
        <v>5169</v>
      </c>
      <c r="F285" s="3" t="s">
        <v>96</v>
      </c>
      <c r="G285" s="69"/>
      <c r="H285" s="146">
        <v>50</v>
      </c>
    </row>
    <row r="286" spans="1:8" ht="12.75">
      <c r="A286" s="26">
        <f t="shared" si="4"/>
        <v>285</v>
      </c>
      <c r="B286" s="7"/>
      <c r="C286" s="8" t="s">
        <v>143</v>
      </c>
      <c r="D286" s="8"/>
      <c r="E286" s="8"/>
      <c r="F286" s="2"/>
      <c r="G286" s="75"/>
      <c r="H286" s="165">
        <f>SUBTOTAL(9,H285)</f>
        <v>50</v>
      </c>
    </row>
    <row r="287" spans="1:8" ht="12.75">
      <c r="A287" s="26">
        <f t="shared" si="4"/>
        <v>286</v>
      </c>
      <c r="B287" s="48">
        <v>4300</v>
      </c>
      <c r="C287" s="6">
        <v>1037</v>
      </c>
      <c r="D287" s="6" t="s">
        <v>35</v>
      </c>
      <c r="E287" s="6">
        <v>5169</v>
      </c>
      <c r="F287" s="3" t="s">
        <v>96</v>
      </c>
      <c r="G287" s="69"/>
      <c r="H287" s="146">
        <v>10</v>
      </c>
    </row>
    <row r="288" spans="1:8" ht="12.75">
      <c r="A288" s="26">
        <f t="shared" si="4"/>
        <v>287</v>
      </c>
      <c r="B288" s="48">
        <v>4300</v>
      </c>
      <c r="C288" s="6">
        <v>1037</v>
      </c>
      <c r="D288" s="6" t="s">
        <v>35</v>
      </c>
      <c r="E288" s="6">
        <v>5192</v>
      </c>
      <c r="F288" s="3" t="s">
        <v>133</v>
      </c>
      <c r="G288" s="69" t="s">
        <v>354</v>
      </c>
      <c r="H288" s="146">
        <v>60</v>
      </c>
    </row>
    <row r="289" spans="1:8" ht="12.75">
      <c r="A289" s="26">
        <f t="shared" si="4"/>
        <v>288</v>
      </c>
      <c r="B289" s="7"/>
      <c r="C289" s="8" t="s">
        <v>159</v>
      </c>
      <c r="D289" s="8"/>
      <c r="E289" s="8"/>
      <c r="F289" s="8"/>
      <c r="G289" s="82"/>
      <c r="H289" s="166">
        <f>SUBTOTAL(9,H287:H288)</f>
        <v>70</v>
      </c>
    </row>
    <row r="290" spans="1:8" ht="12.75">
      <c r="A290" s="26">
        <f t="shared" si="4"/>
        <v>289</v>
      </c>
      <c r="B290" s="48">
        <v>4300</v>
      </c>
      <c r="C290" s="6">
        <v>2310</v>
      </c>
      <c r="D290" s="6" t="s">
        <v>36</v>
      </c>
      <c r="E290" s="6">
        <v>5169</v>
      </c>
      <c r="F290" s="3" t="s">
        <v>96</v>
      </c>
      <c r="G290" s="69"/>
      <c r="H290" s="146">
        <v>100</v>
      </c>
    </row>
    <row r="291" spans="1:8" ht="12.75">
      <c r="A291" s="26">
        <f t="shared" si="4"/>
        <v>290</v>
      </c>
      <c r="B291" s="7"/>
      <c r="C291" s="8" t="s">
        <v>160</v>
      </c>
      <c r="D291" s="8"/>
      <c r="E291" s="8"/>
      <c r="F291" s="8"/>
      <c r="G291" s="82"/>
      <c r="H291" s="166">
        <f>SUBTOTAL(9,H290:H290)</f>
        <v>100</v>
      </c>
    </row>
    <row r="292" spans="1:8" ht="12.75">
      <c r="A292" s="26">
        <f t="shared" si="4"/>
        <v>291</v>
      </c>
      <c r="B292" s="59">
        <v>4300</v>
      </c>
      <c r="C292" s="55">
        <v>2321</v>
      </c>
      <c r="D292" s="111" t="s">
        <v>302</v>
      </c>
      <c r="E292" s="55">
        <v>5169</v>
      </c>
      <c r="F292" s="29" t="s">
        <v>96</v>
      </c>
      <c r="G292" s="69"/>
      <c r="H292" s="170">
        <v>48</v>
      </c>
    </row>
    <row r="293" spans="1:8" ht="12.75">
      <c r="A293" s="26">
        <f t="shared" si="4"/>
        <v>292</v>
      </c>
      <c r="B293" s="59">
        <v>4300</v>
      </c>
      <c r="C293" s="55">
        <v>2321</v>
      </c>
      <c r="D293" s="111" t="s">
        <v>302</v>
      </c>
      <c r="E293" s="55">
        <v>5192</v>
      </c>
      <c r="F293" s="55" t="s">
        <v>133</v>
      </c>
      <c r="G293" s="88" t="s">
        <v>359</v>
      </c>
      <c r="H293" s="170">
        <v>195</v>
      </c>
    </row>
    <row r="294" spans="1:8" ht="12.75">
      <c r="A294" s="26">
        <f t="shared" si="4"/>
        <v>293</v>
      </c>
      <c r="B294" s="59">
        <v>4300</v>
      </c>
      <c r="C294" s="55">
        <v>2321</v>
      </c>
      <c r="D294" s="111" t="s">
        <v>302</v>
      </c>
      <c r="E294" s="55">
        <v>5909</v>
      </c>
      <c r="F294" s="55" t="s">
        <v>127</v>
      </c>
      <c r="G294" s="88" t="s">
        <v>359</v>
      </c>
      <c r="H294" s="170">
        <v>45</v>
      </c>
    </row>
    <row r="295" spans="1:8" ht="12.75">
      <c r="A295" s="26">
        <f t="shared" si="4"/>
        <v>294</v>
      </c>
      <c r="B295" s="109"/>
      <c r="C295" s="8" t="s">
        <v>170</v>
      </c>
      <c r="D295" s="30"/>
      <c r="E295" s="30"/>
      <c r="F295" s="30"/>
      <c r="G295" s="68"/>
      <c r="H295" s="171">
        <f>SUBTOTAL(9,H292:H294)</f>
        <v>288</v>
      </c>
    </row>
    <row r="296" spans="1:8" ht="12.75">
      <c r="A296" s="26">
        <f t="shared" si="4"/>
        <v>295</v>
      </c>
      <c r="B296" s="48">
        <v>4300</v>
      </c>
      <c r="C296" s="6">
        <v>2333</v>
      </c>
      <c r="D296" s="6" t="s">
        <v>48</v>
      </c>
      <c r="E296" s="6">
        <v>5169</v>
      </c>
      <c r="F296" s="3" t="s">
        <v>96</v>
      </c>
      <c r="G296" s="69"/>
      <c r="H296" s="146">
        <v>3450</v>
      </c>
    </row>
    <row r="297" spans="1:8" ht="12.75">
      <c r="A297" s="26">
        <f t="shared" si="4"/>
        <v>296</v>
      </c>
      <c r="B297" s="48">
        <v>4300</v>
      </c>
      <c r="C297" s="6">
        <v>2333</v>
      </c>
      <c r="D297" s="6" t="s">
        <v>48</v>
      </c>
      <c r="E297" s="6">
        <v>5171</v>
      </c>
      <c r="F297" s="3" t="s">
        <v>121</v>
      </c>
      <c r="G297" s="69"/>
      <c r="H297" s="146">
        <v>150</v>
      </c>
    </row>
    <row r="298" spans="1:8" s="92" customFormat="1" ht="12.75">
      <c r="A298" s="26">
        <f t="shared" si="4"/>
        <v>297</v>
      </c>
      <c r="B298" s="7"/>
      <c r="C298" s="8" t="s">
        <v>171</v>
      </c>
      <c r="D298" s="8"/>
      <c r="E298" s="8"/>
      <c r="F298" s="8"/>
      <c r="G298" s="82"/>
      <c r="H298" s="166">
        <f>SUBTOTAL(9,H296:H297)</f>
        <v>3600</v>
      </c>
    </row>
    <row r="299" spans="1:8" ht="12.75">
      <c r="A299" s="26">
        <f t="shared" si="4"/>
        <v>298</v>
      </c>
      <c r="B299" s="59">
        <v>4300</v>
      </c>
      <c r="C299" s="55">
        <v>3739</v>
      </c>
      <c r="D299" s="55" t="s">
        <v>30</v>
      </c>
      <c r="E299" s="55">
        <v>5169</v>
      </c>
      <c r="F299" s="3" t="s">
        <v>96</v>
      </c>
      <c r="G299" s="69"/>
      <c r="H299" s="170">
        <v>250</v>
      </c>
    </row>
    <row r="300" spans="1:8" ht="12.75">
      <c r="A300" s="26">
        <f t="shared" si="4"/>
        <v>299</v>
      </c>
      <c r="B300" s="7"/>
      <c r="C300" s="8" t="s">
        <v>152</v>
      </c>
      <c r="D300" s="8"/>
      <c r="E300" s="8"/>
      <c r="F300" s="8"/>
      <c r="G300" s="82"/>
      <c r="H300" s="166">
        <f>SUBTOTAL(9,H298:H299)</f>
        <v>250</v>
      </c>
    </row>
    <row r="301" spans="1:8" ht="12.75">
      <c r="A301" s="26">
        <f t="shared" si="4"/>
        <v>300</v>
      </c>
      <c r="B301" s="48">
        <v>4300</v>
      </c>
      <c r="C301" s="6">
        <v>3744</v>
      </c>
      <c r="D301" s="6" t="s">
        <v>292</v>
      </c>
      <c r="E301" s="6">
        <v>5137</v>
      </c>
      <c r="F301" s="3" t="s">
        <v>93</v>
      </c>
      <c r="G301" s="69"/>
      <c r="H301" s="172">
        <v>21</v>
      </c>
    </row>
    <row r="302" spans="1:8" ht="12.75">
      <c r="A302" s="26">
        <f t="shared" si="4"/>
        <v>301</v>
      </c>
      <c r="B302" s="48">
        <v>4300</v>
      </c>
      <c r="C302" s="6">
        <v>3744</v>
      </c>
      <c r="D302" s="6" t="s">
        <v>292</v>
      </c>
      <c r="E302" s="6">
        <v>5139</v>
      </c>
      <c r="F302" s="3" t="s">
        <v>106</v>
      </c>
      <c r="G302" s="69"/>
      <c r="H302" s="172">
        <v>229</v>
      </c>
    </row>
    <row r="303" spans="1:8" ht="12.75">
      <c r="A303" s="26">
        <f t="shared" si="4"/>
        <v>302</v>
      </c>
      <c r="B303" s="48">
        <v>4300</v>
      </c>
      <c r="C303" s="6">
        <v>3744</v>
      </c>
      <c r="D303" s="6" t="s">
        <v>292</v>
      </c>
      <c r="E303" s="6">
        <v>5169</v>
      </c>
      <c r="F303" s="3" t="s">
        <v>96</v>
      </c>
      <c r="G303" s="69"/>
      <c r="H303" s="169">
        <v>146</v>
      </c>
    </row>
    <row r="304" spans="1:8" ht="12.75">
      <c r="A304" s="26">
        <f t="shared" si="4"/>
        <v>303</v>
      </c>
      <c r="B304" s="7"/>
      <c r="C304" s="8" t="s">
        <v>162</v>
      </c>
      <c r="D304" s="8"/>
      <c r="E304" s="8"/>
      <c r="F304" s="2"/>
      <c r="G304" s="75"/>
      <c r="H304" s="166">
        <f>SUBTOTAL(9,H301:H303)</f>
        <v>396</v>
      </c>
    </row>
    <row r="305" spans="1:8" ht="12.75">
      <c r="A305" s="26">
        <f t="shared" si="4"/>
        <v>304</v>
      </c>
      <c r="B305" s="48">
        <v>4300</v>
      </c>
      <c r="C305" s="6">
        <v>3745</v>
      </c>
      <c r="D305" s="6" t="s">
        <v>33</v>
      </c>
      <c r="E305" s="6">
        <v>5137</v>
      </c>
      <c r="F305" s="3" t="s">
        <v>93</v>
      </c>
      <c r="G305" s="69"/>
      <c r="H305" s="172">
        <v>48</v>
      </c>
    </row>
    <row r="306" spans="1:8" ht="12.75" customHeight="1">
      <c r="A306" s="26">
        <f t="shared" si="4"/>
        <v>305</v>
      </c>
      <c r="B306" s="48">
        <v>4300</v>
      </c>
      <c r="C306" s="6">
        <v>3745</v>
      </c>
      <c r="D306" s="6" t="s">
        <v>33</v>
      </c>
      <c r="E306" s="6">
        <v>5169</v>
      </c>
      <c r="F306" s="3" t="s">
        <v>96</v>
      </c>
      <c r="G306" s="69"/>
      <c r="H306" s="169">
        <v>9207</v>
      </c>
    </row>
    <row r="307" spans="1:8" ht="12.75">
      <c r="A307" s="26">
        <f t="shared" si="4"/>
        <v>306</v>
      </c>
      <c r="B307" s="48">
        <v>4300</v>
      </c>
      <c r="C307" s="6">
        <v>3745</v>
      </c>
      <c r="D307" s="6" t="s">
        <v>33</v>
      </c>
      <c r="E307" s="6">
        <v>5171</v>
      </c>
      <c r="F307" s="6" t="s">
        <v>121</v>
      </c>
      <c r="G307" s="71"/>
      <c r="H307" s="146">
        <v>1703</v>
      </c>
    </row>
    <row r="308" spans="1:8" ht="12.75">
      <c r="A308" s="26">
        <f t="shared" si="4"/>
        <v>307</v>
      </c>
      <c r="B308" s="7"/>
      <c r="C308" s="8" t="s">
        <v>155</v>
      </c>
      <c r="D308" s="8"/>
      <c r="E308" s="8"/>
      <c r="F308" s="8"/>
      <c r="G308" s="82"/>
      <c r="H308" s="166">
        <f>SUBTOTAL(9,H305:H307)</f>
        <v>10958</v>
      </c>
    </row>
    <row r="309" spans="1:8" ht="13.5" thickBot="1">
      <c r="A309" s="26">
        <f t="shared" si="4"/>
        <v>308</v>
      </c>
      <c r="B309" s="9" t="s">
        <v>234</v>
      </c>
      <c r="C309" s="10"/>
      <c r="D309" s="10"/>
      <c r="E309" s="10"/>
      <c r="F309" s="10"/>
      <c r="G309" s="67"/>
      <c r="H309" s="142">
        <f>SUBTOTAL(9,H285:H308)</f>
        <v>15712</v>
      </c>
    </row>
    <row r="310" spans="1:8" ht="12.75">
      <c r="A310" s="26">
        <f t="shared" si="4"/>
        <v>309</v>
      </c>
      <c r="B310" s="112"/>
      <c r="C310" s="11"/>
      <c r="D310" s="11"/>
      <c r="E310" s="11"/>
      <c r="F310" s="11"/>
      <c r="G310" s="113"/>
      <c r="H310" s="151">
        <v>0</v>
      </c>
    </row>
    <row r="311" spans="1:8" ht="15.75">
      <c r="A311" s="26">
        <f t="shared" si="4"/>
        <v>310</v>
      </c>
      <c r="B311" s="124" t="s">
        <v>1</v>
      </c>
      <c r="C311" s="33"/>
      <c r="D311" s="33"/>
      <c r="E311" s="33"/>
      <c r="F311" s="33"/>
      <c r="G311" s="70"/>
      <c r="H311" s="150">
        <v>0</v>
      </c>
    </row>
    <row r="312" spans="1:8" ht="12.75">
      <c r="A312" s="26">
        <f t="shared" si="4"/>
        <v>311</v>
      </c>
      <c r="B312" s="5">
        <v>5300</v>
      </c>
      <c r="C312" s="3">
        <v>6171</v>
      </c>
      <c r="D312" s="3" t="s">
        <v>13</v>
      </c>
      <c r="E312" s="3">
        <v>5137</v>
      </c>
      <c r="F312" s="6" t="s">
        <v>93</v>
      </c>
      <c r="G312" s="71" t="s">
        <v>338</v>
      </c>
      <c r="H312" s="146">
        <v>7095</v>
      </c>
    </row>
    <row r="313" spans="1:8" ht="12.75">
      <c r="A313" s="26">
        <f t="shared" si="4"/>
        <v>312</v>
      </c>
      <c r="B313" s="5">
        <v>5300</v>
      </c>
      <c r="C313" s="3">
        <v>6171</v>
      </c>
      <c r="D313" s="3" t="s">
        <v>13</v>
      </c>
      <c r="E313" s="3">
        <v>5139</v>
      </c>
      <c r="F313" s="3" t="s">
        <v>106</v>
      </c>
      <c r="G313" s="69"/>
      <c r="H313" s="146">
        <v>1960</v>
      </c>
    </row>
    <row r="314" spans="1:8" ht="12.75">
      <c r="A314" s="26">
        <f t="shared" si="4"/>
        <v>313</v>
      </c>
      <c r="B314" s="5">
        <v>5300</v>
      </c>
      <c r="C314" s="3">
        <v>6171</v>
      </c>
      <c r="D314" s="3" t="s">
        <v>13</v>
      </c>
      <c r="E314" s="3">
        <v>5162</v>
      </c>
      <c r="F314" s="3" t="s">
        <v>103</v>
      </c>
      <c r="G314" s="69"/>
      <c r="H314" s="146">
        <v>7250</v>
      </c>
    </row>
    <row r="315" spans="1:8" ht="12.75">
      <c r="A315" s="26">
        <f t="shared" si="4"/>
        <v>314</v>
      </c>
      <c r="B315" s="5">
        <v>5300</v>
      </c>
      <c r="C315" s="3">
        <v>6171</v>
      </c>
      <c r="D315" s="3" t="s">
        <v>13</v>
      </c>
      <c r="E315" s="3">
        <v>5166</v>
      </c>
      <c r="F315" s="3" t="s">
        <v>95</v>
      </c>
      <c r="G315" s="69"/>
      <c r="H315" s="146">
        <v>2000</v>
      </c>
    </row>
    <row r="316" spans="1:8" ht="12.75">
      <c r="A316" s="26">
        <f t="shared" si="4"/>
        <v>315</v>
      </c>
      <c r="B316" s="5">
        <v>5300</v>
      </c>
      <c r="C316" s="3">
        <v>6171</v>
      </c>
      <c r="D316" s="3" t="s">
        <v>13</v>
      </c>
      <c r="E316" s="3">
        <v>5167</v>
      </c>
      <c r="F316" s="3" t="s">
        <v>120</v>
      </c>
      <c r="G316" s="69"/>
      <c r="H316" s="146">
        <v>3000</v>
      </c>
    </row>
    <row r="317" spans="1:8" ht="12.75">
      <c r="A317" s="26">
        <f t="shared" si="4"/>
        <v>316</v>
      </c>
      <c r="B317" s="5">
        <v>5300</v>
      </c>
      <c r="C317" s="3">
        <v>6171</v>
      </c>
      <c r="D317" s="3" t="s">
        <v>13</v>
      </c>
      <c r="E317" s="3">
        <v>5169</v>
      </c>
      <c r="F317" s="3" t="s">
        <v>96</v>
      </c>
      <c r="G317" s="69"/>
      <c r="H317" s="146">
        <v>172789</v>
      </c>
    </row>
    <row r="318" spans="1:8" ht="12.75">
      <c r="A318" s="26">
        <f t="shared" si="4"/>
        <v>317</v>
      </c>
      <c r="B318" s="5">
        <v>5300</v>
      </c>
      <c r="C318" s="3">
        <v>6171</v>
      </c>
      <c r="D318" s="3" t="s">
        <v>13</v>
      </c>
      <c r="E318" s="3">
        <v>5171</v>
      </c>
      <c r="F318" s="3" t="s">
        <v>121</v>
      </c>
      <c r="G318" s="69"/>
      <c r="H318" s="146">
        <v>5161</v>
      </c>
    </row>
    <row r="319" spans="1:8" ht="12.75">
      <c r="A319" s="26">
        <f t="shared" si="4"/>
        <v>318</v>
      </c>
      <c r="B319" s="5">
        <v>5300</v>
      </c>
      <c r="C319" s="3">
        <v>6171</v>
      </c>
      <c r="D319" s="3" t="s">
        <v>13</v>
      </c>
      <c r="E319" s="3">
        <v>5172</v>
      </c>
      <c r="F319" s="3" t="s">
        <v>132</v>
      </c>
      <c r="G319" s="69"/>
      <c r="H319" s="146">
        <v>500</v>
      </c>
    </row>
    <row r="320" spans="1:8" ht="12.75" customHeight="1">
      <c r="A320" s="26">
        <f t="shared" si="4"/>
        <v>319</v>
      </c>
      <c r="B320" s="32"/>
      <c r="C320" s="33" t="s">
        <v>128</v>
      </c>
      <c r="D320" s="33"/>
      <c r="E320" s="33"/>
      <c r="F320" s="33"/>
      <c r="G320" s="70"/>
      <c r="H320" s="153">
        <f>SUBTOTAL(9,H312:H319)</f>
        <v>199755</v>
      </c>
    </row>
    <row r="321" spans="1:8" ht="13.5" thickBot="1">
      <c r="A321" s="26">
        <f t="shared" si="4"/>
        <v>320</v>
      </c>
      <c r="B321" s="35" t="s">
        <v>38</v>
      </c>
      <c r="C321" s="36"/>
      <c r="D321" s="36"/>
      <c r="E321" s="36"/>
      <c r="F321" s="36"/>
      <c r="G321" s="74"/>
      <c r="H321" s="159">
        <f>SUBTOTAL(9,H312:H320)</f>
        <v>199755</v>
      </c>
    </row>
    <row r="322" spans="1:8" ht="12.75">
      <c r="A322" s="26">
        <f t="shared" si="4"/>
        <v>321</v>
      </c>
      <c r="B322" s="114"/>
      <c r="C322" s="115"/>
      <c r="D322" s="115"/>
      <c r="E322" s="115"/>
      <c r="F322" s="115"/>
      <c r="G322" s="110"/>
      <c r="H322" s="160">
        <v>0</v>
      </c>
    </row>
    <row r="323" spans="1:8" ht="15.75">
      <c r="A323" s="26">
        <f t="shared" si="4"/>
        <v>322</v>
      </c>
      <c r="B323" s="127" t="s">
        <v>39</v>
      </c>
      <c r="C323" s="6"/>
      <c r="D323" s="6"/>
      <c r="E323" s="6"/>
      <c r="F323" s="6"/>
      <c r="G323" s="71"/>
      <c r="H323" s="169">
        <v>0</v>
      </c>
    </row>
    <row r="324" spans="1:8" ht="12.75">
      <c r="A324" s="26">
        <f aca="true" t="shared" si="5" ref="A324:A387">A323+1</f>
        <v>323</v>
      </c>
      <c r="B324" s="5">
        <v>5400</v>
      </c>
      <c r="C324" s="3">
        <v>2143</v>
      </c>
      <c r="D324" s="18" t="s">
        <v>88</v>
      </c>
      <c r="E324" s="3">
        <v>5329</v>
      </c>
      <c r="F324" s="3" t="s">
        <v>327</v>
      </c>
      <c r="G324" s="69" t="s">
        <v>339</v>
      </c>
      <c r="H324" s="146">
        <v>1516</v>
      </c>
    </row>
    <row r="325" spans="1:8" ht="12.75">
      <c r="A325" s="26">
        <f t="shared" si="5"/>
        <v>324</v>
      </c>
      <c r="B325" s="4"/>
      <c r="C325" s="2" t="s">
        <v>182</v>
      </c>
      <c r="D325" s="2"/>
      <c r="E325" s="2"/>
      <c r="F325" s="2"/>
      <c r="G325" s="75"/>
      <c r="H325" s="164">
        <f>SUBTOTAL(9,H324)</f>
        <v>1516</v>
      </c>
    </row>
    <row r="326" spans="1:8" ht="12.75">
      <c r="A326" s="26">
        <f t="shared" si="5"/>
        <v>325</v>
      </c>
      <c r="B326" s="48">
        <v>5400</v>
      </c>
      <c r="C326" s="6">
        <v>2212</v>
      </c>
      <c r="D326" s="6" t="s">
        <v>40</v>
      </c>
      <c r="E326" s="6">
        <v>5166</v>
      </c>
      <c r="F326" s="6" t="s">
        <v>95</v>
      </c>
      <c r="G326" s="71"/>
      <c r="H326" s="146">
        <v>2411</v>
      </c>
    </row>
    <row r="327" spans="1:8" ht="12.75">
      <c r="A327" s="26">
        <f t="shared" si="5"/>
        <v>326</v>
      </c>
      <c r="B327" s="48">
        <v>5400</v>
      </c>
      <c r="C327" s="6">
        <v>2212</v>
      </c>
      <c r="D327" s="6" t="s">
        <v>40</v>
      </c>
      <c r="E327" s="6">
        <v>5169</v>
      </c>
      <c r="F327" s="3" t="s">
        <v>96</v>
      </c>
      <c r="G327" s="69"/>
      <c r="H327" s="146">
        <v>417029</v>
      </c>
    </row>
    <row r="328" spans="1:8" ht="12.75">
      <c r="A328" s="26">
        <f t="shared" si="5"/>
        <v>327</v>
      </c>
      <c r="B328" s="48">
        <v>5400</v>
      </c>
      <c r="C328" s="6">
        <v>2212</v>
      </c>
      <c r="D328" s="6" t="s">
        <v>40</v>
      </c>
      <c r="E328" s="6">
        <v>5171</v>
      </c>
      <c r="F328" s="6" t="s">
        <v>121</v>
      </c>
      <c r="G328" s="71"/>
      <c r="H328" s="146">
        <v>125852</v>
      </c>
    </row>
    <row r="329" spans="1:8" ht="12.75">
      <c r="A329" s="26">
        <f t="shared" si="5"/>
        <v>328</v>
      </c>
      <c r="B329" s="48">
        <v>5400</v>
      </c>
      <c r="C329" s="6">
        <v>2212</v>
      </c>
      <c r="D329" s="6" t="s">
        <v>40</v>
      </c>
      <c r="E329" s="6">
        <v>5192</v>
      </c>
      <c r="F329" s="3" t="s">
        <v>133</v>
      </c>
      <c r="G329" s="71"/>
      <c r="H329" s="146">
        <v>100</v>
      </c>
    </row>
    <row r="330" spans="1:8" ht="12.75">
      <c r="A330" s="26">
        <f t="shared" si="5"/>
        <v>329</v>
      </c>
      <c r="B330" s="48">
        <v>5400</v>
      </c>
      <c r="C330" s="6">
        <v>2212</v>
      </c>
      <c r="D330" s="6" t="s">
        <v>40</v>
      </c>
      <c r="E330" s="6">
        <v>5339</v>
      </c>
      <c r="F330" s="6" t="s">
        <v>330</v>
      </c>
      <c r="G330" s="71" t="s">
        <v>340</v>
      </c>
      <c r="H330" s="146">
        <v>4400</v>
      </c>
    </row>
    <row r="331" spans="1:8" ht="12.75">
      <c r="A331" s="26">
        <f t="shared" si="5"/>
        <v>330</v>
      </c>
      <c r="B331" s="7"/>
      <c r="C331" s="8" t="s">
        <v>163</v>
      </c>
      <c r="D331" s="8"/>
      <c r="E331" s="8"/>
      <c r="F331" s="20"/>
      <c r="G331" s="78"/>
      <c r="H331" s="166">
        <f>SUBTOTAL(9,H326:H330)</f>
        <v>549792</v>
      </c>
    </row>
    <row r="332" spans="1:8" ht="12.75">
      <c r="A332" s="26">
        <f t="shared" si="5"/>
        <v>331</v>
      </c>
      <c r="B332" s="48">
        <v>5400</v>
      </c>
      <c r="C332" s="6">
        <v>2219</v>
      </c>
      <c r="D332" s="6" t="s">
        <v>85</v>
      </c>
      <c r="E332" s="6">
        <v>5192</v>
      </c>
      <c r="F332" s="3" t="s">
        <v>133</v>
      </c>
      <c r="G332" s="71" t="s">
        <v>214</v>
      </c>
      <c r="H332" s="146">
        <v>1500</v>
      </c>
    </row>
    <row r="333" spans="1:8" ht="12.75">
      <c r="A333" s="26">
        <f t="shared" si="5"/>
        <v>332</v>
      </c>
      <c r="B333" s="7"/>
      <c r="C333" s="8" t="s">
        <v>164</v>
      </c>
      <c r="D333" s="8"/>
      <c r="E333" s="8"/>
      <c r="F333" s="8"/>
      <c r="G333" s="82"/>
      <c r="H333" s="166">
        <f>SUBTOTAL(9,H332:H332)</f>
        <v>1500</v>
      </c>
    </row>
    <row r="334" spans="1:8" ht="12.75">
      <c r="A334" s="26">
        <f t="shared" si="5"/>
        <v>333</v>
      </c>
      <c r="B334" s="48">
        <v>5400</v>
      </c>
      <c r="C334" s="6">
        <v>2229</v>
      </c>
      <c r="D334" s="6" t="s">
        <v>166</v>
      </c>
      <c r="E334" s="6">
        <v>5213</v>
      </c>
      <c r="F334" s="57" t="s">
        <v>256</v>
      </c>
      <c r="G334" s="71" t="s">
        <v>165</v>
      </c>
      <c r="H334" s="146">
        <v>1741000</v>
      </c>
    </row>
    <row r="335" spans="1:8" ht="12.75">
      <c r="A335" s="26">
        <f t="shared" si="5"/>
        <v>334</v>
      </c>
      <c r="B335" s="7"/>
      <c r="C335" s="8" t="s">
        <v>167</v>
      </c>
      <c r="D335" s="8"/>
      <c r="E335" s="8"/>
      <c r="F335" s="8"/>
      <c r="G335" s="82"/>
      <c r="H335" s="166">
        <f>SUBTOTAL(9,H334:H334)</f>
        <v>1741000</v>
      </c>
    </row>
    <row r="336" spans="1:8" ht="12.75">
      <c r="A336" s="26">
        <f t="shared" si="5"/>
        <v>335</v>
      </c>
      <c r="B336" s="59">
        <v>5400</v>
      </c>
      <c r="C336" s="55">
        <v>2271</v>
      </c>
      <c r="D336" s="55" t="s">
        <v>41</v>
      </c>
      <c r="E336" s="55">
        <v>5139</v>
      </c>
      <c r="F336" s="3" t="s">
        <v>106</v>
      </c>
      <c r="G336" s="88" t="s">
        <v>259</v>
      </c>
      <c r="H336" s="170">
        <v>50</v>
      </c>
    </row>
    <row r="337" spans="1:8" ht="12.75">
      <c r="A337" s="26">
        <f t="shared" si="5"/>
        <v>336</v>
      </c>
      <c r="B337" s="59">
        <v>5400</v>
      </c>
      <c r="C337" s="55">
        <v>2271</v>
      </c>
      <c r="D337" s="55" t="s">
        <v>41</v>
      </c>
      <c r="E337" s="55">
        <v>5166</v>
      </c>
      <c r="F337" s="29" t="s">
        <v>95</v>
      </c>
      <c r="G337" s="88" t="s">
        <v>259</v>
      </c>
      <c r="H337" s="170">
        <v>100</v>
      </c>
    </row>
    <row r="338" spans="1:8" ht="12.75">
      <c r="A338" s="26">
        <f t="shared" si="5"/>
        <v>337</v>
      </c>
      <c r="B338" s="59">
        <v>5400</v>
      </c>
      <c r="C338" s="55">
        <v>2271</v>
      </c>
      <c r="D338" s="55" t="s">
        <v>41</v>
      </c>
      <c r="E338" s="55">
        <v>5169</v>
      </c>
      <c r="F338" s="55" t="s">
        <v>96</v>
      </c>
      <c r="G338" s="69"/>
      <c r="H338" s="170">
        <v>1020</v>
      </c>
    </row>
    <row r="339" spans="1:8" ht="12.75">
      <c r="A339" s="26">
        <f t="shared" si="5"/>
        <v>338</v>
      </c>
      <c r="B339" s="59">
        <v>5400</v>
      </c>
      <c r="C339" s="55">
        <v>2271</v>
      </c>
      <c r="D339" s="55" t="s">
        <v>41</v>
      </c>
      <c r="E339" s="55">
        <v>5169</v>
      </c>
      <c r="F339" s="55" t="s">
        <v>96</v>
      </c>
      <c r="G339" s="88" t="s">
        <v>259</v>
      </c>
      <c r="H339" s="170">
        <v>150</v>
      </c>
    </row>
    <row r="340" spans="1:8" ht="12.75">
      <c r="A340" s="26">
        <f t="shared" si="5"/>
        <v>339</v>
      </c>
      <c r="B340" s="48">
        <v>5400</v>
      </c>
      <c r="C340" s="6">
        <v>2271</v>
      </c>
      <c r="D340" s="6" t="s">
        <v>41</v>
      </c>
      <c r="E340" s="6">
        <v>5171</v>
      </c>
      <c r="F340" s="6" t="s">
        <v>121</v>
      </c>
      <c r="G340" s="71" t="s">
        <v>341</v>
      </c>
      <c r="H340" s="173">
        <v>2880</v>
      </c>
    </row>
    <row r="341" spans="1:8" ht="12.75">
      <c r="A341" s="26">
        <f t="shared" si="5"/>
        <v>340</v>
      </c>
      <c r="B341" s="59">
        <v>5400</v>
      </c>
      <c r="C341" s="55">
        <v>2271</v>
      </c>
      <c r="D341" s="55" t="s">
        <v>41</v>
      </c>
      <c r="E341" s="6">
        <v>5175</v>
      </c>
      <c r="F341" s="6" t="s">
        <v>97</v>
      </c>
      <c r="G341" s="71" t="s">
        <v>259</v>
      </c>
      <c r="H341" s="173">
        <v>50</v>
      </c>
    </row>
    <row r="342" spans="1:8" ht="12.75">
      <c r="A342" s="26">
        <f t="shared" si="5"/>
        <v>341</v>
      </c>
      <c r="B342" s="7"/>
      <c r="C342" s="8" t="s">
        <v>168</v>
      </c>
      <c r="D342" s="8"/>
      <c r="E342" s="8"/>
      <c r="F342" s="8"/>
      <c r="G342" s="82"/>
      <c r="H342" s="166">
        <f>SUBTOTAL(9,H336:H341)</f>
        <v>4250</v>
      </c>
    </row>
    <row r="343" spans="1:8" ht="12.75">
      <c r="A343" s="26">
        <f t="shared" si="5"/>
        <v>342</v>
      </c>
      <c r="B343" s="48">
        <v>5400</v>
      </c>
      <c r="C343" s="6">
        <v>2299</v>
      </c>
      <c r="D343" s="6" t="s">
        <v>42</v>
      </c>
      <c r="E343" s="6">
        <v>5166</v>
      </c>
      <c r="F343" s="6" t="s">
        <v>95</v>
      </c>
      <c r="G343" s="71" t="s">
        <v>215</v>
      </c>
      <c r="H343" s="173">
        <v>1690</v>
      </c>
    </row>
    <row r="344" spans="1:8" ht="12.75">
      <c r="A344" s="26">
        <f t="shared" si="5"/>
        <v>343</v>
      </c>
      <c r="B344" s="48">
        <v>5400</v>
      </c>
      <c r="C344" s="6">
        <v>2299</v>
      </c>
      <c r="D344" s="6" t="s">
        <v>42</v>
      </c>
      <c r="E344" s="6">
        <v>5213</v>
      </c>
      <c r="F344" s="57" t="s">
        <v>256</v>
      </c>
      <c r="G344" s="71" t="s">
        <v>215</v>
      </c>
      <c r="H344" s="173">
        <v>3850</v>
      </c>
    </row>
    <row r="345" spans="1:8" ht="12.75">
      <c r="A345" s="26">
        <f t="shared" si="5"/>
        <v>344</v>
      </c>
      <c r="B345" s="48">
        <v>5400</v>
      </c>
      <c r="C345" s="6">
        <v>2299</v>
      </c>
      <c r="D345" s="6" t="s">
        <v>42</v>
      </c>
      <c r="E345" s="6">
        <v>5901</v>
      </c>
      <c r="F345" s="57" t="s">
        <v>367</v>
      </c>
      <c r="G345" s="71" t="s">
        <v>365</v>
      </c>
      <c r="H345" s="173">
        <v>500</v>
      </c>
    </row>
    <row r="346" spans="1:8" ht="12.75">
      <c r="A346" s="26">
        <f t="shared" si="5"/>
        <v>345</v>
      </c>
      <c r="B346" s="7"/>
      <c r="C346" s="8" t="s">
        <v>169</v>
      </c>
      <c r="D346" s="8"/>
      <c r="E346" s="8"/>
      <c r="F346" s="8"/>
      <c r="G346" s="82"/>
      <c r="H346" s="141">
        <f>SUBTOTAL(9,H343:H345)</f>
        <v>6040</v>
      </c>
    </row>
    <row r="347" spans="1:8" ht="12.75" customHeight="1">
      <c r="A347" s="26">
        <f t="shared" si="5"/>
        <v>346</v>
      </c>
      <c r="B347" s="48">
        <v>5400</v>
      </c>
      <c r="C347" s="116">
        <v>3636</v>
      </c>
      <c r="D347" s="94" t="s">
        <v>84</v>
      </c>
      <c r="E347" s="94">
        <v>5166</v>
      </c>
      <c r="F347" s="94" t="s">
        <v>95</v>
      </c>
      <c r="G347" s="71"/>
      <c r="H347" s="173">
        <v>3200</v>
      </c>
    </row>
    <row r="348" spans="1:8" ht="12.75">
      <c r="A348" s="26">
        <f t="shared" si="5"/>
        <v>347</v>
      </c>
      <c r="B348" s="7"/>
      <c r="C348" s="194" t="s">
        <v>99</v>
      </c>
      <c r="D348" s="195"/>
      <c r="E348" s="19"/>
      <c r="F348" s="19"/>
      <c r="G348" s="82"/>
      <c r="H348" s="174">
        <f>SUBTOTAL(9,H347:H347)</f>
        <v>3200</v>
      </c>
    </row>
    <row r="349" spans="1:8" ht="13.5" thickBot="1">
      <c r="A349" s="26">
        <f t="shared" si="5"/>
        <v>348</v>
      </c>
      <c r="B349" s="9" t="s">
        <v>43</v>
      </c>
      <c r="C349" s="10"/>
      <c r="D349" s="10"/>
      <c r="E349" s="10"/>
      <c r="F349" s="10"/>
      <c r="G349" s="67"/>
      <c r="H349" s="142">
        <f>SUBTOTAL(9,H324:H348)</f>
        <v>2307298</v>
      </c>
    </row>
    <row r="350" spans="1:8" ht="12.75">
      <c r="A350" s="26">
        <f t="shared" si="5"/>
        <v>349</v>
      </c>
      <c r="B350" s="112"/>
      <c r="C350" s="11"/>
      <c r="D350" s="11"/>
      <c r="E350" s="11"/>
      <c r="F350" s="11"/>
      <c r="G350" s="113"/>
      <c r="H350" s="151">
        <v>0</v>
      </c>
    </row>
    <row r="351" spans="1:8" ht="15.75">
      <c r="A351" s="26">
        <f t="shared" si="5"/>
        <v>350</v>
      </c>
      <c r="B351" s="127" t="s">
        <v>45</v>
      </c>
      <c r="C351" s="8"/>
      <c r="D351" s="8"/>
      <c r="E351" s="8"/>
      <c r="F351" s="8"/>
      <c r="G351" s="82"/>
      <c r="H351" s="173">
        <v>0</v>
      </c>
    </row>
    <row r="352" spans="1:8" ht="12.75">
      <c r="A352" s="26">
        <f t="shared" si="5"/>
        <v>351</v>
      </c>
      <c r="B352" s="59">
        <v>5600</v>
      </c>
      <c r="C352" s="55">
        <v>3636</v>
      </c>
      <c r="D352" s="55" t="s">
        <v>84</v>
      </c>
      <c r="E352" s="55">
        <v>5169</v>
      </c>
      <c r="F352" s="69" t="s">
        <v>96</v>
      </c>
      <c r="G352" s="88"/>
      <c r="H352" s="175">
        <v>180</v>
      </c>
    </row>
    <row r="353" spans="1:8" ht="12.75">
      <c r="A353" s="26">
        <f t="shared" si="5"/>
        <v>352</v>
      </c>
      <c r="B353" s="59"/>
      <c r="C353" s="30" t="s">
        <v>99</v>
      </c>
      <c r="D353" s="30"/>
      <c r="E353" s="30"/>
      <c r="F353" s="68"/>
      <c r="G353" s="68"/>
      <c r="H353" s="174">
        <f>SUBTOTAL(9,H352)</f>
        <v>180</v>
      </c>
    </row>
    <row r="354" spans="1:8" ht="12.75">
      <c r="A354" s="26">
        <f t="shared" si="5"/>
        <v>353</v>
      </c>
      <c r="B354" s="48">
        <v>5600</v>
      </c>
      <c r="C354" s="6">
        <v>3639</v>
      </c>
      <c r="D354" s="6" t="s">
        <v>44</v>
      </c>
      <c r="E354" s="6">
        <v>5166</v>
      </c>
      <c r="F354" s="71" t="s">
        <v>95</v>
      </c>
      <c r="G354" s="71"/>
      <c r="H354" s="146">
        <v>950</v>
      </c>
    </row>
    <row r="355" spans="1:8" ht="12.75">
      <c r="A355" s="26">
        <f t="shared" si="5"/>
        <v>354</v>
      </c>
      <c r="B355" s="48">
        <v>5600</v>
      </c>
      <c r="C355" s="6">
        <v>3639</v>
      </c>
      <c r="D355" s="6" t="s">
        <v>44</v>
      </c>
      <c r="E355" s="6">
        <v>5169</v>
      </c>
      <c r="F355" s="69" t="s">
        <v>96</v>
      </c>
      <c r="G355" s="69"/>
      <c r="H355" s="146">
        <v>700</v>
      </c>
    </row>
    <row r="356" spans="1:8" ht="12.75">
      <c r="A356" s="26">
        <f t="shared" si="5"/>
        <v>355</v>
      </c>
      <c r="B356" s="48">
        <v>5600</v>
      </c>
      <c r="C356" s="6">
        <v>3639</v>
      </c>
      <c r="D356" s="6" t="s">
        <v>44</v>
      </c>
      <c r="E356" s="6">
        <v>5171</v>
      </c>
      <c r="F356" s="6" t="s">
        <v>121</v>
      </c>
      <c r="G356" s="69"/>
      <c r="H356" s="146">
        <v>50</v>
      </c>
    </row>
    <row r="357" spans="1:8" ht="12.75">
      <c r="A357" s="26">
        <f t="shared" si="5"/>
        <v>356</v>
      </c>
      <c r="B357" s="48">
        <v>5600</v>
      </c>
      <c r="C357" s="6">
        <v>3639</v>
      </c>
      <c r="D357" s="6" t="s">
        <v>44</v>
      </c>
      <c r="E357" s="6">
        <v>5173</v>
      </c>
      <c r="F357" s="27" t="s">
        <v>129</v>
      </c>
      <c r="G357" s="69"/>
      <c r="H357" s="146">
        <v>50</v>
      </c>
    </row>
    <row r="358" spans="1:8" ht="12.75">
      <c r="A358" s="26">
        <f t="shared" si="5"/>
        <v>357</v>
      </c>
      <c r="B358" s="48">
        <v>5600</v>
      </c>
      <c r="C358" s="6">
        <v>3639</v>
      </c>
      <c r="D358" s="6" t="s">
        <v>44</v>
      </c>
      <c r="E358" s="6">
        <v>5192</v>
      </c>
      <c r="F358" s="3" t="s">
        <v>133</v>
      </c>
      <c r="G358" s="71"/>
      <c r="H358" s="176">
        <v>400</v>
      </c>
    </row>
    <row r="359" spans="1:8" ht="12.75">
      <c r="A359" s="26">
        <f t="shared" si="5"/>
        <v>358</v>
      </c>
      <c r="B359" s="48">
        <v>5600</v>
      </c>
      <c r="C359" s="6">
        <v>3639</v>
      </c>
      <c r="D359" s="6" t="s">
        <v>44</v>
      </c>
      <c r="E359" s="6">
        <v>5362</v>
      </c>
      <c r="F359" s="3" t="s">
        <v>260</v>
      </c>
      <c r="G359" s="71"/>
      <c r="H359" s="176">
        <v>50</v>
      </c>
    </row>
    <row r="360" spans="1:8" ht="12.75" customHeight="1">
      <c r="A360" s="26">
        <f t="shared" si="5"/>
        <v>359</v>
      </c>
      <c r="B360" s="48"/>
      <c r="C360" s="8" t="s">
        <v>105</v>
      </c>
      <c r="D360" s="6"/>
      <c r="E360" s="6"/>
      <c r="F360" s="6"/>
      <c r="G360" s="71"/>
      <c r="H360" s="166">
        <f>SUBTOTAL(9,H354:H359)</f>
        <v>2200</v>
      </c>
    </row>
    <row r="361" spans="1:8" ht="12.75" customHeight="1">
      <c r="A361" s="26">
        <f t="shared" si="5"/>
        <v>360</v>
      </c>
      <c r="B361" s="48">
        <v>5600</v>
      </c>
      <c r="C361" s="118">
        <v>3745</v>
      </c>
      <c r="D361" s="3" t="s">
        <v>33</v>
      </c>
      <c r="E361" s="94">
        <v>5169</v>
      </c>
      <c r="F361" s="3" t="s">
        <v>96</v>
      </c>
      <c r="G361" s="116" t="s">
        <v>259</v>
      </c>
      <c r="H361" s="170">
        <v>600</v>
      </c>
    </row>
    <row r="362" spans="1:8" ht="12.75" customHeight="1">
      <c r="A362" s="26">
        <f t="shared" si="5"/>
        <v>361</v>
      </c>
      <c r="B362" s="139"/>
      <c r="C362" s="140" t="s">
        <v>155</v>
      </c>
      <c r="D362" s="115"/>
      <c r="E362" s="94"/>
      <c r="F362" s="94"/>
      <c r="G362" s="116"/>
      <c r="H362" s="166">
        <f>SUBTOTAL(9,H361:H361)</f>
        <v>600</v>
      </c>
    </row>
    <row r="363" spans="1:8" ht="13.5" thickBot="1">
      <c r="A363" s="26">
        <f t="shared" si="5"/>
        <v>362</v>
      </c>
      <c r="B363" s="9" t="s">
        <v>46</v>
      </c>
      <c r="C363" s="10"/>
      <c r="D363" s="10"/>
      <c r="E363" s="10"/>
      <c r="F363" s="10"/>
      <c r="G363" s="67"/>
      <c r="H363" s="142">
        <f>SUBTOTAL(9,H352:H362)</f>
        <v>2980</v>
      </c>
    </row>
    <row r="364" spans="1:8" ht="12.75">
      <c r="A364" s="26">
        <f t="shared" si="5"/>
        <v>363</v>
      </c>
      <c r="B364" s="112"/>
      <c r="C364" s="11"/>
      <c r="D364" s="11"/>
      <c r="E364" s="11"/>
      <c r="F364" s="11"/>
      <c r="G364" s="113"/>
      <c r="H364" s="151">
        <v>0</v>
      </c>
    </row>
    <row r="365" spans="1:8" ht="15.75">
      <c r="A365" s="26">
        <f t="shared" si="5"/>
        <v>364</v>
      </c>
      <c r="B365" s="127" t="s">
        <v>3</v>
      </c>
      <c r="C365" s="8"/>
      <c r="D365" s="8"/>
      <c r="E365" s="8"/>
      <c r="F365" s="8"/>
      <c r="G365" s="82"/>
      <c r="H365" s="176">
        <v>0</v>
      </c>
    </row>
    <row r="366" spans="1:8" ht="12.75">
      <c r="A366" s="26">
        <f t="shared" si="5"/>
        <v>365</v>
      </c>
      <c r="B366" s="48">
        <v>5700</v>
      </c>
      <c r="C366" s="6">
        <v>2310</v>
      </c>
      <c r="D366" s="6" t="s">
        <v>36</v>
      </c>
      <c r="E366" s="6">
        <v>5166</v>
      </c>
      <c r="F366" s="6" t="s">
        <v>95</v>
      </c>
      <c r="G366" s="71"/>
      <c r="H366" s="176">
        <v>200</v>
      </c>
    </row>
    <row r="367" spans="1:8" ht="12.75">
      <c r="A367" s="26">
        <f t="shared" si="5"/>
        <v>366</v>
      </c>
      <c r="B367" s="48">
        <v>5700</v>
      </c>
      <c r="C367" s="6">
        <v>2310</v>
      </c>
      <c r="D367" s="6" t="s">
        <v>36</v>
      </c>
      <c r="E367" s="6">
        <v>5169</v>
      </c>
      <c r="F367" s="3" t="s">
        <v>96</v>
      </c>
      <c r="G367" s="69"/>
      <c r="H367" s="176">
        <v>392</v>
      </c>
    </row>
    <row r="368" spans="1:8" ht="12.75">
      <c r="A368" s="26">
        <f t="shared" si="5"/>
        <v>367</v>
      </c>
      <c r="B368" s="48">
        <v>5700</v>
      </c>
      <c r="C368" s="6">
        <v>2321</v>
      </c>
      <c r="D368" s="6" t="s">
        <v>47</v>
      </c>
      <c r="E368" s="6">
        <v>5166</v>
      </c>
      <c r="F368" s="6" t="s">
        <v>95</v>
      </c>
      <c r="G368" s="71"/>
      <c r="H368" s="146">
        <v>400</v>
      </c>
    </row>
    <row r="369" spans="1:8" ht="12.75">
      <c r="A369" s="26">
        <f t="shared" si="5"/>
        <v>368</v>
      </c>
      <c r="B369" s="48">
        <v>5700</v>
      </c>
      <c r="C369" s="6">
        <v>2321</v>
      </c>
      <c r="D369" s="6" t="s">
        <v>47</v>
      </c>
      <c r="E369" s="6">
        <v>5169</v>
      </c>
      <c r="F369" s="3" t="s">
        <v>96</v>
      </c>
      <c r="G369" s="69"/>
      <c r="H369" s="176">
        <v>400</v>
      </c>
    </row>
    <row r="370" spans="1:8" ht="12.75">
      <c r="A370" s="26">
        <f t="shared" si="5"/>
        <v>369</v>
      </c>
      <c r="B370" s="48">
        <v>5700</v>
      </c>
      <c r="C370" s="6">
        <v>2321</v>
      </c>
      <c r="D370" s="6" t="s">
        <v>47</v>
      </c>
      <c r="E370" s="6">
        <v>5171</v>
      </c>
      <c r="F370" s="6" t="s">
        <v>121</v>
      </c>
      <c r="G370" s="69"/>
      <c r="H370" s="176">
        <v>100</v>
      </c>
    </row>
    <row r="371" spans="1:8" ht="12.75">
      <c r="A371" s="26">
        <f t="shared" si="5"/>
        <v>370</v>
      </c>
      <c r="B371" s="48">
        <v>5700</v>
      </c>
      <c r="C371" s="6">
        <v>2321</v>
      </c>
      <c r="D371" s="6" t="s">
        <v>47</v>
      </c>
      <c r="E371" s="6">
        <v>5192</v>
      </c>
      <c r="F371" s="3" t="s">
        <v>133</v>
      </c>
      <c r="G371" s="69"/>
      <c r="H371" s="176">
        <v>20</v>
      </c>
    </row>
    <row r="372" spans="1:8" ht="12.75">
      <c r="A372" s="26">
        <f t="shared" si="5"/>
        <v>371</v>
      </c>
      <c r="B372" s="7"/>
      <c r="C372" s="8" t="s">
        <v>170</v>
      </c>
      <c r="D372" s="8"/>
      <c r="E372" s="8"/>
      <c r="F372" s="2"/>
      <c r="G372" s="75"/>
      <c r="H372" s="166">
        <f>SUBTOTAL(9,H368:H371)</f>
        <v>920</v>
      </c>
    </row>
    <row r="373" spans="1:8" ht="12.75">
      <c r="A373" s="26">
        <f t="shared" si="5"/>
        <v>372</v>
      </c>
      <c r="B373" s="48">
        <v>5700</v>
      </c>
      <c r="C373" s="6">
        <v>3631</v>
      </c>
      <c r="D373" s="6" t="s">
        <v>49</v>
      </c>
      <c r="E373" s="6">
        <v>5166</v>
      </c>
      <c r="F373" s="6" t="s">
        <v>95</v>
      </c>
      <c r="G373" s="71"/>
      <c r="H373" s="172">
        <v>100</v>
      </c>
    </row>
    <row r="374" spans="1:8" ht="12.75">
      <c r="A374" s="26">
        <f t="shared" si="5"/>
        <v>373</v>
      </c>
      <c r="B374" s="48">
        <v>5700</v>
      </c>
      <c r="C374" s="6">
        <v>3631</v>
      </c>
      <c r="D374" s="6" t="s">
        <v>49</v>
      </c>
      <c r="E374" s="6">
        <v>5169</v>
      </c>
      <c r="F374" s="3" t="s">
        <v>96</v>
      </c>
      <c r="G374" s="69"/>
      <c r="H374" s="176">
        <v>138742</v>
      </c>
    </row>
    <row r="375" spans="1:8" ht="12.75">
      <c r="A375" s="26">
        <f t="shared" si="5"/>
        <v>374</v>
      </c>
      <c r="B375" s="48">
        <v>5700</v>
      </c>
      <c r="C375" s="6">
        <v>3631</v>
      </c>
      <c r="D375" s="6" t="s">
        <v>49</v>
      </c>
      <c r="E375" s="6">
        <v>5171</v>
      </c>
      <c r="F375" s="3" t="s">
        <v>121</v>
      </c>
      <c r="G375" s="69"/>
      <c r="H375" s="176">
        <v>100</v>
      </c>
    </row>
    <row r="376" spans="1:8" ht="12.75">
      <c r="A376" s="26">
        <f t="shared" si="5"/>
        <v>375</v>
      </c>
      <c r="B376" s="7"/>
      <c r="C376" s="8" t="s">
        <v>172</v>
      </c>
      <c r="D376" s="8"/>
      <c r="E376" s="8"/>
      <c r="F376" s="2"/>
      <c r="G376" s="75"/>
      <c r="H376" s="166">
        <f>SUBTOTAL(9,H373:H375)</f>
        <v>138942</v>
      </c>
    </row>
    <row r="377" spans="1:8" ht="12.75">
      <c r="A377" s="26">
        <f t="shared" si="5"/>
        <v>376</v>
      </c>
      <c r="B377" s="48">
        <v>5700</v>
      </c>
      <c r="C377" s="6">
        <v>3633</v>
      </c>
      <c r="D377" s="6" t="s">
        <v>50</v>
      </c>
      <c r="E377" s="6">
        <v>5166</v>
      </c>
      <c r="F377" s="6" t="s">
        <v>95</v>
      </c>
      <c r="G377" s="71"/>
      <c r="H377" s="146">
        <v>400</v>
      </c>
    </row>
    <row r="378" spans="1:8" ht="12.75">
      <c r="A378" s="26">
        <f t="shared" si="5"/>
        <v>377</v>
      </c>
      <c r="B378" s="48">
        <v>5700</v>
      </c>
      <c r="C378" s="6">
        <v>3633</v>
      </c>
      <c r="D378" s="6" t="s">
        <v>50</v>
      </c>
      <c r="E378" s="6">
        <v>5168</v>
      </c>
      <c r="F378" s="6" t="s">
        <v>144</v>
      </c>
      <c r="G378" s="71"/>
      <c r="H378" s="146">
        <v>100</v>
      </c>
    </row>
    <row r="379" spans="1:8" ht="12.75">
      <c r="A379" s="26">
        <f t="shared" si="5"/>
        <v>378</v>
      </c>
      <c r="B379" s="48">
        <v>5700</v>
      </c>
      <c r="C379" s="6">
        <v>3633</v>
      </c>
      <c r="D379" s="6" t="s">
        <v>50</v>
      </c>
      <c r="E379" s="6">
        <v>5169</v>
      </c>
      <c r="F379" s="3" t="s">
        <v>96</v>
      </c>
      <c r="G379" s="69"/>
      <c r="H379" s="146">
        <v>3922</v>
      </c>
    </row>
    <row r="380" spans="1:8" ht="12.75">
      <c r="A380" s="26">
        <f t="shared" si="5"/>
        <v>379</v>
      </c>
      <c r="B380" s="48">
        <v>5700</v>
      </c>
      <c r="C380" s="6">
        <v>3633</v>
      </c>
      <c r="D380" s="6" t="s">
        <v>50</v>
      </c>
      <c r="E380" s="6">
        <v>5171</v>
      </c>
      <c r="F380" s="3" t="s">
        <v>121</v>
      </c>
      <c r="G380" s="69"/>
      <c r="H380" s="146">
        <v>200</v>
      </c>
    </row>
    <row r="381" spans="1:8" ht="12.75">
      <c r="A381" s="26">
        <f t="shared" si="5"/>
        <v>380</v>
      </c>
      <c r="B381" s="48">
        <v>5700</v>
      </c>
      <c r="C381" s="6">
        <v>3633</v>
      </c>
      <c r="D381" s="6" t="s">
        <v>50</v>
      </c>
      <c r="E381" s="6">
        <v>5213</v>
      </c>
      <c r="F381" s="57" t="s">
        <v>256</v>
      </c>
      <c r="G381" s="69" t="s">
        <v>216</v>
      </c>
      <c r="H381" s="176">
        <v>14169</v>
      </c>
    </row>
    <row r="382" spans="1:8" ht="12.75">
      <c r="A382" s="26">
        <f t="shared" si="5"/>
        <v>381</v>
      </c>
      <c r="B382" s="7"/>
      <c r="C382" s="8" t="s">
        <v>173</v>
      </c>
      <c r="D382" s="8"/>
      <c r="E382" s="8"/>
      <c r="F382" s="8"/>
      <c r="G382" s="82"/>
      <c r="H382" s="166">
        <f>SUBTOTAL(9,H377:H381)</f>
        <v>18791</v>
      </c>
    </row>
    <row r="383" spans="1:8" ht="12.75">
      <c r="A383" s="26">
        <f t="shared" si="5"/>
        <v>382</v>
      </c>
      <c r="B383" s="48">
        <v>5700</v>
      </c>
      <c r="C383" s="6">
        <v>3699</v>
      </c>
      <c r="D383" s="6" t="s">
        <v>51</v>
      </c>
      <c r="E383" s="6">
        <v>5166</v>
      </c>
      <c r="F383" s="6" t="s">
        <v>95</v>
      </c>
      <c r="G383" s="71"/>
      <c r="H383" s="172">
        <v>100</v>
      </c>
    </row>
    <row r="384" spans="1:8" ht="12.75">
      <c r="A384" s="26">
        <f t="shared" si="5"/>
        <v>383</v>
      </c>
      <c r="B384" s="48">
        <v>5700</v>
      </c>
      <c r="C384" s="6">
        <v>3699</v>
      </c>
      <c r="D384" s="6" t="s">
        <v>51</v>
      </c>
      <c r="E384" s="6">
        <v>5168</v>
      </c>
      <c r="F384" s="6" t="s">
        <v>144</v>
      </c>
      <c r="G384" s="71"/>
      <c r="H384" s="146">
        <v>60</v>
      </c>
    </row>
    <row r="385" spans="1:8" ht="12.75">
      <c r="A385" s="26">
        <f t="shared" si="5"/>
        <v>384</v>
      </c>
      <c r="B385" s="48">
        <v>5700</v>
      </c>
      <c r="C385" s="6">
        <v>3699</v>
      </c>
      <c r="D385" s="6" t="s">
        <v>51</v>
      </c>
      <c r="E385" s="6">
        <v>5169</v>
      </c>
      <c r="F385" s="3" t="s">
        <v>96</v>
      </c>
      <c r="G385" s="69"/>
      <c r="H385" s="146">
        <v>4000</v>
      </c>
    </row>
    <row r="386" spans="1:8" ht="12.75" customHeight="1">
      <c r="A386" s="26">
        <f t="shared" si="5"/>
        <v>385</v>
      </c>
      <c r="B386" s="7"/>
      <c r="C386" s="8" t="s">
        <v>174</v>
      </c>
      <c r="D386" s="8"/>
      <c r="E386" s="8"/>
      <c r="F386" s="2"/>
      <c r="G386" s="75"/>
      <c r="H386" s="166">
        <f>SUBTOTAL(9,H383:H385)</f>
        <v>4160</v>
      </c>
    </row>
    <row r="387" spans="1:8" ht="13.5" thickBot="1">
      <c r="A387" s="26">
        <f t="shared" si="5"/>
        <v>386</v>
      </c>
      <c r="B387" s="9" t="s">
        <v>52</v>
      </c>
      <c r="C387" s="10"/>
      <c r="D387" s="10"/>
      <c r="E387" s="10"/>
      <c r="F387" s="10"/>
      <c r="G387" s="67"/>
      <c r="H387" s="142">
        <f>SUBTOTAL(9,H366:H386)</f>
        <v>163405</v>
      </c>
    </row>
    <row r="388" spans="1:8" ht="12.75">
      <c r="A388" s="26">
        <f aca="true" t="shared" si="6" ref="A388:A451">A387+1</f>
        <v>387</v>
      </c>
      <c r="B388" s="112"/>
      <c r="C388" s="11"/>
      <c r="D388" s="11"/>
      <c r="E388" s="11"/>
      <c r="F388" s="11"/>
      <c r="G388" s="113"/>
      <c r="H388" s="151">
        <v>0</v>
      </c>
    </row>
    <row r="389" spans="1:8" ht="15.75">
      <c r="A389" s="26">
        <f t="shared" si="6"/>
        <v>388</v>
      </c>
      <c r="B389" s="125" t="s">
        <v>355</v>
      </c>
      <c r="C389" s="132"/>
      <c r="D389" s="133"/>
      <c r="E389" s="15"/>
      <c r="F389" s="27"/>
      <c r="G389" s="72"/>
      <c r="H389" s="165">
        <v>0</v>
      </c>
    </row>
    <row r="390" spans="1:8" ht="12.75">
      <c r="A390" s="26">
        <f t="shared" si="6"/>
        <v>389</v>
      </c>
      <c r="B390" s="50">
        <v>6200</v>
      </c>
      <c r="C390" s="6">
        <v>3612</v>
      </c>
      <c r="D390" s="6" t="s">
        <v>54</v>
      </c>
      <c r="E390" s="6">
        <v>5161</v>
      </c>
      <c r="F390" s="6" t="s">
        <v>119</v>
      </c>
      <c r="G390" s="71" t="s">
        <v>278</v>
      </c>
      <c r="H390" s="146">
        <v>50</v>
      </c>
    </row>
    <row r="391" spans="1:8" ht="12.75">
      <c r="A391" s="26">
        <f t="shared" si="6"/>
        <v>390</v>
      </c>
      <c r="B391" s="50">
        <v>6200</v>
      </c>
      <c r="C391" s="6">
        <v>3612</v>
      </c>
      <c r="D391" s="6" t="s">
        <v>54</v>
      </c>
      <c r="E391" s="6">
        <v>5164</v>
      </c>
      <c r="F391" s="6" t="s">
        <v>104</v>
      </c>
      <c r="G391" s="71" t="s">
        <v>278</v>
      </c>
      <c r="H391" s="146">
        <v>120</v>
      </c>
    </row>
    <row r="392" spans="1:8" ht="12.75">
      <c r="A392" s="26">
        <f t="shared" si="6"/>
        <v>391</v>
      </c>
      <c r="B392" s="50">
        <v>6200</v>
      </c>
      <c r="C392" s="6">
        <v>3612</v>
      </c>
      <c r="D392" s="6" t="s">
        <v>54</v>
      </c>
      <c r="E392" s="6">
        <v>5166</v>
      </c>
      <c r="F392" s="6" t="s">
        <v>95</v>
      </c>
      <c r="G392" s="71" t="s">
        <v>278</v>
      </c>
      <c r="H392" s="173">
        <v>5000</v>
      </c>
    </row>
    <row r="393" spans="1:8" ht="12.75">
      <c r="A393" s="26">
        <f t="shared" si="6"/>
        <v>392</v>
      </c>
      <c r="B393" s="50">
        <v>6200</v>
      </c>
      <c r="C393" s="6">
        <v>3612</v>
      </c>
      <c r="D393" s="6" t="s">
        <v>54</v>
      </c>
      <c r="E393" s="6">
        <v>5169</v>
      </c>
      <c r="F393" s="3" t="s">
        <v>96</v>
      </c>
      <c r="G393" s="69" t="s">
        <v>278</v>
      </c>
      <c r="H393" s="173">
        <v>2500</v>
      </c>
    </row>
    <row r="394" spans="1:8" ht="12.75">
      <c r="A394" s="26">
        <f t="shared" si="6"/>
        <v>393</v>
      </c>
      <c r="B394" s="50">
        <v>6200</v>
      </c>
      <c r="C394" s="6">
        <v>3612</v>
      </c>
      <c r="D394" s="6" t="s">
        <v>54</v>
      </c>
      <c r="E394" s="6">
        <v>5192</v>
      </c>
      <c r="F394" s="3" t="s">
        <v>133</v>
      </c>
      <c r="G394" s="69" t="s">
        <v>278</v>
      </c>
      <c r="H394" s="173">
        <v>50</v>
      </c>
    </row>
    <row r="395" spans="1:8" ht="12.75">
      <c r="A395" s="26">
        <f t="shared" si="6"/>
        <v>394</v>
      </c>
      <c r="B395" s="50">
        <v>6200</v>
      </c>
      <c r="C395" s="6">
        <v>3612</v>
      </c>
      <c r="D395" s="6" t="s">
        <v>54</v>
      </c>
      <c r="E395" s="6">
        <v>5213</v>
      </c>
      <c r="F395" s="57" t="s">
        <v>256</v>
      </c>
      <c r="G395" s="71" t="s">
        <v>278</v>
      </c>
      <c r="H395" s="173">
        <v>50000</v>
      </c>
    </row>
    <row r="396" spans="1:8" ht="12.75">
      <c r="A396" s="26">
        <f t="shared" si="6"/>
        <v>395</v>
      </c>
      <c r="B396" s="50">
        <v>6200</v>
      </c>
      <c r="C396" s="6">
        <v>3612</v>
      </c>
      <c r="D396" s="6" t="s">
        <v>54</v>
      </c>
      <c r="E396" s="6">
        <v>5222</v>
      </c>
      <c r="F396" s="16" t="s">
        <v>156</v>
      </c>
      <c r="G396" s="71" t="s">
        <v>278</v>
      </c>
      <c r="H396" s="173">
        <v>9930</v>
      </c>
    </row>
    <row r="397" spans="1:8" ht="12.75">
      <c r="A397" s="26">
        <f t="shared" si="6"/>
        <v>396</v>
      </c>
      <c r="B397" s="50">
        <v>6200</v>
      </c>
      <c r="C397" s="6">
        <v>3612</v>
      </c>
      <c r="D397" s="6" t="s">
        <v>54</v>
      </c>
      <c r="E397" s="6">
        <v>5225</v>
      </c>
      <c r="F397" s="3" t="s">
        <v>325</v>
      </c>
      <c r="G397" s="71" t="s">
        <v>278</v>
      </c>
      <c r="H397" s="173">
        <v>250000</v>
      </c>
    </row>
    <row r="398" spans="1:8" ht="12.75">
      <c r="A398" s="26">
        <f t="shared" si="6"/>
        <v>397</v>
      </c>
      <c r="B398" s="50">
        <v>6200</v>
      </c>
      <c r="C398" s="6">
        <v>3612</v>
      </c>
      <c r="D398" s="6" t="s">
        <v>54</v>
      </c>
      <c r="E398" s="6">
        <v>5341</v>
      </c>
      <c r="F398" s="6" t="s">
        <v>124</v>
      </c>
      <c r="G398" s="71" t="s">
        <v>278</v>
      </c>
      <c r="H398" s="173">
        <v>50</v>
      </c>
    </row>
    <row r="399" spans="1:8" ht="12.75">
      <c r="A399" s="26">
        <f t="shared" si="6"/>
        <v>398</v>
      </c>
      <c r="B399" s="50">
        <v>6200</v>
      </c>
      <c r="C399" s="6">
        <v>3612</v>
      </c>
      <c r="D399" s="6" t="s">
        <v>54</v>
      </c>
      <c r="E399" s="6">
        <v>5341</v>
      </c>
      <c r="F399" s="6" t="s">
        <v>124</v>
      </c>
      <c r="G399" s="71" t="s">
        <v>279</v>
      </c>
      <c r="H399" s="173">
        <v>27000</v>
      </c>
    </row>
    <row r="400" spans="1:8" ht="12.75">
      <c r="A400" s="26">
        <f t="shared" si="6"/>
        <v>399</v>
      </c>
      <c r="B400" s="50">
        <v>6200</v>
      </c>
      <c r="C400" s="6">
        <v>3612</v>
      </c>
      <c r="D400" s="6" t="s">
        <v>54</v>
      </c>
      <c r="E400" s="6">
        <v>5361</v>
      </c>
      <c r="F400" s="6" t="s">
        <v>125</v>
      </c>
      <c r="G400" s="71" t="s">
        <v>278</v>
      </c>
      <c r="H400" s="173">
        <v>400</v>
      </c>
    </row>
    <row r="401" spans="1:8" ht="12.75">
      <c r="A401" s="26">
        <f t="shared" si="6"/>
        <v>400</v>
      </c>
      <c r="B401" s="50">
        <v>6200</v>
      </c>
      <c r="C401" s="6">
        <v>3612</v>
      </c>
      <c r="D401" s="6" t="s">
        <v>54</v>
      </c>
      <c r="E401" s="6">
        <v>5362</v>
      </c>
      <c r="F401" s="3" t="s">
        <v>260</v>
      </c>
      <c r="G401" s="71" t="s">
        <v>278</v>
      </c>
      <c r="H401" s="173">
        <v>20000</v>
      </c>
    </row>
    <row r="402" spans="1:8" ht="12.75">
      <c r="A402" s="26">
        <f t="shared" si="6"/>
        <v>401</v>
      </c>
      <c r="B402" s="50">
        <v>6200</v>
      </c>
      <c r="C402" s="6">
        <v>3612</v>
      </c>
      <c r="D402" s="6" t="s">
        <v>54</v>
      </c>
      <c r="E402" s="6">
        <v>5499</v>
      </c>
      <c r="F402" s="3" t="s">
        <v>134</v>
      </c>
      <c r="G402" s="71" t="s">
        <v>278</v>
      </c>
      <c r="H402" s="173">
        <v>10000</v>
      </c>
    </row>
    <row r="403" spans="1:8" ht="12.75">
      <c r="A403" s="26">
        <f t="shared" si="6"/>
        <v>402</v>
      </c>
      <c r="B403" s="7"/>
      <c r="C403" s="8" t="s">
        <v>175</v>
      </c>
      <c r="D403" s="8"/>
      <c r="E403" s="8"/>
      <c r="F403" s="2"/>
      <c r="G403" s="75"/>
      <c r="H403" s="166">
        <f>SUBTOTAL(9,H390:H402)</f>
        <v>375100</v>
      </c>
    </row>
    <row r="404" spans="1:8" ht="12.75">
      <c r="A404" s="26">
        <f t="shared" si="6"/>
        <v>403</v>
      </c>
      <c r="B404" s="50">
        <v>6200</v>
      </c>
      <c r="C404" s="6">
        <v>3619</v>
      </c>
      <c r="D404" s="6" t="s">
        <v>176</v>
      </c>
      <c r="E404" s="6">
        <v>5163</v>
      </c>
      <c r="F404" s="3" t="s">
        <v>94</v>
      </c>
      <c r="G404" s="71" t="s">
        <v>279</v>
      </c>
      <c r="H404" s="172">
        <v>850</v>
      </c>
    </row>
    <row r="405" spans="1:8" ht="12.75">
      <c r="A405" s="26">
        <f t="shared" si="6"/>
        <v>404</v>
      </c>
      <c r="B405" s="50">
        <v>6200</v>
      </c>
      <c r="C405" s="6">
        <v>3619</v>
      </c>
      <c r="D405" s="6" t="s">
        <v>176</v>
      </c>
      <c r="E405" s="6">
        <v>5613</v>
      </c>
      <c r="F405" s="6" t="s">
        <v>177</v>
      </c>
      <c r="G405" s="71" t="s">
        <v>279</v>
      </c>
      <c r="H405" s="173">
        <v>21343</v>
      </c>
    </row>
    <row r="406" spans="1:8" ht="12.75">
      <c r="A406" s="26">
        <f t="shared" si="6"/>
        <v>405</v>
      </c>
      <c r="B406" s="50">
        <v>6200</v>
      </c>
      <c r="C406" s="6">
        <v>3619</v>
      </c>
      <c r="D406" s="6" t="s">
        <v>176</v>
      </c>
      <c r="E406" s="6">
        <v>5660</v>
      </c>
      <c r="F406" s="6" t="s">
        <v>178</v>
      </c>
      <c r="G406" s="71" t="s">
        <v>279</v>
      </c>
      <c r="H406" s="173">
        <v>25000</v>
      </c>
    </row>
    <row r="407" spans="1:8" ht="12.75">
      <c r="A407" s="26">
        <f t="shared" si="6"/>
        <v>406</v>
      </c>
      <c r="B407" s="7"/>
      <c r="C407" s="8" t="s">
        <v>286</v>
      </c>
      <c r="D407" s="8"/>
      <c r="E407" s="8"/>
      <c r="F407" s="2"/>
      <c r="G407" s="75"/>
      <c r="H407" s="166">
        <f>SUBTOTAL(9,H404:H406)</f>
        <v>47193</v>
      </c>
    </row>
    <row r="408" spans="1:8" ht="13.5" thickBot="1">
      <c r="A408" s="26">
        <f t="shared" si="6"/>
        <v>407</v>
      </c>
      <c r="B408" s="9" t="s">
        <v>53</v>
      </c>
      <c r="C408" s="10"/>
      <c r="D408" s="10"/>
      <c r="E408" s="10"/>
      <c r="F408" s="10"/>
      <c r="G408" s="67"/>
      <c r="H408" s="142">
        <f>SUBTOTAL(9,H390:H407)</f>
        <v>422293</v>
      </c>
    </row>
    <row r="409" spans="1:8" ht="12.75" customHeight="1">
      <c r="A409" s="26">
        <f t="shared" si="6"/>
        <v>408</v>
      </c>
      <c r="B409" s="7"/>
      <c r="C409" s="8"/>
      <c r="D409" s="8"/>
      <c r="E409" s="8"/>
      <c r="F409" s="8"/>
      <c r="G409" s="82"/>
      <c r="H409" s="177">
        <v>0</v>
      </c>
    </row>
    <row r="410" spans="1:8" ht="15.75">
      <c r="A410" s="26">
        <f t="shared" si="6"/>
        <v>409</v>
      </c>
      <c r="B410" s="125" t="s">
        <v>255</v>
      </c>
      <c r="C410" s="132"/>
      <c r="D410" s="133"/>
      <c r="E410" s="15"/>
      <c r="F410" s="27"/>
      <c r="G410" s="72"/>
      <c r="H410" s="165">
        <v>0</v>
      </c>
    </row>
    <row r="411" spans="1:8" ht="12.75">
      <c r="A411" s="26">
        <f t="shared" si="6"/>
        <v>410</v>
      </c>
      <c r="B411" s="50">
        <v>6300</v>
      </c>
      <c r="C411" s="15">
        <v>3639</v>
      </c>
      <c r="D411" s="6" t="s">
        <v>44</v>
      </c>
      <c r="E411" s="15">
        <v>5166</v>
      </c>
      <c r="F411" s="3" t="s">
        <v>95</v>
      </c>
      <c r="G411" s="69"/>
      <c r="H411" s="173">
        <v>5000</v>
      </c>
    </row>
    <row r="412" spans="1:8" ht="12.75">
      <c r="A412" s="26">
        <f t="shared" si="6"/>
        <v>411</v>
      </c>
      <c r="B412" s="50">
        <v>6300</v>
      </c>
      <c r="C412" s="15">
        <v>3639</v>
      </c>
      <c r="D412" s="6" t="s">
        <v>44</v>
      </c>
      <c r="E412" s="15">
        <v>5169</v>
      </c>
      <c r="F412" s="3" t="s">
        <v>96</v>
      </c>
      <c r="G412" s="69"/>
      <c r="H412" s="173">
        <v>4000</v>
      </c>
    </row>
    <row r="413" spans="1:8" ht="12.75">
      <c r="A413" s="26">
        <f t="shared" si="6"/>
        <v>412</v>
      </c>
      <c r="B413" s="50">
        <v>6300</v>
      </c>
      <c r="C413" s="15">
        <v>3639</v>
      </c>
      <c r="D413" s="6" t="s">
        <v>44</v>
      </c>
      <c r="E413" s="15">
        <v>5192</v>
      </c>
      <c r="F413" s="3" t="s">
        <v>133</v>
      </c>
      <c r="G413" s="72"/>
      <c r="H413" s="173">
        <v>5000</v>
      </c>
    </row>
    <row r="414" spans="1:8" ht="12.75">
      <c r="A414" s="26">
        <f t="shared" si="6"/>
        <v>413</v>
      </c>
      <c r="B414" s="50">
        <v>6300</v>
      </c>
      <c r="C414" s="15">
        <v>3639</v>
      </c>
      <c r="D414" s="6" t="s">
        <v>44</v>
      </c>
      <c r="E414" s="15">
        <v>5361</v>
      </c>
      <c r="F414" s="51" t="s">
        <v>125</v>
      </c>
      <c r="G414" s="83"/>
      <c r="H414" s="173">
        <v>220</v>
      </c>
    </row>
    <row r="415" spans="1:8" ht="12.75">
      <c r="A415" s="26">
        <f t="shared" si="6"/>
        <v>414</v>
      </c>
      <c r="B415" s="50">
        <v>6300</v>
      </c>
      <c r="C415" s="15">
        <v>3639</v>
      </c>
      <c r="D415" s="6" t="s">
        <v>44</v>
      </c>
      <c r="E415" s="15">
        <v>5362</v>
      </c>
      <c r="F415" s="3" t="s">
        <v>260</v>
      </c>
      <c r="G415" s="72"/>
      <c r="H415" s="173">
        <v>10521</v>
      </c>
    </row>
    <row r="416" spans="1:8" ht="12.75">
      <c r="A416" s="26">
        <f t="shared" si="6"/>
        <v>415</v>
      </c>
      <c r="B416" s="50">
        <v>6300</v>
      </c>
      <c r="C416" s="15">
        <v>3639</v>
      </c>
      <c r="D416" s="6" t="s">
        <v>44</v>
      </c>
      <c r="E416" s="15">
        <v>5429</v>
      </c>
      <c r="F416" s="3" t="s">
        <v>331</v>
      </c>
      <c r="G416" s="72"/>
      <c r="H416" s="173">
        <v>200</v>
      </c>
    </row>
    <row r="417" spans="1:8" ht="12.75">
      <c r="A417" s="26">
        <f t="shared" si="6"/>
        <v>416</v>
      </c>
      <c r="B417" s="50">
        <v>6300</v>
      </c>
      <c r="C417" s="15">
        <v>3639</v>
      </c>
      <c r="D417" s="6" t="s">
        <v>44</v>
      </c>
      <c r="E417" s="15">
        <v>5909</v>
      </c>
      <c r="F417" s="51" t="s">
        <v>127</v>
      </c>
      <c r="G417" s="83"/>
      <c r="H417" s="173">
        <v>400</v>
      </c>
    </row>
    <row r="418" spans="1:8" ht="12.75">
      <c r="A418" s="26">
        <f t="shared" si="6"/>
        <v>417</v>
      </c>
      <c r="B418" s="13"/>
      <c r="C418" s="14" t="s">
        <v>105</v>
      </c>
      <c r="D418" s="8"/>
      <c r="E418" s="14"/>
      <c r="F418" s="52"/>
      <c r="G418" s="84"/>
      <c r="H418" s="143">
        <f>SUBTOTAL(9,H411:H417)</f>
        <v>25341</v>
      </c>
    </row>
    <row r="419" spans="1:8" ht="13.5" thickBot="1">
      <c r="A419" s="26">
        <f t="shared" si="6"/>
        <v>418</v>
      </c>
      <c r="B419" s="9" t="s">
        <v>254</v>
      </c>
      <c r="C419" s="10"/>
      <c r="D419" s="10"/>
      <c r="E419" s="10"/>
      <c r="F419" s="10"/>
      <c r="G419" s="67"/>
      <c r="H419" s="142">
        <f>SUBTOTAL(9,H411:H418)</f>
        <v>25341</v>
      </c>
    </row>
    <row r="420" spans="1:8" ht="12.75" customHeight="1">
      <c r="A420" s="26">
        <f t="shared" si="6"/>
        <v>419</v>
      </c>
      <c r="B420" s="7"/>
      <c r="C420" s="8"/>
      <c r="D420" s="8"/>
      <c r="E420" s="8"/>
      <c r="F420" s="8"/>
      <c r="G420" s="82"/>
      <c r="H420" s="177">
        <v>0</v>
      </c>
    </row>
    <row r="421" spans="1:8" ht="15.75">
      <c r="A421" s="26">
        <f t="shared" si="6"/>
        <v>420</v>
      </c>
      <c r="B421" s="130" t="s">
        <v>295</v>
      </c>
      <c r="C421" s="12"/>
      <c r="D421" s="12"/>
      <c r="E421" s="15"/>
      <c r="F421" s="27"/>
      <c r="G421" s="72"/>
      <c r="H421" s="173">
        <v>0</v>
      </c>
    </row>
    <row r="422" spans="1:8" ht="12.75">
      <c r="A422" s="26">
        <f t="shared" si="6"/>
        <v>421</v>
      </c>
      <c r="B422" s="50">
        <v>6600</v>
      </c>
      <c r="C422" s="15">
        <v>2333</v>
      </c>
      <c r="D422" s="6" t="s">
        <v>48</v>
      </c>
      <c r="E422" s="3">
        <v>5169</v>
      </c>
      <c r="F422" s="3" t="s">
        <v>96</v>
      </c>
      <c r="G422" s="69"/>
      <c r="H422" s="155">
        <v>500</v>
      </c>
    </row>
    <row r="423" spans="1:8" ht="12.75">
      <c r="A423" s="26">
        <f t="shared" si="6"/>
        <v>422</v>
      </c>
      <c r="B423" s="13"/>
      <c r="C423" s="14" t="s">
        <v>171</v>
      </c>
      <c r="D423" s="8"/>
      <c r="E423" s="2"/>
      <c r="F423" s="43"/>
      <c r="G423" s="79"/>
      <c r="H423" s="164">
        <f>SUBTOTAL(9,H422:H422)</f>
        <v>500</v>
      </c>
    </row>
    <row r="424" spans="1:8" ht="12.75">
      <c r="A424" s="26">
        <f t="shared" si="6"/>
        <v>423</v>
      </c>
      <c r="B424" s="50">
        <v>6600</v>
      </c>
      <c r="C424" s="15">
        <v>3322</v>
      </c>
      <c r="D424" s="6" t="s">
        <v>55</v>
      </c>
      <c r="E424" s="3">
        <v>5171</v>
      </c>
      <c r="F424" s="27" t="s">
        <v>121</v>
      </c>
      <c r="G424" s="72"/>
      <c r="H424" s="155">
        <v>500</v>
      </c>
    </row>
    <row r="425" spans="1:8" ht="12.75">
      <c r="A425" s="26">
        <f t="shared" si="6"/>
        <v>424</v>
      </c>
      <c r="B425" s="13"/>
      <c r="C425" s="14" t="s">
        <v>179</v>
      </c>
      <c r="D425" s="8"/>
      <c r="E425" s="2"/>
      <c r="F425" s="43"/>
      <c r="G425" s="79"/>
      <c r="H425" s="164">
        <f>SUBTOTAL(9,H424:H424)</f>
        <v>500</v>
      </c>
    </row>
    <row r="426" spans="1:8" ht="12.75">
      <c r="A426" s="26">
        <f t="shared" si="6"/>
        <v>425</v>
      </c>
      <c r="B426" s="61">
        <v>6600</v>
      </c>
      <c r="C426" s="62">
        <v>3612</v>
      </c>
      <c r="D426" s="55" t="s">
        <v>54</v>
      </c>
      <c r="E426" s="29">
        <v>5139</v>
      </c>
      <c r="F426" s="3" t="s">
        <v>106</v>
      </c>
      <c r="G426" s="79"/>
      <c r="H426" s="154">
        <v>10</v>
      </c>
    </row>
    <row r="427" spans="1:8" ht="12.75">
      <c r="A427" s="26">
        <f t="shared" si="6"/>
        <v>426</v>
      </c>
      <c r="B427" s="61">
        <v>6600</v>
      </c>
      <c r="C427" s="62">
        <v>3612</v>
      </c>
      <c r="D427" s="55" t="s">
        <v>54</v>
      </c>
      <c r="E427" s="29">
        <v>5151</v>
      </c>
      <c r="F427" s="27" t="s">
        <v>100</v>
      </c>
      <c r="G427" s="79"/>
      <c r="H427" s="154">
        <v>500</v>
      </c>
    </row>
    <row r="428" spans="1:8" ht="12.75">
      <c r="A428" s="26">
        <f t="shared" si="6"/>
        <v>427</v>
      </c>
      <c r="B428" s="61">
        <v>6600</v>
      </c>
      <c r="C428" s="62">
        <v>3612</v>
      </c>
      <c r="D428" s="55" t="s">
        <v>54</v>
      </c>
      <c r="E428" s="15">
        <v>5152</v>
      </c>
      <c r="F428" s="27" t="s">
        <v>101</v>
      </c>
      <c r="G428" s="79"/>
      <c r="H428" s="154">
        <v>1000</v>
      </c>
    </row>
    <row r="429" spans="1:8" ht="12.75">
      <c r="A429" s="26">
        <f t="shared" si="6"/>
        <v>428</v>
      </c>
      <c r="B429" s="61">
        <v>6600</v>
      </c>
      <c r="C429" s="62">
        <v>3612</v>
      </c>
      <c r="D429" s="55" t="s">
        <v>54</v>
      </c>
      <c r="E429" s="15">
        <v>5153</v>
      </c>
      <c r="F429" s="27" t="s">
        <v>117</v>
      </c>
      <c r="G429" s="79"/>
      <c r="H429" s="154">
        <v>200</v>
      </c>
    </row>
    <row r="430" spans="1:8" ht="12.75">
      <c r="A430" s="26">
        <f t="shared" si="6"/>
        <v>429</v>
      </c>
      <c r="B430" s="61">
        <v>6600</v>
      </c>
      <c r="C430" s="62">
        <v>3612</v>
      </c>
      <c r="D430" s="55" t="s">
        <v>54</v>
      </c>
      <c r="E430" s="15">
        <v>5154</v>
      </c>
      <c r="F430" s="27" t="s">
        <v>102</v>
      </c>
      <c r="G430" s="79"/>
      <c r="H430" s="154">
        <v>500</v>
      </c>
    </row>
    <row r="431" spans="1:8" ht="12.75">
      <c r="A431" s="26">
        <f t="shared" si="6"/>
        <v>430</v>
      </c>
      <c r="B431" s="61">
        <v>6600</v>
      </c>
      <c r="C431" s="62">
        <v>3612</v>
      </c>
      <c r="D431" s="55" t="s">
        <v>54</v>
      </c>
      <c r="E431" s="3">
        <v>5169</v>
      </c>
      <c r="F431" s="3" t="s">
        <v>96</v>
      </c>
      <c r="G431" s="69"/>
      <c r="H431" s="154">
        <v>2000</v>
      </c>
    </row>
    <row r="432" spans="1:8" ht="12.75">
      <c r="A432" s="26">
        <f t="shared" si="6"/>
        <v>431</v>
      </c>
      <c r="B432" s="61">
        <v>6600</v>
      </c>
      <c r="C432" s="62">
        <v>3612</v>
      </c>
      <c r="D432" s="55" t="s">
        <v>54</v>
      </c>
      <c r="E432" s="3">
        <v>5171</v>
      </c>
      <c r="F432" s="27" t="s">
        <v>121</v>
      </c>
      <c r="G432" s="79"/>
      <c r="H432" s="154">
        <v>7800</v>
      </c>
    </row>
    <row r="433" spans="1:8" ht="12.75">
      <c r="A433" s="26">
        <f t="shared" si="6"/>
        <v>432</v>
      </c>
      <c r="B433" s="61">
        <v>6600</v>
      </c>
      <c r="C433" s="62">
        <v>3612</v>
      </c>
      <c r="D433" s="55" t="s">
        <v>54</v>
      </c>
      <c r="E433" s="29">
        <v>5171</v>
      </c>
      <c r="F433" s="91" t="s">
        <v>121</v>
      </c>
      <c r="G433" s="104" t="s">
        <v>278</v>
      </c>
      <c r="H433" s="154">
        <v>7000</v>
      </c>
    </row>
    <row r="434" spans="1:8" ht="12.75">
      <c r="A434" s="26">
        <f t="shared" si="6"/>
        <v>433</v>
      </c>
      <c r="B434" s="61">
        <v>6600</v>
      </c>
      <c r="C434" s="62">
        <v>3612</v>
      </c>
      <c r="D434" s="55" t="s">
        <v>54</v>
      </c>
      <c r="E434" s="3">
        <v>5909</v>
      </c>
      <c r="F434" s="51" t="s">
        <v>127</v>
      </c>
      <c r="G434" s="79"/>
      <c r="H434" s="154">
        <v>1100</v>
      </c>
    </row>
    <row r="435" spans="1:8" ht="12.75">
      <c r="A435" s="26">
        <f t="shared" si="6"/>
        <v>434</v>
      </c>
      <c r="B435" s="13"/>
      <c r="C435" s="14" t="s">
        <v>175</v>
      </c>
      <c r="D435" s="8"/>
      <c r="E435" s="2"/>
      <c r="F435" s="43"/>
      <c r="G435" s="79"/>
      <c r="H435" s="164">
        <f>SUBTOTAL(9,H426:H434)</f>
        <v>20110</v>
      </c>
    </row>
    <row r="436" spans="1:8" ht="12.75">
      <c r="A436" s="26">
        <f t="shared" si="6"/>
        <v>435</v>
      </c>
      <c r="B436" s="50">
        <v>6600</v>
      </c>
      <c r="C436" s="15">
        <v>3639</v>
      </c>
      <c r="D436" s="6" t="s">
        <v>44</v>
      </c>
      <c r="E436" s="15">
        <v>5139</v>
      </c>
      <c r="F436" s="3" t="s">
        <v>106</v>
      </c>
      <c r="G436" s="69"/>
      <c r="H436" s="173">
        <v>50</v>
      </c>
    </row>
    <row r="437" spans="1:8" ht="12.75">
      <c r="A437" s="26">
        <f t="shared" si="6"/>
        <v>436</v>
      </c>
      <c r="B437" s="50">
        <v>6600</v>
      </c>
      <c r="C437" s="15">
        <v>3639</v>
      </c>
      <c r="D437" s="6" t="s">
        <v>44</v>
      </c>
      <c r="E437" s="15">
        <v>5151</v>
      </c>
      <c r="F437" s="27" t="s">
        <v>100</v>
      </c>
      <c r="G437" s="72"/>
      <c r="H437" s="173">
        <v>1550</v>
      </c>
    </row>
    <row r="438" spans="1:8" ht="12.75">
      <c r="A438" s="26">
        <f t="shared" si="6"/>
        <v>437</v>
      </c>
      <c r="B438" s="50">
        <v>6600</v>
      </c>
      <c r="C438" s="15">
        <v>3639</v>
      </c>
      <c r="D438" s="6" t="s">
        <v>44</v>
      </c>
      <c r="E438" s="15">
        <v>5152</v>
      </c>
      <c r="F438" s="27" t="s">
        <v>101</v>
      </c>
      <c r="G438" s="72"/>
      <c r="H438" s="173">
        <v>1945</v>
      </c>
    </row>
    <row r="439" spans="1:8" ht="12.75">
      <c r="A439" s="26">
        <f t="shared" si="6"/>
        <v>438</v>
      </c>
      <c r="B439" s="50">
        <v>6600</v>
      </c>
      <c r="C439" s="15">
        <v>3639</v>
      </c>
      <c r="D439" s="6" t="s">
        <v>44</v>
      </c>
      <c r="E439" s="15">
        <v>5153</v>
      </c>
      <c r="F439" s="27" t="s">
        <v>117</v>
      </c>
      <c r="G439" s="72"/>
      <c r="H439" s="173">
        <v>1248</v>
      </c>
    </row>
    <row r="440" spans="1:8" ht="12.75">
      <c r="A440" s="26">
        <f t="shared" si="6"/>
        <v>439</v>
      </c>
      <c r="B440" s="50">
        <v>6600</v>
      </c>
      <c r="C440" s="15">
        <v>3639</v>
      </c>
      <c r="D440" s="6" t="s">
        <v>44</v>
      </c>
      <c r="E440" s="15">
        <v>5154</v>
      </c>
      <c r="F440" s="27" t="s">
        <v>102</v>
      </c>
      <c r="G440" s="72"/>
      <c r="H440" s="146">
        <v>710</v>
      </c>
    </row>
    <row r="441" spans="1:8" ht="12.75">
      <c r="A441" s="26">
        <f t="shared" si="6"/>
        <v>440</v>
      </c>
      <c r="B441" s="50">
        <v>6600</v>
      </c>
      <c r="C441" s="15">
        <v>3639</v>
      </c>
      <c r="D441" s="6" t="s">
        <v>44</v>
      </c>
      <c r="E441" s="3">
        <v>5164</v>
      </c>
      <c r="F441" s="3" t="s">
        <v>104</v>
      </c>
      <c r="G441" s="85"/>
      <c r="H441" s="173">
        <v>100</v>
      </c>
    </row>
    <row r="442" spans="1:8" ht="12.75">
      <c r="A442" s="26">
        <f t="shared" si="6"/>
        <v>441</v>
      </c>
      <c r="B442" s="50">
        <v>6600</v>
      </c>
      <c r="C442" s="15">
        <v>3639</v>
      </c>
      <c r="D442" s="6" t="s">
        <v>44</v>
      </c>
      <c r="E442" s="3">
        <v>5166</v>
      </c>
      <c r="F442" s="3" t="s">
        <v>95</v>
      </c>
      <c r="G442" s="85"/>
      <c r="H442" s="173">
        <v>200</v>
      </c>
    </row>
    <row r="443" spans="1:8" ht="12.75">
      <c r="A443" s="26">
        <f t="shared" si="6"/>
        <v>442</v>
      </c>
      <c r="B443" s="50">
        <v>6600</v>
      </c>
      <c r="C443" s="15">
        <v>3639</v>
      </c>
      <c r="D443" s="6" t="s">
        <v>44</v>
      </c>
      <c r="E443" s="3">
        <v>5169</v>
      </c>
      <c r="F443" s="3" t="s">
        <v>96</v>
      </c>
      <c r="G443" s="69"/>
      <c r="H443" s="173">
        <v>21876</v>
      </c>
    </row>
    <row r="444" spans="1:8" ht="12.75">
      <c r="A444" s="26">
        <f t="shared" si="6"/>
        <v>443</v>
      </c>
      <c r="B444" s="50">
        <v>6600</v>
      </c>
      <c r="C444" s="15">
        <v>3639</v>
      </c>
      <c r="D444" s="6" t="s">
        <v>44</v>
      </c>
      <c r="E444" s="3">
        <v>5171</v>
      </c>
      <c r="F444" s="27" t="s">
        <v>121</v>
      </c>
      <c r="G444" s="72"/>
      <c r="H444" s="146">
        <v>22480</v>
      </c>
    </row>
    <row r="445" spans="1:8" ht="12.75">
      <c r="A445" s="26">
        <f t="shared" si="6"/>
        <v>444</v>
      </c>
      <c r="B445" s="50">
        <v>6600</v>
      </c>
      <c r="C445" s="15">
        <v>3639</v>
      </c>
      <c r="D445" s="6" t="s">
        <v>44</v>
      </c>
      <c r="E445" s="3">
        <v>5192</v>
      </c>
      <c r="F445" s="27" t="s">
        <v>133</v>
      </c>
      <c r="G445" s="72"/>
      <c r="H445" s="146">
        <v>1730</v>
      </c>
    </row>
    <row r="446" spans="1:8" ht="12.75">
      <c r="A446" s="26">
        <f t="shared" si="6"/>
        <v>445</v>
      </c>
      <c r="B446" s="50">
        <v>6600</v>
      </c>
      <c r="C446" s="15">
        <v>3639</v>
      </c>
      <c r="D446" s="6" t="s">
        <v>44</v>
      </c>
      <c r="E446" s="3">
        <v>5909</v>
      </c>
      <c r="F446" s="51" t="s">
        <v>127</v>
      </c>
      <c r="G446" s="72"/>
      <c r="H446" s="146">
        <v>190</v>
      </c>
    </row>
    <row r="447" spans="1:8" ht="12.75">
      <c r="A447" s="26">
        <f t="shared" si="6"/>
        <v>446</v>
      </c>
      <c r="B447" s="50"/>
      <c r="C447" s="14" t="s">
        <v>105</v>
      </c>
      <c r="D447" s="8"/>
      <c r="E447" s="2"/>
      <c r="F447" s="43"/>
      <c r="G447" s="79"/>
      <c r="H447" s="164">
        <f>SUBTOTAL(9,H436:H446)</f>
        <v>52079</v>
      </c>
    </row>
    <row r="448" spans="1:8" ht="12.75">
      <c r="A448" s="26">
        <f t="shared" si="6"/>
        <v>447</v>
      </c>
      <c r="B448" s="50">
        <v>6600</v>
      </c>
      <c r="C448" s="15">
        <v>4341</v>
      </c>
      <c r="D448" s="15" t="s">
        <v>251</v>
      </c>
      <c r="E448" s="15">
        <v>5139</v>
      </c>
      <c r="F448" s="27" t="s">
        <v>106</v>
      </c>
      <c r="G448" s="72"/>
      <c r="H448" s="173">
        <v>12</v>
      </c>
    </row>
    <row r="449" spans="1:8" ht="12.75">
      <c r="A449" s="26">
        <f t="shared" si="6"/>
        <v>448</v>
      </c>
      <c r="B449" s="50">
        <v>6600</v>
      </c>
      <c r="C449" s="15">
        <v>4341</v>
      </c>
      <c r="D449" s="15" t="s">
        <v>251</v>
      </c>
      <c r="E449" s="15">
        <v>5151</v>
      </c>
      <c r="F449" s="27" t="s">
        <v>100</v>
      </c>
      <c r="G449" s="72"/>
      <c r="H449" s="173">
        <v>200</v>
      </c>
    </row>
    <row r="450" spans="1:8" ht="12.75">
      <c r="A450" s="26">
        <f t="shared" si="6"/>
        <v>449</v>
      </c>
      <c r="B450" s="50">
        <v>6600</v>
      </c>
      <c r="C450" s="15">
        <v>4341</v>
      </c>
      <c r="D450" s="15" t="s">
        <v>251</v>
      </c>
      <c r="E450" s="15">
        <v>5153</v>
      </c>
      <c r="F450" s="27" t="s">
        <v>117</v>
      </c>
      <c r="G450" s="72"/>
      <c r="H450" s="173">
        <v>1240</v>
      </c>
    </row>
    <row r="451" spans="1:8" ht="12.75">
      <c r="A451" s="26">
        <f t="shared" si="6"/>
        <v>450</v>
      </c>
      <c r="B451" s="50">
        <v>6600</v>
      </c>
      <c r="C451" s="15">
        <v>4341</v>
      </c>
      <c r="D451" s="15" t="s">
        <v>251</v>
      </c>
      <c r="E451" s="15">
        <v>5154</v>
      </c>
      <c r="F451" s="27" t="s">
        <v>102</v>
      </c>
      <c r="G451" s="72"/>
      <c r="H451" s="146">
        <v>397</v>
      </c>
    </row>
    <row r="452" spans="1:8" ht="12.75">
      <c r="A452" s="26">
        <f aca="true" t="shared" si="7" ref="A452:A515">A451+1</f>
        <v>451</v>
      </c>
      <c r="B452" s="50">
        <v>6600</v>
      </c>
      <c r="C452" s="15">
        <v>4341</v>
      </c>
      <c r="D452" s="15" t="s">
        <v>251</v>
      </c>
      <c r="E452" s="3">
        <v>5169</v>
      </c>
      <c r="F452" s="3" t="s">
        <v>96</v>
      </c>
      <c r="G452" s="69"/>
      <c r="H452" s="173">
        <v>204</v>
      </c>
    </row>
    <row r="453" spans="1:8" ht="12.75">
      <c r="A453" s="26">
        <f t="shared" si="7"/>
        <v>452</v>
      </c>
      <c r="B453" s="50">
        <v>6600</v>
      </c>
      <c r="C453" s="15">
        <v>4341</v>
      </c>
      <c r="D453" s="15" t="s">
        <v>251</v>
      </c>
      <c r="E453" s="3">
        <v>5171</v>
      </c>
      <c r="F453" s="27" t="s">
        <v>121</v>
      </c>
      <c r="G453" s="72"/>
      <c r="H453" s="146">
        <v>1220</v>
      </c>
    </row>
    <row r="454" spans="1:8" ht="12.75">
      <c r="A454" s="26">
        <f t="shared" si="7"/>
        <v>453</v>
      </c>
      <c r="B454" s="50"/>
      <c r="C454" s="14" t="s">
        <v>180</v>
      </c>
      <c r="D454" s="8"/>
      <c r="E454" s="2"/>
      <c r="F454" s="43"/>
      <c r="G454" s="79"/>
      <c r="H454" s="164">
        <f>SUBTOTAL(9,H448:H453)</f>
        <v>3273</v>
      </c>
    </row>
    <row r="455" spans="1:8" ht="12.75">
      <c r="A455" s="26">
        <f t="shared" si="7"/>
        <v>454</v>
      </c>
      <c r="B455" s="50">
        <v>6600</v>
      </c>
      <c r="C455" s="15">
        <v>6171</v>
      </c>
      <c r="D455" s="15" t="s">
        <v>13</v>
      </c>
      <c r="E455" s="3">
        <v>5139</v>
      </c>
      <c r="F455" s="27" t="s">
        <v>106</v>
      </c>
      <c r="G455" s="72"/>
      <c r="H455" s="146">
        <v>1846</v>
      </c>
    </row>
    <row r="456" spans="1:8" ht="12.75">
      <c r="A456" s="26">
        <f t="shared" si="7"/>
        <v>455</v>
      </c>
      <c r="B456" s="50">
        <v>6600</v>
      </c>
      <c r="C456" s="15">
        <v>6171</v>
      </c>
      <c r="D456" s="15" t="s">
        <v>13</v>
      </c>
      <c r="E456" s="15">
        <v>5151</v>
      </c>
      <c r="F456" s="27" t="s">
        <v>100</v>
      </c>
      <c r="G456" s="72"/>
      <c r="H456" s="146">
        <v>1441</v>
      </c>
    </row>
    <row r="457" spans="1:8" ht="12.75">
      <c r="A457" s="26">
        <f t="shared" si="7"/>
        <v>456</v>
      </c>
      <c r="B457" s="50">
        <v>6600</v>
      </c>
      <c r="C457" s="15">
        <v>6171</v>
      </c>
      <c r="D457" s="15" t="s">
        <v>13</v>
      </c>
      <c r="E457" s="15">
        <v>5152</v>
      </c>
      <c r="F457" s="27" t="s">
        <v>101</v>
      </c>
      <c r="G457" s="72"/>
      <c r="H457" s="146">
        <v>10006</v>
      </c>
    </row>
    <row r="458" spans="1:8" ht="12.75">
      <c r="A458" s="26">
        <f t="shared" si="7"/>
        <v>457</v>
      </c>
      <c r="B458" s="50">
        <v>6600</v>
      </c>
      <c r="C458" s="15">
        <v>6171</v>
      </c>
      <c r="D458" s="15" t="s">
        <v>13</v>
      </c>
      <c r="E458" s="15">
        <v>5153</v>
      </c>
      <c r="F458" s="27" t="s">
        <v>117</v>
      </c>
      <c r="G458" s="72"/>
      <c r="H458" s="146">
        <v>376</v>
      </c>
    </row>
    <row r="459" spans="1:8" ht="12.75">
      <c r="A459" s="26">
        <f t="shared" si="7"/>
        <v>458</v>
      </c>
      <c r="B459" s="50">
        <v>6600</v>
      </c>
      <c r="C459" s="15">
        <v>6171</v>
      </c>
      <c r="D459" s="15" t="s">
        <v>13</v>
      </c>
      <c r="E459" s="15">
        <v>5154</v>
      </c>
      <c r="F459" s="27" t="s">
        <v>102</v>
      </c>
      <c r="G459" s="72"/>
      <c r="H459" s="146">
        <v>9026</v>
      </c>
    </row>
    <row r="460" spans="1:8" ht="12.75">
      <c r="A460" s="26">
        <f t="shared" si="7"/>
        <v>459</v>
      </c>
      <c r="B460" s="50">
        <v>6600</v>
      </c>
      <c r="C460" s="15">
        <v>6171</v>
      </c>
      <c r="D460" s="15" t="s">
        <v>13</v>
      </c>
      <c r="E460" s="15">
        <v>5163</v>
      </c>
      <c r="F460" s="3" t="s">
        <v>94</v>
      </c>
      <c r="G460" s="72"/>
      <c r="H460" s="146">
        <v>196</v>
      </c>
    </row>
    <row r="461" spans="1:8" ht="12.75">
      <c r="A461" s="26">
        <f t="shared" si="7"/>
        <v>460</v>
      </c>
      <c r="B461" s="50">
        <v>6600</v>
      </c>
      <c r="C461" s="15">
        <v>6171</v>
      </c>
      <c r="D461" s="15" t="s">
        <v>13</v>
      </c>
      <c r="E461" s="15">
        <v>5164</v>
      </c>
      <c r="F461" s="27" t="s">
        <v>104</v>
      </c>
      <c r="G461" s="72"/>
      <c r="H461" s="146">
        <v>1209</v>
      </c>
    </row>
    <row r="462" spans="1:8" ht="12.75">
      <c r="A462" s="26">
        <f t="shared" si="7"/>
        <v>461</v>
      </c>
      <c r="B462" s="50">
        <v>6600</v>
      </c>
      <c r="C462" s="15">
        <v>6171</v>
      </c>
      <c r="D462" s="15" t="s">
        <v>13</v>
      </c>
      <c r="E462" s="15">
        <v>5166</v>
      </c>
      <c r="F462" s="27" t="s">
        <v>95</v>
      </c>
      <c r="G462" s="72"/>
      <c r="H462" s="146">
        <v>150</v>
      </c>
    </row>
    <row r="463" spans="1:8" ht="12.75">
      <c r="A463" s="26">
        <f t="shared" si="7"/>
        <v>462</v>
      </c>
      <c r="B463" s="50">
        <v>6600</v>
      </c>
      <c r="C463" s="15">
        <v>6171</v>
      </c>
      <c r="D463" s="15" t="s">
        <v>13</v>
      </c>
      <c r="E463" s="15">
        <v>5169</v>
      </c>
      <c r="F463" s="3" t="s">
        <v>96</v>
      </c>
      <c r="G463" s="69"/>
      <c r="H463" s="146">
        <v>26528</v>
      </c>
    </row>
    <row r="464" spans="1:8" ht="12.75">
      <c r="A464" s="26">
        <f t="shared" si="7"/>
        <v>463</v>
      </c>
      <c r="B464" s="50">
        <v>6600</v>
      </c>
      <c r="C464" s="15">
        <v>6171</v>
      </c>
      <c r="D464" s="15" t="s">
        <v>13</v>
      </c>
      <c r="E464" s="15">
        <v>5171</v>
      </c>
      <c r="F464" s="27" t="s">
        <v>121</v>
      </c>
      <c r="G464" s="72"/>
      <c r="H464" s="146">
        <v>21308</v>
      </c>
    </row>
    <row r="465" spans="1:8" ht="12.75">
      <c r="A465" s="26">
        <f t="shared" si="7"/>
        <v>464</v>
      </c>
      <c r="B465" s="13"/>
      <c r="C465" s="14" t="s">
        <v>128</v>
      </c>
      <c r="D465" s="14"/>
      <c r="E465" s="14"/>
      <c r="F465" s="43"/>
      <c r="G465" s="79"/>
      <c r="H465" s="143">
        <f>SUBTOTAL(9,H455:H464)</f>
        <v>72086</v>
      </c>
    </row>
    <row r="466" spans="1:8" ht="12.75">
      <c r="A466" s="26">
        <f t="shared" si="7"/>
        <v>465</v>
      </c>
      <c r="B466" s="50">
        <v>6600</v>
      </c>
      <c r="C466" s="15">
        <v>6211</v>
      </c>
      <c r="D466" s="6" t="s">
        <v>56</v>
      </c>
      <c r="E466" s="15">
        <v>5139</v>
      </c>
      <c r="F466" s="27" t="s">
        <v>106</v>
      </c>
      <c r="G466" s="86"/>
      <c r="H466" s="178">
        <v>20</v>
      </c>
    </row>
    <row r="467" spans="1:8" ht="12.75">
      <c r="A467" s="26">
        <f t="shared" si="7"/>
        <v>466</v>
      </c>
      <c r="B467" s="50">
        <v>6600</v>
      </c>
      <c r="C467" s="15">
        <v>6211</v>
      </c>
      <c r="D467" s="6" t="s">
        <v>56</v>
      </c>
      <c r="E467" s="15">
        <v>5151</v>
      </c>
      <c r="F467" s="27" t="s">
        <v>100</v>
      </c>
      <c r="G467" s="86"/>
      <c r="H467" s="178">
        <v>150</v>
      </c>
    </row>
    <row r="468" spans="1:8" ht="12.75">
      <c r="A468" s="26">
        <f t="shared" si="7"/>
        <v>467</v>
      </c>
      <c r="B468" s="50">
        <v>6600</v>
      </c>
      <c r="C468" s="15">
        <v>6211</v>
      </c>
      <c r="D468" s="6" t="s">
        <v>56</v>
      </c>
      <c r="E468" s="15">
        <v>5152</v>
      </c>
      <c r="F468" s="27" t="s">
        <v>101</v>
      </c>
      <c r="G468" s="86"/>
      <c r="H468" s="178">
        <v>708</v>
      </c>
    </row>
    <row r="469" spans="1:8" ht="12.75">
      <c r="A469" s="26">
        <f t="shared" si="7"/>
        <v>468</v>
      </c>
      <c r="B469" s="50">
        <v>6600</v>
      </c>
      <c r="C469" s="15">
        <v>6211</v>
      </c>
      <c r="D469" s="6" t="s">
        <v>56</v>
      </c>
      <c r="E469" s="15">
        <v>5154</v>
      </c>
      <c r="F469" s="27" t="s">
        <v>102</v>
      </c>
      <c r="G469" s="86"/>
      <c r="H469" s="178">
        <v>1295</v>
      </c>
    </row>
    <row r="470" spans="1:8" ht="12.75">
      <c r="A470" s="26">
        <f t="shared" si="7"/>
        <v>469</v>
      </c>
      <c r="B470" s="50">
        <v>6600</v>
      </c>
      <c r="C470" s="15">
        <v>6211</v>
      </c>
      <c r="D470" s="6" t="s">
        <v>56</v>
      </c>
      <c r="E470" s="3">
        <v>5169</v>
      </c>
      <c r="F470" s="3" t="s">
        <v>96</v>
      </c>
      <c r="G470" s="69"/>
      <c r="H470" s="178">
        <v>1797</v>
      </c>
    </row>
    <row r="471" spans="1:8" ht="12.75">
      <c r="A471" s="26">
        <f t="shared" si="7"/>
        <v>470</v>
      </c>
      <c r="B471" s="50">
        <v>6600</v>
      </c>
      <c r="C471" s="15">
        <v>6211</v>
      </c>
      <c r="D471" s="6" t="s">
        <v>56</v>
      </c>
      <c r="E471" s="3">
        <v>5171</v>
      </c>
      <c r="F471" s="27" t="s">
        <v>121</v>
      </c>
      <c r="G471" s="86"/>
      <c r="H471" s="178">
        <v>620</v>
      </c>
    </row>
    <row r="472" spans="1:8" ht="12.75">
      <c r="A472" s="26">
        <f t="shared" si="7"/>
        <v>471</v>
      </c>
      <c r="B472" s="13"/>
      <c r="C472" s="14" t="s">
        <v>181</v>
      </c>
      <c r="D472" s="8"/>
      <c r="E472" s="2"/>
      <c r="F472" s="43"/>
      <c r="G472" s="86"/>
      <c r="H472" s="143">
        <f>SUBTOTAL(9,H466:H471)</f>
        <v>4590</v>
      </c>
    </row>
    <row r="473" spans="1:8" ht="13.5" thickBot="1">
      <c r="A473" s="26">
        <f t="shared" si="7"/>
        <v>472</v>
      </c>
      <c r="B473" s="9" t="s">
        <v>57</v>
      </c>
      <c r="C473" s="10"/>
      <c r="D473" s="10"/>
      <c r="E473" s="10"/>
      <c r="F473" s="10"/>
      <c r="G473" s="67"/>
      <c r="H473" s="142">
        <f>SUBTOTAL(9,H422:H472)</f>
        <v>153138</v>
      </c>
    </row>
    <row r="474" spans="1:8" ht="12.75" customHeight="1">
      <c r="A474" s="26">
        <f t="shared" si="7"/>
        <v>473</v>
      </c>
      <c r="B474" s="13"/>
      <c r="C474" s="14"/>
      <c r="D474" s="14"/>
      <c r="E474" s="14"/>
      <c r="F474" s="43"/>
      <c r="G474" s="79"/>
      <c r="H474" s="143">
        <v>0</v>
      </c>
    </row>
    <row r="475" spans="1:8" ht="15.75">
      <c r="A475" s="26">
        <f t="shared" si="7"/>
        <v>474</v>
      </c>
      <c r="B475" s="127" t="s">
        <v>238</v>
      </c>
      <c r="C475" s="6"/>
      <c r="D475" s="6"/>
      <c r="E475" s="56"/>
      <c r="F475" s="57"/>
      <c r="G475" s="89"/>
      <c r="H475" s="165">
        <v>0</v>
      </c>
    </row>
    <row r="476" spans="1:8" ht="12.75">
      <c r="A476" s="26">
        <f t="shared" si="7"/>
        <v>475</v>
      </c>
      <c r="B476" s="48">
        <v>7100</v>
      </c>
      <c r="C476" s="6">
        <v>3511</v>
      </c>
      <c r="D476" s="6" t="s">
        <v>19</v>
      </c>
      <c r="E476" s="56">
        <v>5331</v>
      </c>
      <c r="F476" s="27" t="s">
        <v>299</v>
      </c>
      <c r="G476" s="69" t="s">
        <v>217</v>
      </c>
      <c r="H476" s="173">
        <v>2775</v>
      </c>
    </row>
    <row r="477" spans="1:8" ht="12.75">
      <c r="A477" s="26">
        <f t="shared" si="7"/>
        <v>476</v>
      </c>
      <c r="B477" s="48">
        <v>7100</v>
      </c>
      <c r="C477" s="6">
        <v>3511</v>
      </c>
      <c r="D477" s="6" t="s">
        <v>19</v>
      </c>
      <c r="E477" s="56">
        <v>5331</v>
      </c>
      <c r="F477" s="27" t="s">
        <v>299</v>
      </c>
      <c r="G477" s="69" t="s">
        <v>218</v>
      </c>
      <c r="H477" s="173">
        <v>5341</v>
      </c>
    </row>
    <row r="478" spans="1:8" ht="12.75">
      <c r="A478" s="26">
        <f t="shared" si="7"/>
        <v>477</v>
      </c>
      <c r="B478" s="7"/>
      <c r="C478" s="8" t="s">
        <v>135</v>
      </c>
      <c r="D478" s="8"/>
      <c r="E478" s="58"/>
      <c r="F478" s="2"/>
      <c r="G478" s="75"/>
      <c r="H478" s="179">
        <f>SUBTOTAL(9,H476:H477)</f>
        <v>8116</v>
      </c>
    </row>
    <row r="479" spans="1:8" ht="12.75">
      <c r="A479" s="26">
        <f t="shared" si="7"/>
        <v>478</v>
      </c>
      <c r="B479" s="48">
        <v>7100</v>
      </c>
      <c r="C479" s="55">
        <v>3522</v>
      </c>
      <c r="D479" s="55" t="s">
        <v>263</v>
      </c>
      <c r="E479" s="60">
        <v>5331</v>
      </c>
      <c r="F479" s="27" t="s">
        <v>299</v>
      </c>
      <c r="G479" s="87" t="s">
        <v>219</v>
      </c>
      <c r="H479" s="175">
        <v>33512</v>
      </c>
    </row>
    <row r="480" spans="1:8" ht="12.75">
      <c r="A480" s="26">
        <f t="shared" si="7"/>
        <v>479</v>
      </c>
      <c r="B480" s="48">
        <v>7100</v>
      </c>
      <c r="C480" s="55">
        <v>3522</v>
      </c>
      <c r="D480" s="55" t="s">
        <v>263</v>
      </c>
      <c r="E480" s="60">
        <v>5651</v>
      </c>
      <c r="F480" s="3" t="s">
        <v>264</v>
      </c>
      <c r="G480" s="87" t="s">
        <v>332</v>
      </c>
      <c r="H480" s="180">
        <v>20000</v>
      </c>
    </row>
    <row r="481" spans="1:8" ht="12.75">
      <c r="A481" s="26">
        <f t="shared" si="7"/>
        <v>480</v>
      </c>
      <c r="B481" s="7"/>
      <c r="C481" s="8" t="s">
        <v>265</v>
      </c>
      <c r="D481" s="8"/>
      <c r="E481" s="58"/>
      <c r="F481" s="2"/>
      <c r="G481" s="75"/>
      <c r="H481" s="181">
        <f>SUBTOTAL(9,H479:H480)</f>
        <v>53512</v>
      </c>
    </row>
    <row r="482" spans="1:8" ht="12.75">
      <c r="A482" s="26">
        <f t="shared" si="7"/>
        <v>481</v>
      </c>
      <c r="B482" s="48">
        <v>7100</v>
      </c>
      <c r="C482" s="6">
        <v>3523</v>
      </c>
      <c r="D482" s="6" t="s">
        <v>59</v>
      </c>
      <c r="E482" s="56">
        <v>5331</v>
      </c>
      <c r="F482" s="27" t="s">
        <v>299</v>
      </c>
      <c r="G482" s="69" t="s">
        <v>220</v>
      </c>
      <c r="H482" s="173">
        <v>10881</v>
      </c>
    </row>
    <row r="483" spans="1:8" ht="12.75">
      <c r="A483" s="26">
        <f t="shared" si="7"/>
        <v>482</v>
      </c>
      <c r="B483" s="7"/>
      <c r="C483" s="8" t="s">
        <v>183</v>
      </c>
      <c r="D483" s="8"/>
      <c r="E483" s="58"/>
      <c r="F483" s="2"/>
      <c r="G483" s="75"/>
      <c r="H483" s="166">
        <f>SUBTOTAL(9,H482:H482)</f>
        <v>10881</v>
      </c>
    </row>
    <row r="484" spans="1:8" ht="12.75">
      <c r="A484" s="26">
        <f t="shared" si="7"/>
        <v>483</v>
      </c>
      <c r="B484" s="48">
        <v>7100</v>
      </c>
      <c r="C484" s="6">
        <v>3529</v>
      </c>
      <c r="D484" s="6" t="s">
        <v>60</v>
      </c>
      <c r="E484" s="56">
        <v>5331</v>
      </c>
      <c r="F484" s="27" t="s">
        <v>299</v>
      </c>
      <c r="G484" s="69" t="s">
        <v>296</v>
      </c>
      <c r="H484" s="173">
        <v>40044</v>
      </c>
    </row>
    <row r="485" spans="1:8" ht="12.75">
      <c r="A485" s="26">
        <f t="shared" si="7"/>
        <v>484</v>
      </c>
      <c r="B485" s="7"/>
      <c r="C485" s="8" t="s">
        <v>184</v>
      </c>
      <c r="D485" s="8"/>
      <c r="E485" s="58"/>
      <c r="F485" s="2"/>
      <c r="G485" s="75"/>
      <c r="H485" s="166">
        <f>SUBTOTAL(9,H484:H484)</f>
        <v>40044</v>
      </c>
    </row>
    <row r="486" spans="1:8" ht="12.75">
      <c r="A486" s="26">
        <f t="shared" si="7"/>
        <v>485</v>
      </c>
      <c r="B486" s="48">
        <v>7100</v>
      </c>
      <c r="C486" s="6">
        <v>3599</v>
      </c>
      <c r="D486" s="6" t="s">
        <v>62</v>
      </c>
      <c r="E486" s="56">
        <v>5136</v>
      </c>
      <c r="F486" s="49" t="s">
        <v>92</v>
      </c>
      <c r="G486" s="69"/>
      <c r="H486" s="173">
        <v>128</v>
      </c>
    </row>
    <row r="487" spans="1:8" ht="12.75">
      <c r="A487" s="26">
        <f t="shared" si="7"/>
        <v>486</v>
      </c>
      <c r="B487" s="48">
        <v>7100</v>
      </c>
      <c r="C487" s="6">
        <v>3599</v>
      </c>
      <c r="D487" s="6" t="s">
        <v>62</v>
      </c>
      <c r="E487" s="56">
        <v>5139</v>
      </c>
      <c r="F487" s="3" t="s">
        <v>106</v>
      </c>
      <c r="G487" s="69"/>
      <c r="H487" s="173">
        <v>23</v>
      </c>
    </row>
    <row r="488" spans="1:8" ht="12.75">
      <c r="A488" s="26">
        <f t="shared" si="7"/>
        <v>487</v>
      </c>
      <c r="B488" s="48">
        <v>7100</v>
      </c>
      <c r="C488" s="6">
        <v>3599</v>
      </c>
      <c r="D488" s="6" t="s">
        <v>62</v>
      </c>
      <c r="E488" s="56">
        <v>5154</v>
      </c>
      <c r="F488" s="57" t="s">
        <v>102</v>
      </c>
      <c r="G488" s="89"/>
      <c r="H488" s="173">
        <v>1</v>
      </c>
    </row>
    <row r="489" spans="1:8" ht="12.75">
      <c r="A489" s="26">
        <f t="shared" si="7"/>
        <v>488</v>
      </c>
      <c r="B489" s="48">
        <v>7100</v>
      </c>
      <c r="C489" s="6">
        <v>3599</v>
      </c>
      <c r="D489" s="6" t="s">
        <v>62</v>
      </c>
      <c r="E489" s="56">
        <v>5164</v>
      </c>
      <c r="F489" s="57" t="s">
        <v>104</v>
      </c>
      <c r="G489" s="89"/>
      <c r="H489" s="173">
        <v>15</v>
      </c>
    </row>
    <row r="490" spans="1:8" ht="12.75">
      <c r="A490" s="26">
        <f t="shared" si="7"/>
        <v>489</v>
      </c>
      <c r="B490" s="48">
        <v>7100</v>
      </c>
      <c r="C490" s="6">
        <v>3599</v>
      </c>
      <c r="D490" s="6" t="s">
        <v>62</v>
      </c>
      <c r="E490" s="56">
        <v>5166</v>
      </c>
      <c r="F490" s="3" t="s">
        <v>95</v>
      </c>
      <c r="G490" s="69"/>
      <c r="H490" s="173">
        <v>134</v>
      </c>
    </row>
    <row r="491" spans="1:8" ht="12.75">
      <c r="A491" s="26">
        <f t="shared" si="7"/>
        <v>490</v>
      </c>
      <c r="B491" s="48">
        <v>7100</v>
      </c>
      <c r="C491" s="6">
        <v>3599</v>
      </c>
      <c r="D491" s="6" t="s">
        <v>62</v>
      </c>
      <c r="E491" s="56">
        <v>5169</v>
      </c>
      <c r="F491" s="3" t="s">
        <v>96</v>
      </c>
      <c r="G491" s="69"/>
      <c r="H491" s="173">
        <v>1643</v>
      </c>
    </row>
    <row r="492" spans="1:8" ht="12.75">
      <c r="A492" s="26">
        <f t="shared" si="7"/>
        <v>491</v>
      </c>
      <c r="B492" s="48">
        <v>7100</v>
      </c>
      <c r="C492" s="6">
        <v>3599</v>
      </c>
      <c r="D492" s="6" t="s">
        <v>62</v>
      </c>
      <c r="E492" s="56">
        <v>5171</v>
      </c>
      <c r="F492" s="57" t="s">
        <v>121</v>
      </c>
      <c r="G492" s="89"/>
      <c r="H492" s="173">
        <v>20</v>
      </c>
    </row>
    <row r="493" spans="1:8" ht="12.75">
      <c r="A493" s="26">
        <f t="shared" si="7"/>
        <v>492</v>
      </c>
      <c r="B493" s="48">
        <v>7100</v>
      </c>
      <c r="C493" s="6">
        <v>3599</v>
      </c>
      <c r="D493" s="6" t="s">
        <v>62</v>
      </c>
      <c r="E493" s="56">
        <v>5175</v>
      </c>
      <c r="F493" s="57" t="s">
        <v>97</v>
      </c>
      <c r="G493" s="89"/>
      <c r="H493" s="173">
        <v>38</v>
      </c>
    </row>
    <row r="494" spans="1:8" ht="12.75">
      <c r="A494" s="26">
        <f t="shared" si="7"/>
        <v>493</v>
      </c>
      <c r="B494" s="48">
        <v>7100</v>
      </c>
      <c r="C494" s="6">
        <v>3599</v>
      </c>
      <c r="D494" s="6" t="s">
        <v>62</v>
      </c>
      <c r="E494" s="56">
        <v>5222</v>
      </c>
      <c r="F494" s="16" t="s">
        <v>156</v>
      </c>
      <c r="G494" s="42" t="s">
        <v>343</v>
      </c>
      <c r="H494" s="173">
        <v>1378</v>
      </c>
    </row>
    <row r="495" spans="1:8" ht="12.75">
      <c r="A495" s="26">
        <f t="shared" si="7"/>
        <v>494</v>
      </c>
      <c r="B495" s="48">
        <v>7100</v>
      </c>
      <c r="C495" s="6">
        <v>3599</v>
      </c>
      <c r="D495" s="6" t="s">
        <v>62</v>
      </c>
      <c r="E495" s="56">
        <v>5223</v>
      </c>
      <c r="F495" s="3" t="s">
        <v>324</v>
      </c>
      <c r="G495" s="42" t="s">
        <v>343</v>
      </c>
      <c r="H495" s="173">
        <v>2565</v>
      </c>
    </row>
    <row r="496" spans="1:8" ht="12.75">
      <c r="A496" s="26">
        <f t="shared" si="7"/>
        <v>495</v>
      </c>
      <c r="B496" s="48">
        <v>7100</v>
      </c>
      <c r="C496" s="6">
        <v>3599</v>
      </c>
      <c r="D496" s="6" t="s">
        <v>62</v>
      </c>
      <c r="E496" s="56">
        <v>5229</v>
      </c>
      <c r="F496" s="27" t="s">
        <v>326</v>
      </c>
      <c r="G496" s="42" t="s">
        <v>342</v>
      </c>
      <c r="H496" s="173">
        <v>1500</v>
      </c>
    </row>
    <row r="497" spans="1:8" ht="12.75">
      <c r="A497" s="26">
        <f t="shared" si="7"/>
        <v>496</v>
      </c>
      <c r="B497" s="7"/>
      <c r="C497" s="8" t="s">
        <v>186</v>
      </c>
      <c r="D497" s="8"/>
      <c r="E497" s="58"/>
      <c r="F497" s="8"/>
      <c r="G497" s="78"/>
      <c r="H497" s="166">
        <f>SUBTOTAL(9,H486:H496)</f>
        <v>7445</v>
      </c>
    </row>
    <row r="498" spans="1:8" ht="12.75">
      <c r="A498" s="26">
        <f t="shared" si="7"/>
        <v>497</v>
      </c>
      <c r="B498" s="117">
        <v>7100</v>
      </c>
      <c r="C498" s="118">
        <v>3900</v>
      </c>
      <c r="D498" s="118" t="s">
        <v>356</v>
      </c>
      <c r="E498" s="119">
        <v>5331</v>
      </c>
      <c r="F498" s="27" t="s">
        <v>299</v>
      </c>
      <c r="G498" s="69" t="s">
        <v>370</v>
      </c>
      <c r="H498" s="182">
        <v>8381</v>
      </c>
    </row>
    <row r="499" spans="1:8" ht="12.75" customHeight="1">
      <c r="A499" s="26">
        <f t="shared" si="7"/>
        <v>498</v>
      </c>
      <c r="B499" s="117"/>
      <c r="C499" s="8" t="s">
        <v>246</v>
      </c>
      <c r="D499" s="118"/>
      <c r="E499" s="119"/>
      <c r="F499" s="118"/>
      <c r="G499" s="120"/>
      <c r="H499" s="183">
        <f>SUBTOTAL(9,H498)</f>
        <v>8381</v>
      </c>
    </row>
    <row r="500" spans="1:8" ht="13.5" thickBot="1">
      <c r="A500" s="26">
        <f t="shared" si="7"/>
        <v>499</v>
      </c>
      <c r="B500" s="9" t="s">
        <v>63</v>
      </c>
      <c r="C500" s="10"/>
      <c r="D500" s="10"/>
      <c r="E500" s="10"/>
      <c r="F500" s="10"/>
      <c r="G500" s="67"/>
      <c r="H500" s="142">
        <f>SUBTOTAL(9,H476:H499)</f>
        <v>128379</v>
      </c>
    </row>
    <row r="501" spans="1:8" ht="12.75">
      <c r="A501" s="26">
        <f t="shared" si="7"/>
        <v>500</v>
      </c>
      <c r="B501" s="112"/>
      <c r="C501" s="11"/>
      <c r="D501" s="11"/>
      <c r="E501" s="11"/>
      <c r="F501" s="11"/>
      <c r="G501" s="113"/>
      <c r="H501" s="151">
        <v>0</v>
      </c>
    </row>
    <row r="502" spans="1:8" ht="15.75">
      <c r="A502" s="26">
        <f t="shared" si="7"/>
        <v>501</v>
      </c>
      <c r="B502" s="130" t="s">
        <v>64</v>
      </c>
      <c r="C502" s="12"/>
      <c r="D502" s="12"/>
      <c r="E502" s="15"/>
      <c r="F502" s="27"/>
      <c r="G502" s="72"/>
      <c r="H502" s="173">
        <v>0</v>
      </c>
    </row>
    <row r="503" spans="1:8" ht="12.75">
      <c r="A503" s="26">
        <f t="shared" si="7"/>
        <v>502</v>
      </c>
      <c r="B503" s="48">
        <v>7200</v>
      </c>
      <c r="C503" s="6">
        <v>3541</v>
      </c>
      <c r="D503" s="6" t="s">
        <v>61</v>
      </c>
      <c r="E503" s="56">
        <v>5222</v>
      </c>
      <c r="F503" s="16" t="s">
        <v>156</v>
      </c>
      <c r="G503" s="42" t="s">
        <v>346</v>
      </c>
      <c r="H503" s="173">
        <v>3973</v>
      </c>
    </row>
    <row r="504" spans="1:8" ht="12.75">
      <c r="A504" s="26">
        <f t="shared" si="7"/>
        <v>503</v>
      </c>
      <c r="B504" s="48">
        <v>7200</v>
      </c>
      <c r="C504" s="6">
        <v>3541</v>
      </c>
      <c r="D504" s="6" t="s">
        <v>61</v>
      </c>
      <c r="E504" s="56">
        <v>5339</v>
      </c>
      <c r="F504" s="6" t="s">
        <v>330</v>
      </c>
      <c r="G504" s="71" t="s">
        <v>344</v>
      </c>
      <c r="H504" s="173">
        <v>1882</v>
      </c>
    </row>
    <row r="505" spans="1:8" ht="12.75">
      <c r="A505" s="26">
        <f t="shared" si="7"/>
        <v>504</v>
      </c>
      <c r="B505" s="7"/>
      <c r="C505" s="8" t="s">
        <v>185</v>
      </c>
      <c r="D505" s="8"/>
      <c r="E505" s="58"/>
      <c r="F505" s="8"/>
      <c r="G505" s="82"/>
      <c r="H505" s="166">
        <f>SUBTOTAL(9,H503:H504)</f>
        <v>5855</v>
      </c>
    </row>
    <row r="506" spans="1:8" ht="12.75">
      <c r="A506" s="26">
        <f t="shared" si="7"/>
        <v>505</v>
      </c>
      <c r="B506" s="50">
        <v>7200</v>
      </c>
      <c r="C506" s="15">
        <v>4341</v>
      </c>
      <c r="D506" s="15" t="s">
        <v>251</v>
      </c>
      <c r="E506" s="15">
        <v>5133</v>
      </c>
      <c r="F506" s="27" t="s">
        <v>252</v>
      </c>
      <c r="G506" s="75"/>
      <c r="H506" s="184">
        <v>6</v>
      </c>
    </row>
    <row r="507" spans="1:8" ht="12.75">
      <c r="A507" s="26">
        <f t="shared" si="7"/>
        <v>506</v>
      </c>
      <c r="B507" s="50">
        <v>7200</v>
      </c>
      <c r="C507" s="15">
        <v>4341</v>
      </c>
      <c r="D507" s="15" t="s">
        <v>251</v>
      </c>
      <c r="E507" s="15">
        <v>5134</v>
      </c>
      <c r="F507" s="27" t="s">
        <v>187</v>
      </c>
      <c r="G507" s="72"/>
      <c r="H507" s="185">
        <v>5</v>
      </c>
    </row>
    <row r="508" spans="1:8" ht="12.75">
      <c r="A508" s="26">
        <f t="shared" si="7"/>
        <v>507</v>
      </c>
      <c r="B508" s="50">
        <v>7200</v>
      </c>
      <c r="C508" s="15">
        <v>4341</v>
      </c>
      <c r="D508" s="15" t="s">
        <v>251</v>
      </c>
      <c r="E508" s="15">
        <v>5136</v>
      </c>
      <c r="F508" s="27" t="s">
        <v>92</v>
      </c>
      <c r="G508" s="72"/>
      <c r="H508" s="173">
        <v>25</v>
      </c>
    </row>
    <row r="509" spans="1:8" ht="12.75">
      <c r="A509" s="26">
        <f t="shared" si="7"/>
        <v>508</v>
      </c>
      <c r="B509" s="50">
        <v>7200</v>
      </c>
      <c r="C509" s="15">
        <v>4341</v>
      </c>
      <c r="D509" s="15" t="s">
        <v>251</v>
      </c>
      <c r="E509" s="15">
        <v>5137</v>
      </c>
      <c r="F509" s="3" t="s">
        <v>93</v>
      </c>
      <c r="G509" s="71" t="s">
        <v>357</v>
      </c>
      <c r="H509" s="173">
        <v>1095</v>
      </c>
    </row>
    <row r="510" spans="1:8" ht="12.75">
      <c r="A510" s="26">
        <f t="shared" si="7"/>
        <v>509</v>
      </c>
      <c r="B510" s="50">
        <v>7200</v>
      </c>
      <c r="C510" s="15">
        <v>4341</v>
      </c>
      <c r="D510" s="15" t="s">
        <v>251</v>
      </c>
      <c r="E510" s="15">
        <v>5139</v>
      </c>
      <c r="F510" s="3" t="s">
        <v>106</v>
      </c>
      <c r="G510" s="71" t="s">
        <v>357</v>
      </c>
      <c r="H510" s="173">
        <v>955</v>
      </c>
    </row>
    <row r="511" spans="1:8" ht="12.75">
      <c r="A511" s="26">
        <f t="shared" si="7"/>
        <v>510</v>
      </c>
      <c r="B511" s="50">
        <v>7200</v>
      </c>
      <c r="C511" s="15">
        <v>4341</v>
      </c>
      <c r="D511" s="15" t="s">
        <v>251</v>
      </c>
      <c r="E511" s="15">
        <v>5151</v>
      </c>
      <c r="F511" s="3" t="s">
        <v>100</v>
      </c>
      <c r="G511" s="69"/>
      <c r="H511" s="173">
        <v>10</v>
      </c>
    </row>
    <row r="512" spans="1:8" ht="12.75">
      <c r="A512" s="26">
        <f t="shared" si="7"/>
        <v>511</v>
      </c>
      <c r="B512" s="50">
        <v>7200</v>
      </c>
      <c r="C512" s="15">
        <v>4341</v>
      </c>
      <c r="D512" s="15" t="s">
        <v>251</v>
      </c>
      <c r="E512" s="15">
        <v>5152</v>
      </c>
      <c r="F512" s="3" t="s">
        <v>101</v>
      </c>
      <c r="G512" s="69"/>
      <c r="H512" s="173">
        <v>20</v>
      </c>
    </row>
    <row r="513" spans="1:8" ht="12.75">
      <c r="A513" s="26">
        <f t="shared" si="7"/>
        <v>512</v>
      </c>
      <c r="B513" s="50">
        <v>7200</v>
      </c>
      <c r="C513" s="15">
        <v>4341</v>
      </c>
      <c r="D513" s="15" t="s">
        <v>251</v>
      </c>
      <c r="E513" s="15">
        <v>5154</v>
      </c>
      <c r="F513" s="27" t="s">
        <v>102</v>
      </c>
      <c r="G513" s="72"/>
      <c r="H513" s="173">
        <v>30</v>
      </c>
    </row>
    <row r="514" spans="1:8" ht="12.75">
      <c r="A514" s="26">
        <f t="shared" si="7"/>
        <v>513</v>
      </c>
      <c r="B514" s="50">
        <v>7200</v>
      </c>
      <c r="C514" s="15">
        <v>4341</v>
      </c>
      <c r="D514" s="15" t="s">
        <v>251</v>
      </c>
      <c r="E514" s="15">
        <v>5156</v>
      </c>
      <c r="F514" s="27" t="s">
        <v>118</v>
      </c>
      <c r="G514" s="72"/>
      <c r="H514" s="173">
        <v>178</v>
      </c>
    </row>
    <row r="515" spans="1:8" ht="12.75">
      <c r="A515" s="26">
        <f t="shared" si="7"/>
        <v>514</v>
      </c>
      <c r="B515" s="50">
        <v>7200</v>
      </c>
      <c r="C515" s="15">
        <v>4341</v>
      </c>
      <c r="D515" s="15" t="s">
        <v>251</v>
      </c>
      <c r="E515" s="15">
        <v>5157</v>
      </c>
      <c r="F515" s="27" t="s">
        <v>257</v>
      </c>
      <c r="G515" s="72"/>
      <c r="H515" s="173">
        <v>10</v>
      </c>
    </row>
    <row r="516" spans="1:8" ht="12.75">
      <c r="A516" s="26">
        <f aca="true" t="shared" si="8" ref="A516:A579">A515+1</f>
        <v>515</v>
      </c>
      <c r="B516" s="50">
        <v>7200</v>
      </c>
      <c r="C516" s="15">
        <v>4341</v>
      </c>
      <c r="D516" s="15" t="s">
        <v>251</v>
      </c>
      <c r="E516" s="15">
        <v>5162</v>
      </c>
      <c r="F516" s="3" t="s">
        <v>103</v>
      </c>
      <c r="G516" s="72"/>
      <c r="H516" s="173">
        <v>337</v>
      </c>
    </row>
    <row r="517" spans="1:8" ht="12.75">
      <c r="A517" s="26">
        <f t="shared" si="8"/>
        <v>516</v>
      </c>
      <c r="B517" s="50">
        <v>7200</v>
      </c>
      <c r="C517" s="15">
        <v>4341</v>
      </c>
      <c r="D517" s="15" t="s">
        <v>251</v>
      </c>
      <c r="E517" s="15">
        <v>5163</v>
      </c>
      <c r="F517" s="27" t="s">
        <v>94</v>
      </c>
      <c r="G517" s="72"/>
      <c r="H517" s="173">
        <v>149</v>
      </c>
    </row>
    <row r="518" spans="1:8" ht="12.75">
      <c r="A518" s="26">
        <f t="shared" si="8"/>
        <v>517</v>
      </c>
      <c r="B518" s="50">
        <v>7200</v>
      </c>
      <c r="C518" s="15">
        <v>4341</v>
      </c>
      <c r="D518" s="15" t="s">
        <v>251</v>
      </c>
      <c r="E518" s="15">
        <v>5164</v>
      </c>
      <c r="F518" s="27" t="s">
        <v>104</v>
      </c>
      <c r="G518" s="72"/>
      <c r="H518" s="173">
        <v>59</v>
      </c>
    </row>
    <row r="519" spans="1:8" ht="12.75">
      <c r="A519" s="26">
        <f t="shared" si="8"/>
        <v>518</v>
      </c>
      <c r="B519" s="50">
        <v>7200</v>
      </c>
      <c r="C519" s="15">
        <v>4341</v>
      </c>
      <c r="D519" s="15" t="s">
        <v>251</v>
      </c>
      <c r="E519" s="15">
        <v>5167</v>
      </c>
      <c r="F519" s="27" t="s">
        <v>120</v>
      </c>
      <c r="G519" s="72"/>
      <c r="H519" s="173">
        <v>40</v>
      </c>
    </row>
    <row r="520" spans="1:8" ht="12.75">
      <c r="A520" s="26">
        <f t="shared" si="8"/>
        <v>519</v>
      </c>
      <c r="B520" s="50">
        <v>7200</v>
      </c>
      <c r="C520" s="15">
        <v>4341</v>
      </c>
      <c r="D520" s="15" t="s">
        <v>251</v>
      </c>
      <c r="E520" s="15">
        <v>5169</v>
      </c>
      <c r="F520" s="3" t="s">
        <v>96</v>
      </c>
      <c r="G520" s="69" t="s">
        <v>357</v>
      </c>
      <c r="H520" s="173">
        <v>633</v>
      </c>
    </row>
    <row r="521" spans="1:8" ht="12.75">
      <c r="A521" s="26">
        <f t="shared" si="8"/>
        <v>520</v>
      </c>
      <c r="B521" s="50">
        <v>7200</v>
      </c>
      <c r="C521" s="15">
        <v>4341</v>
      </c>
      <c r="D521" s="15" t="s">
        <v>251</v>
      </c>
      <c r="E521" s="15">
        <v>5171</v>
      </c>
      <c r="F521" s="27" t="s">
        <v>121</v>
      </c>
      <c r="G521" s="72"/>
      <c r="H521" s="173">
        <v>444</v>
      </c>
    </row>
    <row r="522" spans="1:8" ht="12.75">
      <c r="A522" s="26">
        <f t="shared" si="8"/>
        <v>521</v>
      </c>
      <c r="B522" s="50">
        <v>7200</v>
      </c>
      <c r="C522" s="15">
        <v>4341</v>
      </c>
      <c r="D522" s="15" t="s">
        <v>251</v>
      </c>
      <c r="E522" s="15">
        <v>5172</v>
      </c>
      <c r="F522" s="27" t="s">
        <v>132</v>
      </c>
      <c r="G522" s="72"/>
      <c r="H522" s="146">
        <v>50</v>
      </c>
    </row>
    <row r="523" spans="1:8" ht="12.75">
      <c r="A523" s="26">
        <f t="shared" si="8"/>
        <v>522</v>
      </c>
      <c r="B523" s="50">
        <v>7200</v>
      </c>
      <c r="C523" s="15">
        <v>4341</v>
      </c>
      <c r="D523" s="15" t="s">
        <v>251</v>
      </c>
      <c r="E523" s="15">
        <v>5173</v>
      </c>
      <c r="F523" s="27" t="s">
        <v>129</v>
      </c>
      <c r="G523" s="72"/>
      <c r="H523" s="173">
        <v>59</v>
      </c>
    </row>
    <row r="524" spans="1:8" ht="12.75">
      <c r="A524" s="26">
        <f t="shared" si="8"/>
        <v>523</v>
      </c>
      <c r="B524" s="50">
        <v>7200</v>
      </c>
      <c r="C524" s="15">
        <v>4341</v>
      </c>
      <c r="D524" s="15" t="s">
        <v>251</v>
      </c>
      <c r="E524" s="15">
        <v>5194</v>
      </c>
      <c r="F524" s="27" t="s">
        <v>98</v>
      </c>
      <c r="G524" s="72"/>
      <c r="H524" s="173">
        <v>10</v>
      </c>
    </row>
    <row r="525" spans="1:8" ht="12.75">
      <c r="A525" s="26">
        <f t="shared" si="8"/>
        <v>524</v>
      </c>
      <c r="B525" s="50">
        <v>7200</v>
      </c>
      <c r="C525" s="15">
        <v>4341</v>
      </c>
      <c r="D525" s="15" t="s">
        <v>251</v>
      </c>
      <c r="E525" s="15">
        <v>5362</v>
      </c>
      <c r="F525" s="3" t="s">
        <v>260</v>
      </c>
      <c r="G525" s="72"/>
      <c r="H525" s="173">
        <v>4</v>
      </c>
    </row>
    <row r="526" spans="1:8" ht="12.75">
      <c r="A526" s="26">
        <f t="shared" si="8"/>
        <v>525</v>
      </c>
      <c r="B526" s="13"/>
      <c r="C526" s="14" t="s">
        <v>180</v>
      </c>
      <c r="D526" s="14"/>
      <c r="E526" s="14"/>
      <c r="F526" s="43"/>
      <c r="G526" s="79"/>
      <c r="H526" s="143">
        <f>SUBTOTAL(9,H506:H525)</f>
        <v>4119</v>
      </c>
    </row>
    <row r="527" spans="1:8" ht="12.75">
      <c r="A527" s="26">
        <f t="shared" si="8"/>
        <v>526</v>
      </c>
      <c r="B527" s="50">
        <v>7200</v>
      </c>
      <c r="C527" s="15">
        <v>4342</v>
      </c>
      <c r="D527" s="3" t="s">
        <v>65</v>
      </c>
      <c r="E527" s="15">
        <v>5222</v>
      </c>
      <c r="F527" s="16" t="s">
        <v>156</v>
      </c>
      <c r="G527" s="42" t="s">
        <v>188</v>
      </c>
      <c r="H527" s="173">
        <v>950</v>
      </c>
    </row>
    <row r="528" spans="1:8" ht="12.75">
      <c r="A528" s="26">
        <f t="shared" si="8"/>
        <v>527</v>
      </c>
      <c r="B528" s="13"/>
      <c r="C528" s="14" t="s">
        <v>189</v>
      </c>
      <c r="D528" s="2"/>
      <c r="E528" s="14"/>
      <c r="F528" s="20"/>
      <c r="G528" s="78"/>
      <c r="H528" s="143">
        <f>SUBTOTAL(9,H527:H527)</f>
        <v>950</v>
      </c>
    </row>
    <row r="529" spans="1:8" ht="12.75">
      <c r="A529" s="26">
        <f t="shared" si="8"/>
        <v>528</v>
      </c>
      <c r="B529" s="50">
        <v>7200</v>
      </c>
      <c r="C529" s="15">
        <v>4357</v>
      </c>
      <c r="D529" s="15" t="s">
        <v>237</v>
      </c>
      <c r="E529" s="15">
        <v>5331</v>
      </c>
      <c r="F529" s="27" t="s">
        <v>299</v>
      </c>
      <c r="G529" s="69" t="s">
        <v>266</v>
      </c>
      <c r="H529" s="184">
        <v>27870</v>
      </c>
    </row>
    <row r="530" spans="1:8" ht="12.75">
      <c r="A530" s="26">
        <f t="shared" si="8"/>
        <v>529</v>
      </c>
      <c r="B530" s="50">
        <v>7200</v>
      </c>
      <c r="C530" s="15">
        <v>4357</v>
      </c>
      <c r="D530" s="15" t="s">
        <v>237</v>
      </c>
      <c r="E530" s="15">
        <v>5331</v>
      </c>
      <c r="F530" s="27" t="s">
        <v>299</v>
      </c>
      <c r="G530" s="69" t="s">
        <v>267</v>
      </c>
      <c r="H530" s="184">
        <v>17621</v>
      </c>
    </row>
    <row r="531" spans="1:8" ht="12.75">
      <c r="A531" s="26">
        <f t="shared" si="8"/>
        <v>530</v>
      </c>
      <c r="B531" s="50">
        <v>7200</v>
      </c>
      <c r="C531" s="15">
        <v>4357</v>
      </c>
      <c r="D531" s="15" t="s">
        <v>237</v>
      </c>
      <c r="E531" s="15">
        <v>5331</v>
      </c>
      <c r="F531" s="27" t="s">
        <v>299</v>
      </c>
      <c r="G531" s="69" t="s">
        <v>268</v>
      </c>
      <c r="H531" s="186">
        <v>9024</v>
      </c>
    </row>
    <row r="532" spans="1:8" ht="12.75">
      <c r="A532" s="26">
        <f t="shared" si="8"/>
        <v>531</v>
      </c>
      <c r="B532" s="50">
        <v>7200</v>
      </c>
      <c r="C532" s="15">
        <v>4357</v>
      </c>
      <c r="D532" s="15" t="s">
        <v>237</v>
      </c>
      <c r="E532" s="15">
        <v>5331</v>
      </c>
      <c r="F532" s="27" t="s">
        <v>299</v>
      </c>
      <c r="G532" s="69" t="s">
        <v>269</v>
      </c>
      <c r="H532" s="186">
        <v>21516</v>
      </c>
    </row>
    <row r="533" spans="1:8" ht="12.75">
      <c r="A533" s="26">
        <f t="shared" si="8"/>
        <v>532</v>
      </c>
      <c r="B533" s="50">
        <v>7200</v>
      </c>
      <c r="C533" s="15">
        <v>4357</v>
      </c>
      <c r="D533" s="15" t="s">
        <v>237</v>
      </c>
      <c r="E533" s="15">
        <v>5331</v>
      </c>
      <c r="F533" s="27" t="s">
        <v>299</v>
      </c>
      <c r="G533" s="69" t="s">
        <v>270</v>
      </c>
      <c r="H533" s="186">
        <v>13834</v>
      </c>
    </row>
    <row r="534" spans="1:8" ht="12.75">
      <c r="A534" s="26">
        <f t="shared" si="8"/>
        <v>533</v>
      </c>
      <c r="B534" s="50">
        <v>7200</v>
      </c>
      <c r="C534" s="15">
        <v>4357</v>
      </c>
      <c r="D534" s="15" t="s">
        <v>237</v>
      </c>
      <c r="E534" s="15">
        <v>5331</v>
      </c>
      <c r="F534" s="27" t="s">
        <v>299</v>
      </c>
      <c r="G534" s="69" t="s">
        <v>271</v>
      </c>
      <c r="H534" s="186">
        <v>15636</v>
      </c>
    </row>
    <row r="535" spans="1:8" ht="12.75">
      <c r="A535" s="26">
        <f t="shared" si="8"/>
        <v>534</v>
      </c>
      <c r="B535" s="50">
        <v>7200</v>
      </c>
      <c r="C535" s="15">
        <v>4357</v>
      </c>
      <c r="D535" s="15" t="s">
        <v>237</v>
      </c>
      <c r="E535" s="15">
        <v>5331</v>
      </c>
      <c r="F535" s="27" t="s">
        <v>299</v>
      </c>
      <c r="G535" s="69" t="s">
        <v>272</v>
      </c>
      <c r="H535" s="186">
        <v>7175</v>
      </c>
    </row>
    <row r="536" spans="1:8" ht="12.75">
      <c r="A536" s="26">
        <f t="shared" si="8"/>
        <v>535</v>
      </c>
      <c r="B536" s="50">
        <v>7200</v>
      </c>
      <c r="C536" s="15">
        <v>4357</v>
      </c>
      <c r="D536" s="15" t="s">
        <v>237</v>
      </c>
      <c r="E536" s="15">
        <v>5331</v>
      </c>
      <c r="F536" s="27" t="s">
        <v>299</v>
      </c>
      <c r="G536" s="69" t="s">
        <v>273</v>
      </c>
      <c r="H536" s="186">
        <v>6729</v>
      </c>
    </row>
    <row r="537" spans="1:8" ht="12.75">
      <c r="A537" s="26">
        <f t="shared" si="8"/>
        <v>536</v>
      </c>
      <c r="B537" s="50">
        <v>7200</v>
      </c>
      <c r="C537" s="15">
        <v>4357</v>
      </c>
      <c r="D537" s="15" t="s">
        <v>237</v>
      </c>
      <c r="E537" s="15">
        <v>5331</v>
      </c>
      <c r="F537" s="27" t="s">
        <v>299</v>
      </c>
      <c r="G537" s="69" t="s">
        <v>274</v>
      </c>
      <c r="H537" s="186">
        <v>7259</v>
      </c>
    </row>
    <row r="538" spans="1:8" ht="12.75">
      <c r="A538" s="26">
        <f t="shared" si="8"/>
        <v>537</v>
      </c>
      <c r="B538" s="50">
        <v>7200</v>
      </c>
      <c r="C538" s="15">
        <v>4357</v>
      </c>
      <c r="D538" s="15" t="s">
        <v>237</v>
      </c>
      <c r="E538" s="15">
        <v>5331</v>
      </c>
      <c r="F538" s="27" t="s">
        <v>299</v>
      </c>
      <c r="G538" s="69" t="s">
        <v>275</v>
      </c>
      <c r="H538" s="186">
        <v>17291</v>
      </c>
    </row>
    <row r="539" spans="1:8" ht="12.75">
      <c r="A539" s="26">
        <f t="shared" si="8"/>
        <v>538</v>
      </c>
      <c r="B539" s="50">
        <v>7200</v>
      </c>
      <c r="C539" s="15">
        <v>4357</v>
      </c>
      <c r="D539" s="15" t="s">
        <v>237</v>
      </c>
      <c r="E539" s="15">
        <v>5331</v>
      </c>
      <c r="F539" s="27" t="s">
        <v>299</v>
      </c>
      <c r="G539" s="69" t="s">
        <v>276</v>
      </c>
      <c r="H539" s="186">
        <v>13823</v>
      </c>
    </row>
    <row r="540" spans="1:8" ht="12.75">
      <c r="A540" s="26">
        <f t="shared" si="8"/>
        <v>539</v>
      </c>
      <c r="B540" s="50">
        <v>7200</v>
      </c>
      <c r="C540" s="15">
        <v>4357</v>
      </c>
      <c r="D540" s="15" t="s">
        <v>237</v>
      </c>
      <c r="E540" s="15">
        <v>5331</v>
      </c>
      <c r="F540" s="27" t="s">
        <v>299</v>
      </c>
      <c r="G540" s="69" t="s">
        <v>221</v>
      </c>
      <c r="H540" s="186">
        <v>63348</v>
      </c>
    </row>
    <row r="541" spans="1:8" ht="12.75">
      <c r="A541" s="26">
        <f t="shared" si="8"/>
        <v>540</v>
      </c>
      <c r="B541" s="13"/>
      <c r="C541" s="14" t="s">
        <v>236</v>
      </c>
      <c r="D541" s="14"/>
      <c r="E541" s="14"/>
      <c r="F541" s="2"/>
      <c r="G541" s="75"/>
      <c r="H541" s="143">
        <f>SUBTOTAL(9,H529:H540)</f>
        <v>221126</v>
      </c>
    </row>
    <row r="542" spans="1:8" ht="12.75">
      <c r="A542" s="26">
        <f t="shared" si="8"/>
        <v>541</v>
      </c>
      <c r="B542" s="50">
        <v>7200</v>
      </c>
      <c r="C542" s="15">
        <v>4359</v>
      </c>
      <c r="D542" s="15" t="s">
        <v>239</v>
      </c>
      <c r="E542" s="15">
        <v>5222</v>
      </c>
      <c r="F542" s="3" t="s">
        <v>156</v>
      </c>
      <c r="G542" s="69" t="s">
        <v>345</v>
      </c>
      <c r="H542" s="186">
        <v>44200</v>
      </c>
    </row>
    <row r="543" spans="1:8" ht="12.75">
      <c r="A543" s="26">
        <f t="shared" si="8"/>
        <v>542</v>
      </c>
      <c r="B543" s="13"/>
      <c r="C543" s="14" t="s">
        <v>240</v>
      </c>
      <c r="D543" s="14"/>
      <c r="E543" s="14"/>
      <c r="F543" s="2"/>
      <c r="G543" s="75"/>
      <c r="H543" s="143">
        <f>SUBTOTAL(9,H542:H542)</f>
        <v>44200</v>
      </c>
    </row>
    <row r="544" spans="1:8" ht="12.75">
      <c r="A544" s="26">
        <f t="shared" si="8"/>
        <v>543</v>
      </c>
      <c r="B544" s="50">
        <v>7200</v>
      </c>
      <c r="C544" s="15">
        <v>4379</v>
      </c>
      <c r="D544" s="15" t="s">
        <v>241</v>
      </c>
      <c r="E544" s="15">
        <v>5339</v>
      </c>
      <c r="F544" s="6" t="s">
        <v>330</v>
      </c>
      <c r="G544" s="69" t="s">
        <v>347</v>
      </c>
      <c r="H544" s="184">
        <v>995</v>
      </c>
    </row>
    <row r="545" spans="1:8" ht="12.75">
      <c r="A545" s="26">
        <f t="shared" si="8"/>
        <v>544</v>
      </c>
      <c r="B545" s="50"/>
      <c r="C545" s="14" t="s">
        <v>242</v>
      </c>
      <c r="D545" s="15"/>
      <c r="E545" s="15"/>
      <c r="F545" s="3"/>
      <c r="G545" s="69"/>
      <c r="H545" s="143">
        <f>SUBTOTAL(9,H544:H544)</f>
        <v>995</v>
      </c>
    </row>
    <row r="546" spans="1:8" ht="12.75">
      <c r="A546" s="26">
        <f t="shared" si="8"/>
        <v>545</v>
      </c>
      <c r="B546" s="50">
        <v>7200</v>
      </c>
      <c r="C546" s="15">
        <v>5319</v>
      </c>
      <c r="D546" s="15" t="s">
        <v>245</v>
      </c>
      <c r="E546" s="15">
        <v>5213</v>
      </c>
      <c r="F546" s="57" t="s">
        <v>256</v>
      </c>
      <c r="G546" s="88" t="s">
        <v>190</v>
      </c>
      <c r="H546" s="175">
        <v>2500</v>
      </c>
    </row>
    <row r="547" spans="1:8" ht="12.75">
      <c r="A547" s="26">
        <f t="shared" si="8"/>
        <v>546</v>
      </c>
      <c r="B547" s="13"/>
      <c r="C547" s="14" t="s">
        <v>244</v>
      </c>
      <c r="D547" s="15"/>
      <c r="E547" s="15"/>
      <c r="F547" s="3"/>
      <c r="G547" s="69"/>
      <c r="H547" s="143">
        <f>SUBTOTAL(9,H546:H546)</f>
        <v>2500</v>
      </c>
    </row>
    <row r="548" spans="1:8" ht="12.75" customHeight="1" thickBot="1">
      <c r="A548" s="26">
        <f t="shared" si="8"/>
        <v>547</v>
      </c>
      <c r="B548" s="9" t="s">
        <v>67</v>
      </c>
      <c r="C548" s="10"/>
      <c r="D548" s="10"/>
      <c r="E548" s="10"/>
      <c r="F548" s="10"/>
      <c r="G548" s="67"/>
      <c r="H548" s="142">
        <f>SUBTOTAL(9,H503:H547)</f>
        <v>279745</v>
      </c>
    </row>
    <row r="549" spans="1:8" ht="12.75" customHeight="1">
      <c r="A549" s="26">
        <f t="shared" si="8"/>
        <v>548</v>
      </c>
      <c r="B549" s="112"/>
      <c r="C549" s="11"/>
      <c r="D549" s="11"/>
      <c r="E549" s="11"/>
      <c r="F549" s="11"/>
      <c r="G549" s="113"/>
      <c r="H549" s="151">
        <v>0</v>
      </c>
    </row>
    <row r="550" spans="1:8" ht="15.75">
      <c r="A550" s="26">
        <f t="shared" si="8"/>
        <v>549</v>
      </c>
      <c r="B550" s="126" t="s">
        <v>4</v>
      </c>
      <c r="C550" s="16"/>
      <c r="D550" s="16"/>
      <c r="E550" s="16"/>
      <c r="F550" s="16"/>
      <c r="G550" s="42"/>
      <c r="H550" s="173">
        <v>0</v>
      </c>
    </row>
    <row r="551" spans="1:8" ht="12.75">
      <c r="A551" s="26">
        <f t="shared" si="8"/>
        <v>550</v>
      </c>
      <c r="B551" s="53">
        <v>7300</v>
      </c>
      <c r="C551" s="16">
        <v>3311</v>
      </c>
      <c r="D551" s="16" t="s">
        <v>68</v>
      </c>
      <c r="E551" s="16">
        <v>5331</v>
      </c>
      <c r="F551" s="27" t="s">
        <v>299</v>
      </c>
      <c r="G551" s="69" t="s">
        <v>222</v>
      </c>
      <c r="H551" s="173">
        <v>260246</v>
      </c>
    </row>
    <row r="552" spans="1:8" ht="12.75">
      <c r="A552" s="26">
        <f t="shared" si="8"/>
        <v>551</v>
      </c>
      <c r="B552" s="53">
        <v>7300</v>
      </c>
      <c r="C552" s="16">
        <v>3311</v>
      </c>
      <c r="D552" s="16" t="s">
        <v>68</v>
      </c>
      <c r="E552" s="16">
        <v>5331</v>
      </c>
      <c r="F552" s="27" t="s">
        <v>299</v>
      </c>
      <c r="G552" s="69" t="s">
        <v>223</v>
      </c>
      <c r="H552" s="173">
        <v>30925</v>
      </c>
    </row>
    <row r="553" spans="1:8" ht="12.75">
      <c r="A553" s="26">
        <f t="shared" si="8"/>
        <v>552</v>
      </c>
      <c r="B553" s="53">
        <v>7300</v>
      </c>
      <c r="C553" s="16">
        <v>3311</v>
      </c>
      <c r="D553" s="16" t="s">
        <v>68</v>
      </c>
      <c r="E553" s="16">
        <v>5331</v>
      </c>
      <c r="F553" s="27" t="s">
        <v>299</v>
      </c>
      <c r="G553" s="69" t="s">
        <v>224</v>
      </c>
      <c r="H553" s="173">
        <v>168608</v>
      </c>
    </row>
    <row r="554" spans="1:8" ht="12.75">
      <c r="A554" s="26">
        <f t="shared" si="8"/>
        <v>553</v>
      </c>
      <c r="B554" s="53">
        <v>7300</v>
      </c>
      <c r="C554" s="16">
        <v>3311</v>
      </c>
      <c r="D554" s="16" t="s">
        <v>68</v>
      </c>
      <c r="E554" s="16">
        <v>5331</v>
      </c>
      <c r="F554" s="27" t="s">
        <v>299</v>
      </c>
      <c r="G554" s="69" t="s">
        <v>293</v>
      </c>
      <c r="H554" s="173">
        <v>15246</v>
      </c>
    </row>
    <row r="555" spans="1:8" ht="12.75">
      <c r="A555" s="26">
        <f t="shared" si="8"/>
        <v>554</v>
      </c>
      <c r="B555" s="53">
        <v>7300</v>
      </c>
      <c r="C555" s="16">
        <v>3311</v>
      </c>
      <c r="D555" s="16" t="s">
        <v>68</v>
      </c>
      <c r="E555" s="16">
        <v>5332</v>
      </c>
      <c r="F555" s="3" t="s">
        <v>191</v>
      </c>
      <c r="G555" s="69"/>
      <c r="H555" s="173">
        <v>260</v>
      </c>
    </row>
    <row r="556" spans="1:8" ht="12.75">
      <c r="A556" s="26">
        <f t="shared" si="8"/>
        <v>555</v>
      </c>
      <c r="B556" s="53">
        <v>7300</v>
      </c>
      <c r="C556" s="16">
        <v>3311</v>
      </c>
      <c r="D556" s="16" t="s">
        <v>68</v>
      </c>
      <c r="E556" s="16">
        <v>5651</v>
      </c>
      <c r="F556" s="3" t="s">
        <v>264</v>
      </c>
      <c r="G556" s="69" t="s">
        <v>224</v>
      </c>
      <c r="H556" s="173">
        <v>15000</v>
      </c>
    </row>
    <row r="557" spans="1:8" ht="12.75">
      <c r="A557" s="26">
        <f t="shared" si="8"/>
        <v>556</v>
      </c>
      <c r="B557" s="17"/>
      <c r="C557" s="20" t="s">
        <v>192</v>
      </c>
      <c r="D557" s="20"/>
      <c r="E557" s="20"/>
      <c r="F557" s="2"/>
      <c r="G557" s="75"/>
      <c r="H557" s="187">
        <f>SUBTOTAL(9,H551:H556)</f>
        <v>490285</v>
      </c>
    </row>
    <row r="558" spans="1:8" ht="12.75">
      <c r="A558" s="26">
        <f t="shared" si="8"/>
        <v>557</v>
      </c>
      <c r="B558" s="53">
        <v>7300</v>
      </c>
      <c r="C558" s="16">
        <v>3312</v>
      </c>
      <c r="D558" s="16" t="s">
        <v>69</v>
      </c>
      <c r="E558" s="16">
        <v>5221</v>
      </c>
      <c r="F558" s="3" t="s">
        <v>362</v>
      </c>
      <c r="G558" s="42"/>
      <c r="H558" s="173">
        <v>900</v>
      </c>
    </row>
    <row r="559" spans="1:8" ht="12.75">
      <c r="A559" s="26">
        <f t="shared" si="8"/>
        <v>558</v>
      </c>
      <c r="B559" s="53">
        <v>7300</v>
      </c>
      <c r="C559" s="16">
        <v>3312</v>
      </c>
      <c r="D559" s="16" t="s">
        <v>69</v>
      </c>
      <c r="E559" s="16">
        <v>5222</v>
      </c>
      <c r="F559" s="16" t="s">
        <v>156</v>
      </c>
      <c r="G559" s="42"/>
      <c r="H559" s="173">
        <v>330</v>
      </c>
    </row>
    <row r="560" spans="1:8" ht="12.75">
      <c r="A560" s="26">
        <f t="shared" si="8"/>
        <v>559</v>
      </c>
      <c r="B560" s="53">
        <v>7300</v>
      </c>
      <c r="C560" s="16">
        <v>3312</v>
      </c>
      <c r="D560" s="16" t="s">
        <v>69</v>
      </c>
      <c r="E560" s="16">
        <v>5331</v>
      </c>
      <c r="F560" s="27" t="s">
        <v>299</v>
      </c>
      <c r="G560" s="69" t="s">
        <v>225</v>
      </c>
      <c r="H560" s="173">
        <v>65783</v>
      </c>
    </row>
    <row r="561" spans="1:8" ht="12.75">
      <c r="A561" s="26">
        <f t="shared" si="8"/>
        <v>560</v>
      </c>
      <c r="B561" s="53">
        <v>7300</v>
      </c>
      <c r="C561" s="16">
        <v>3312</v>
      </c>
      <c r="D561" s="16" t="s">
        <v>69</v>
      </c>
      <c r="E561" s="16">
        <v>5332</v>
      </c>
      <c r="F561" s="3" t="s">
        <v>191</v>
      </c>
      <c r="G561" s="69"/>
      <c r="H561" s="173">
        <v>520</v>
      </c>
    </row>
    <row r="562" spans="1:8" ht="12.75">
      <c r="A562" s="26">
        <f t="shared" si="8"/>
        <v>561</v>
      </c>
      <c r="B562" s="17"/>
      <c r="C562" s="20" t="s">
        <v>193</v>
      </c>
      <c r="D562" s="20"/>
      <c r="E562" s="20"/>
      <c r="F562" s="2"/>
      <c r="G562" s="75"/>
      <c r="H562" s="187">
        <f>SUBTOTAL(9,H558:H561)</f>
        <v>67533</v>
      </c>
    </row>
    <row r="563" spans="1:8" ht="12.75">
      <c r="A563" s="26">
        <f t="shared" si="8"/>
        <v>562</v>
      </c>
      <c r="B563" s="53">
        <v>7300</v>
      </c>
      <c r="C563" s="16">
        <v>3314</v>
      </c>
      <c r="D563" s="16" t="s">
        <v>70</v>
      </c>
      <c r="E563" s="16">
        <v>5331</v>
      </c>
      <c r="F563" s="27" t="s">
        <v>299</v>
      </c>
      <c r="G563" s="69" t="s">
        <v>226</v>
      </c>
      <c r="H563" s="173">
        <v>45287</v>
      </c>
    </row>
    <row r="564" spans="1:8" ht="12.75">
      <c r="A564" s="26">
        <f t="shared" si="8"/>
        <v>563</v>
      </c>
      <c r="B564" s="17"/>
      <c r="C564" s="20" t="s">
        <v>194</v>
      </c>
      <c r="D564" s="20"/>
      <c r="E564" s="20"/>
      <c r="F564" s="2"/>
      <c r="G564" s="75"/>
      <c r="H564" s="187">
        <f>SUBTOTAL(9,H563:H563)</f>
        <v>45287</v>
      </c>
    </row>
    <row r="565" spans="1:8" ht="12.75">
      <c r="A565" s="26">
        <f t="shared" si="8"/>
        <v>564</v>
      </c>
      <c r="B565" s="53">
        <v>7300</v>
      </c>
      <c r="C565" s="16">
        <v>3315</v>
      </c>
      <c r="D565" s="16" t="s">
        <v>71</v>
      </c>
      <c r="E565" s="16">
        <v>5331</v>
      </c>
      <c r="F565" s="27" t="s">
        <v>299</v>
      </c>
      <c r="G565" s="69" t="s">
        <v>227</v>
      </c>
      <c r="H565" s="173">
        <v>42718</v>
      </c>
    </row>
    <row r="566" spans="1:8" ht="12.75">
      <c r="A566" s="26">
        <f t="shared" si="8"/>
        <v>565</v>
      </c>
      <c r="B566" s="17"/>
      <c r="C566" s="20" t="s">
        <v>195</v>
      </c>
      <c r="D566" s="20"/>
      <c r="E566" s="20"/>
      <c r="F566" s="2"/>
      <c r="G566" s="75"/>
      <c r="H566" s="187">
        <f>SUBTOTAL(9,H565:H565)</f>
        <v>42718</v>
      </c>
    </row>
    <row r="567" spans="1:8" ht="12.75">
      <c r="A567" s="26">
        <f t="shared" si="8"/>
        <v>566</v>
      </c>
      <c r="B567" s="53">
        <v>7300</v>
      </c>
      <c r="C567" s="16">
        <v>3317</v>
      </c>
      <c r="D567" s="16" t="s">
        <v>72</v>
      </c>
      <c r="E567" s="16">
        <v>5331</v>
      </c>
      <c r="F567" s="27" t="s">
        <v>299</v>
      </c>
      <c r="G567" s="69" t="s">
        <v>228</v>
      </c>
      <c r="H567" s="173">
        <v>14534</v>
      </c>
    </row>
    <row r="568" spans="1:8" ht="12.75">
      <c r="A568" s="26">
        <f t="shared" si="8"/>
        <v>567</v>
      </c>
      <c r="B568" s="17"/>
      <c r="C568" s="20" t="s">
        <v>196</v>
      </c>
      <c r="D568" s="20"/>
      <c r="E568" s="20"/>
      <c r="F568" s="2"/>
      <c r="G568" s="75"/>
      <c r="H568" s="187">
        <f>SUBTOTAL(9,H567:H567)</f>
        <v>14534</v>
      </c>
    </row>
    <row r="569" spans="1:8" ht="12.75">
      <c r="A569" s="26">
        <f t="shared" si="8"/>
        <v>568</v>
      </c>
      <c r="B569" s="53">
        <v>7300</v>
      </c>
      <c r="C569" s="16">
        <v>3319</v>
      </c>
      <c r="D569" s="16" t="s">
        <v>73</v>
      </c>
      <c r="E569" s="16">
        <v>5154</v>
      </c>
      <c r="F569" s="27" t="s">
        <v>102</v>
      </c>
      <c r="G569" s="69"/>
      <c r="H569" s="173">
        <v>40</v>
      </c>
    </row>
    <row r="570" spans="1:8" ht="12.75">
      <c r="A570" s="26">
        <f t="shared" si="8"/>
        <v>569</v>
      </c>
      <c r="B570" s="53">
        <v>7300</v>
      </c>
      <c r="C570" s="16">
        <v>3319</v>
      </c>
      <c r="D570" s="16" t="s">
        <v>73</v>
      </c>
      <c r="E570" s="16">
        <v>5163</v>
      </c>
      <c r="F570" s="27" t="s">
        <v>94</v>
      </c>
      <c r="G570" s="69"/>
      <c r="H570" s="173">
        <v>25</v>
      </c>
    </row>
    <row r="571" spans="1:8" ht="12.75">
      <c r="A571" s="26">
        <f t="shared" si="8"/>
        <v>570</v>
      </c>
      <c r="B571" s="53">
        <v>7300</v>
      </c>
      <c r="C571" s="16">
        <v>3319</v>
      </c>
      <c r="D571" s="16" t="s">
        <v>73</v>
      </c>
      <c r="E571" s="16">
        <v>5166</v>
      </c>
      <c r="F571" s="3" t="s">
        <v>95</v>
      </c>
      <c r="G571" s="69"/>
      <c r="H571" s="146">
        <v>100</v>
      </c>
    </row>
    <row r="572" spans="1:8" ht="12.75">
      <c r="A572" s="26">
        <f t="shared" si="8"/>
        <v>571</v>
      </c>
      <c r="B572" s="53">
        <v>7300</v>
      </c>
      <c r="C572" s="16">
        <v>3319</v>
      </c>
      <c r="D572" s="16" t="s">
        <v>73</v>
      </c>
      <c r="E572" s="16">
        <v>5169</v>
      </c>
      <c r="F572" s="3" t="s">
        <v>96</v>
      </c>
      <c r="G572" s="69"/>
      <c r="H572" s="173">
        <v>780</v>
      </c>
    </row>
    <row r="573" spans="1:8" ht="12.75">
      <c r="A573" s="26">
        <f t="shared" si="8"/>
        <v>572</v>
      </c>
      <c r="B573" s="53">
        <v>7300</v>
      </c>
      <c r="C573" s="16">
        <v>3319</v>
      </c>
      <c r="D573" s="16" t="s">
        <v>73</v>
      </c>
      <c r="E573" s="16">
        <v>5175</v>
      </c>
      <c r="F573" s="27" t="s">
        <v>97</v>
      </c>
      <c r="G573" s="42"/>
      <c r="H573" s="173">
        <v>10</v>
      </c>
    </row>
    <row r="574" spans="1:8" ht="12.75">
      <c r="A574" s="26">
        <f t="shared" si="8"/>
        <v>573</v>
      </c>
      <c r="B574" s="53">
        <v>7300</v>
      </c>
      <c r="C574" s="16">
        <v>3319</v>
      </c>
      <c r="D574" s="16" t="s">
        <v>73</v>
      </c>
      <c r="E574" s="16">
        <v>5213</v>
      </c>
      <c r="F574" s="57" t="s">
        <v>256</v>
      </c>
      <c r="G574" s="71"/>
      <c r="H574" s="173">
        <v>100</v>
      </c>
    </row>
    <row r="575" spans="1:8" ht="12.75">
      <c r="A575" s="26">
        <f t="shared" si="8"/>
        <v>574</v>
      </c>
      <c r="B575" s="53">
        <v>7300</v>
      </c>
      <c r="C575" s="16">
        <v>3319</v>
      </c>
      <c r="D575" s="16" t="s">
        <v>73</v>
      </c>
      <c r="E575" s="16">
        <v>5222</v>
      </c>
      <c r="F575" s="16" t="s">
        <v>156</v>
      </c>
      <c r="G575" s="42" t="s">
        <v>358</v>
      </c>
      <c r="H575" s="173">
        <v>10340</v>
      </c>
    </row>
    <row r="576" spans="1:8" ht="12.75">
      <c r="A576" s="26">
        <f t="shared" si="8"/>
        <v>575</v>
      </c>
      <c r="B576" s="53">
        <v>7300</v>
      </c>
      <c r="C576" s="16">
        <v>3319</v>
      </c>
      <c r="D576" s="16" t="s">
        <v>73</v>
      </c>
      <c r="E576" s="16">
        <v>5331</v>
      </c>
      <c r="F576" s="27" t="s">
        <v>299</v>
      </c>
      <c r="G576" s="69" t="s">
        <v>294</v>
      </c>
      <c r="H576" s="173">
        <v>6623</v>
      </c>
    </row>
    <row r="577" spans="1:8" ht="12.75">
      <c r="A577" s="26">
        <f t="shared" si="8"/>
        <v>576</v>
      </c>
      <c r="B577" s="17"/>
      <c r="C577" s="20" t="s">
        <v>197</v>
      </c>
      <c r="D577" s="20"/>
      <c r="E577" s="20"/>
      <c r="F577" s="8"/>
      <c r="G577" s="82"/>
      <c r="H577" s="187">
        <f>SUBTOTAL(9,H569:H576)</f>
        <v>18018</v>
      </c>
    </row>
    <row r="578" spans="1:8" ht="12.75">
      <c r="A578" s="26">
        <f t="shared" si="8"/>
        <v>577</v>
      </c>
      <c r="B578" s="53">
        <v>7300</v>
      </c>
      <c r="C578" s="16">
        <v>3326</v>
      </c>
      <c r="D578" s="16" t="s">
        <v>198</v>
      </c>
      <c r="E578" s="16">
        <v>5171</v>
      </c>
      <c r="F578" s="16" t="s">
        <v>121</v>
      </c>
      <c r="G578" s="42"/>
      <c r="H578" s="146">
        <v>1500</v>
      </c>
    </row>
    <row r="579" spans="1:8" ht="12.75">
      <c r="A579" s="26">
        <f t="shared" si="8"/>
        <v>578</v>
      </c>
      <c r="B579" s="21"/>
      <c r="C579" s="22" t="s">
        <v>199</v>
      </c>
      <c r="D579" s="22"/>
      <c r="E579" s="22"/>
      <c r="F579" s="22"/>
      <c r="G579" s="90"/>
      <c r="H579" s="187">
        <f>SUBTOTAL(9,H578)</f>
        <v>1500</v>
      </c>
    </row>
    <row r="580" spans="1:8" ht="13.5" thickBot="1">
      <c r="A580" s="26">
        <f aca="true" t="shared" si="9" ref="A580:A643">A579+1</f>
        <v>579</v>
      </c>
      <c r="B580" s="9" t="s">
        <v>74</v>
      </c>
      <c r="C580" s="10"/>
      <c r="D580" s="10"/>
      <c r="E580" s="10"/>
      <c r="F580" s="10"/>
      <c r="G580" s="67"/>
      <c r="H580" s="142">
        <f>SUBTOTAL(9,H551:H579)</f>
        <v>679875</v>
      </c>
    </row>
    <row r="581" spans="1:8" ht="12.75" customHeight="1">
      <c r="A581" s="26">
        <f t="shared" si="9"/>
        <v>580</v>
      </c>
      <c r="B581" s="17"/>
      <c r="C581" s="20"/>
      <c r="D581" s="20"/>
      <c r="E581" s="20"/>
      <c r="F581" s="20"/>
      <c r="G581" s="78"/>
      <c r="H581" s="187">
        <v>0</v>
      </c>
    </row>
    <row r="582" spans="1:8" ht="15.75">
      <c r="A582" s="26">
        <f t="shared" si="9"/>
        <v>581</v>
      </c>
      <c r="B582" s="131" t="s">
        <v>75</v>
      </c>
      <c r="C582" s="33"/>
      <c r="D582" s="33"/>
      <c r="E582" s="33"/>
      <c r="F582" s="33"/>
      <c r="G582" s="70"/>
      <c r="H582" s="150">
        <v>0</v>
      </c>
    </row>
    <row r="583" spans="1:8" ht="12.75">
      <c r="A583" s="26">
        <f t="shared" si="9"/>
        <v>582</v>
      </c>
      <c r="B583" s="5">
        <v>7400</v>
      </c>
      <c r="C583" s="3">
        <v>3111</v>
      </c>
      <c r="D583" s="3" t="s">
        <v>87</v>
      </c>
      <c r="E583" s="3">
        <v>5166</v>
      </c>
      <c r="F583" s="3" t="s">
        <v>95</v>
      </c>
      <c r="G583" s="69"/>
      <c r="H583" s="146">
        <v>150</v>
      </c>
    </row>
    <row r="584" spans="1:8" ht="12.75">
      <c r="A584" s="26">
        <f t="shared" si="9"/>
        <v>583</v>
      </c>
      <c r="B584" s="5">
        <v>7400</v>
      </c>
      <c r="C584" s="3">
        <v>3111</v>
      </c>
      <c r="D584" s="3" t="s">
        <v>87</v>
      </c>
      <c r="E584" s="3">
        <v>5171</v>
      </c>
      <c r="F584" s="3" t="s">
        <v>121</v>
      </c>
      <c r="G584" s="69" t="s">
        <v>369</v>
      </c>
      <c r="H584" s="146">
        <v>410</v>
      </c>
    </row>
    <row r="585" spans="1:8" ht="12.75">
      <c r="A585" s="26">
        <f t="shared" si="9"/>
        <v>584</v>
      </c>
      <c r="B585" s="5">
        <v>7400</v>
      </c>
      <c r="C585" s="3">
        <v>3111</v>
      </c>
      <c r="D585" s="3" t="s">
        <v>87</v>
      </c>
      <c r="E585" s="3">
        <v>5331</v>
      </c>
      <c r="F585" s="27" t="s">
        <v>299</v>
      </c>
      <c r="G585" s="69" t="s">
        <v>229</v>
      </c>
      <c r="H585" s="146">
        <v>642</v>
      </c>
    </row>
    <row r="586" spans="1:8" ht="12.75">
      <c r="A586" s="26">
        <f t="shared" si="9"/>
        <v>585</v>
      </c>
      <c r="B586" s="5">
        <v>7400</v>
      </c>
      <c r="C586" s="3">
        <v>3111</v>
      </c>
      <c r="D586" s="3" t="s">
        <v>87</v>
      </c>
      <c r="E586" s="3">
        <v>5331</v>
      </c>
      <c r="F586" s="27" t="s">
        <v>299</v>
      </c>
      <c r="G586" s="69" t="s">
        <v>368</v>
      </c>
      <c r="H586" s="146">
        <v>1019</v>
      </c>
    </row>
    <row r="587" spans="1:8" ht="12.75">
      <c r="A587" s="26">
        <f t="shared" si="9"/>
        <v>586</v>
      </c>
      <c r="B587" s="5">
        <v>7400</v>
      </c>
      <c r="C587" s="3">
        <v>3111</v>
      </c>
      <c r="D587" s="3" t="s">
        <v>87</v>
      </c>
      <c r="E587" s="3">
        <v>5331</v>
      </c>
      <c r="F587" s="27" t="s">
        <v>299</v>
      </c>
      <c r="G587" s="69" t="s">
        <v>328</v>
      </c>
      <c r="H587" s="146">
        <v>228</v>
      </c>
    </row>
    <row r="588" spans="1:8" ht="12.75">
      <c r="A588" s="26">
        <f t="shared" si="9"/>
        <v>587</v>
      </c>
      <c r="B588" s="32"/>
      <c r="C588" s="33" t="s">
        <v>200</v>
      </c>
      <c r="D588" s="33"/>
      <c r="E588" s="33"/>
      <c r="F588" s="33"/>
      <c r="G588" s="70"/>
      <c r="H588" s="153">
        <f>SUBTOTAL(9,H583:H587)</f>
        <v>2449</v>
      </c>
    </row>
    <row r="589" spans="1:8" ht="12.75">
      <c r="A589" s="26">
        <f t="shared" si="9"/>
        <v>588</v>
      </c>
      <c r="B589" s="5">
        <v>7400</v>
      </c>
      <c r="C589" s="3">
        <v>3113</v>
      </c>
      <c r="D589" s="3" t="s">
        <v>76</v>
      </c>
      <c r="E589" s="3">
        <v>5137</v>
      </c>
      <c r="F589" s="3" t="s">
        <v>93</v>
      </c>
      <c r="G589" s="71" t="s">
        <v>348</v>
      </c>
      <c r="H589" s="173">
        <v>1350</v>
      </c>
    </row>
    <row r="590" spans="1:8" ht="12.75">
      <c r="A590" s="26">
        <f t="shared" si="9"/>
        <v>589</v>
      </c>
      <c r="B590" s="5">
        <v>7400</v>
      </c>
      <c r="C590" s="3">
        <v>3113</v>
      </c>
      <c r="D590" s="3" t="s">
        <v>76</v>
      </c>
      <c r="E590" s="3">
        <v>5164</v>
      </c>
      <c r="F590" s="3" t="s">
        <v>104</v>
      </c>
      <c r="G590" s="69" t="s">
        <v>303</v>
      </c>
      <c r="H590" s="173">
        <v>2039</v>
      </c>
    </row>
    <row r="591" spans="1:8" ht="12.75">
      <c r="A591" s="26">
        <f t="shared" si="9"/>
        <v>590</v>
      </c>
      <c r="B591" s="5">
        <v>7400</v>
      </c>
      <c r="C591" s="3">
        <v>3113</v>
      </c>
      <c r="D591" s="3" t="s">
        <v>76</v>
      </c>
      <c r="E591" s="3">
        <v>5166</v>
      </c>
      <c r="F591" s="3" t="s">
        <v>95</v>
      </c>
      <c r="G591" s="69"/>
      <c r="H591" s="173">
        <v>150</v>
      </c>
    </row>
    <row r="592" spans="1:8" ht="12.75">
      <c r="A592" s="26">
        <f t="shared" si="9"/>
        <v>591</v>
      </c>
      <c r="B592" s="5">
        <v>7400</v>
      </c>
      <c r="C592" s="3">
        <v>3113</v>
      </c>
      <c r="D592" s="3" t="s">
        <v>76</v>
      </c>
      <c r="E592" s="3">
        <v>5169</v>
      </c>
      <c r="F592" s="3" t="s">
        <v>96</v>
      </c>
      <c r="G592" s="69" t="s">
        <v>313</v>
      </c>
      <c r="H592" s="173">
        <v>151</v>
      </c>
    </row>
    <row r="593" spans="1:8" ht="12.75">
      <c r="A593" s="26">
        <f t="shared" si="9"/>
        <v>592</v>
      </c>
      <c r="B593" s="63">
        <v>7400</v>
      </c>
      <c r="C593" s="24">
        <v>3113</v>
      </c>
      <c r="D593" s="24" t="s">
        <v>76</v>
      </c>
      <c r="E593" s="24">
        <v>5169</v>
      </c>
      <c r="F593" s="3" t="s">
        <v>96</v>
      </c>
      <c r="G593" s="69" t="s">
        <v>303</v>
      </c>
      <c r="H593" s="173">
        <v>2163</v>
      </c>
    </row>
    <row r="594" spans="1:8" ht="12.75">
      <c r="A594" s="26">
        <f t="shared" si="9"/>
        <v>593</v>
      </c>
      <c r="B594" s="63">
        <v>7400</v>
      </c>
      <c r="C594" s="24">
        <v>3113</v>
      </c>
      <c r="D594" s="24" t="s">
        <v>76</v>
      </c>
      <c r="E594" s="24">
        <v>5171</v>
      </c>
      <c r="F594" s="3" t="s">
        <v>121</v>
      </c>
      <c r="G594" s="69" t="s">
        <v>361</v>
      </c>
      <c r="H594" s="173">
        <v>700</v>
      </c>
    </row>
    <row r="595" spans="1:8" ht="12.75">
      <c r="A595" s="26">
        <f t="shared" si="9"/>
        <v>594</v>
      </c>
      <c r="B595" s="63">
        <v>7400</v>
      </c>
      <c r="C595" s="24">
        <v>3113</v>
      </c>
      <c r="D595" s="24" t="s">
        <v>76</v>
      </c>
      <c r="E595" s="24">
        <v>5221</v>
      </c>
      <c r="F595" s="3" t="s">
        <v>362</v>
      </c>
      <c r="G595" s="69" t="s">
        <v>366</v>
      </c>
      <c r="H595" s="173">
        <v>71</v>
      </c>
    </row>
    <row r="596" spans="1:8" ht="12.75">
      <c r="A596" s="26">
        <f t="shared" si="9"/>
        <v>595</v>
      </c>
      <c r="B596" s="63">
        <v>7400</v>
      </c>
      <c r="C596" s="24">
        <v>3113</v>
      </c>
      <c r="D596" s="24" t="s">
        <v>76</v>
      </c>
      <c r="E596" s="24">
        <v>5331</v>
      </c>
      <c r="F596" s="27" t="s">
        <v>299</v>
      </c>
      <c r="G596" s="69" t="s">
        <v>329</v>
      </c>
      <c r="H596" s="173">
        <v>2022</v>
      </c>
    </row>
    <row r="597" spans="1:8" ht="12.75">
      <c r="A597" s="26">
        <f t="shared" si="9"/>
        <v>596</v>
      </c>
      <c r="B597" s="63">
        <v>7400</v>
      </c>
      <c r="C597" s="24">
        <v>3113</v>
      </c>
      <c r="D597" s="24" t="s">
        <v>76</v>
      </c>
      <c r="E597" s="24">
        <v>5331</v>
      </c>
      <c r="F597" s="27" t="s">
        <v>299</v>
      </c>
      <c r="G597" s="69" t="s">
        <v>360</v>
      </c>
      <c r="H597" s="173">
        <v>7012</v>
      </c>
    </row>
    <row r="598" spans="1:8" ht="12.75">
      <c r="A598" s="26">
        <f t="shared" si="9"/>
        <v>597</v>
      </c>
      <c r="B598" s="63">
        <v>7400</v>
      </c>
      <c r="C598" s="24">
        <v>3113</v>
      </c>
      <c r="D598" s="24" t="s">
        <v>76</v>
      </c>
      <c r="E598" s="24">
        <v>5331</v>
      </c>
      <c r="F598" s="27" t="s">
        <v>299</v>
      </c>
      <c r="G598" s="69" t="s">
        <v>280</v>
      </c>
      <c r="H598" s="173">
        <v>2882</v>
      </c>
    </row>
    <row r="599" spans="1:8" ht="12.75">
      <c r="A599" s="26">
        <f t="shared" si="9"/>
        <v>598</v>
      </c>
      <c r="B599" s="63">
        <v>7400</v>
      </c>
      <c r="C599" s="24">
        <v>3113</v>
      </c>
      <c r="D599" s="24" t="s">
        <v>76</v>
      </c>
      <c r="E599" s="24">
        <v>5331</v>
      </c>
      <c r="F599" s="27" t="s">
        <v>299</v>
      </c>
      <c r="G599" s="69" t="s">
        <v>314</v>
      </c>
      <c r="H599" s="173">
        <v>500</v>
      </c>
    </row>
    <row r="600" spans="1:8" ht="12.75">
      <c r="A600" s="26">
        <f t="shared" si="9"/>
        <v>599</v>
      </c>
      <c r="B600" s="63">
        <v>7400</v>
      </c>
      <c r="C600" s="24">
        <v>3113</v>
      </c>
      <c r="D600" s="24" t="s">
        <v>76</v>
      </c>
      <c r="E600" s="24">
        <v>5331</v>
      </c>
      <c r="F600" s="27" t="s">
        <v>299</v>
      </c>
      <c r="G600" s="69" t="s">
        <v>315</v>
      </c>
      <c r="H600" s="173">
        <v>400</v>
      </c>
    </row>
    <row r="601" spans="1:8" ht="12.75">
      <c r="A601" s="26">
        <f t="shared" si="9"/>
        <v>600</v>
      </c>
      <c r="B601" s="63">
        <v>7400</v>
      </c>
      <c r="C601" s="24">
        <v>3113</v>
      </c>
      <c r="D601" s="24" t="s">
        <v>76</v>
      </c>
      <c r="E601" s="24">
        <v>5331</v>
      </c>
      <c r="F601" s="27" t="s">
        <v>299</v>
      </c>
      <c r="G601" s="69" t="s">
        <v>281</v>
      </c>
      <c r="H601" s="173">
        <v>300</v>
      </c>
    </row>
    <row r="602" spans="1:8" ht="12.75">
      <c r="A602" s="26">
        <f t="shared" si="9"/>
        <v>601</v>
      </c>
      <c r="B602" s="63">
        <v>7400</v>
      </c>
      <c r="C602" s="24">
        <v>3113</v>
      </c>
      <c r="D602" s="24" t="s">
        <v>76</v>
      </c>
      <c r="E602" s="24">
        <v>5331</v>
      </c>
      <c r="F602" s="27" t="s">
        <v>299</v>
      </c>
      <c r="G602" s="69" t="s">
        <v>316</v>
      </c>
      <c r="H602" s="173">
        <v>100</v>
      </c>
    </row>
    <row r="603" spans="1:8" ht="12.75">
      <c r="A603" s="26">
        <f t="shared" si="9"/>
        <v>602</v>
      </c>
      <c r="B603" s="63">
        <v>7400</v>
      </c>
      <c r="C603" s="24">
        <v>3113</v>
      </c>
      <c r="D603" s="24" t="s">
        <v>76</v>
      </c>
      <c r="E603" s="24">
        <v>5331</v>
      </c>
      <c r="F603" s="27" t="s">
        <v>299</v>
      </c>
      <c r="G603" s="69" t="s">
        <v>313</v>
      </c>
      <c r="H603" s="173">
        <v>1207</v>
      </c>
    </row>
    <row r="604" spans="1:8" ht="12.75">
      <c r="A604" s="26">
        <f t="shared" si="9"/>
        <v>603</v>
      </c>
      <c r="B604" s="64"/>
      <c r="C604" s="65" t="s">
        <v>201</v>
      </c>
      <c r="D604" s="65"/>
      <c r="E604" s="65"/>
      <c r="F604" s="33"/>
      <c r="G604" s="70"/>
      <c r="H604" s="188">
        <f>SUBTOTAL(9,H589:H603)</f>
        <v>21047</v>
      </c>
    </row>
    <row r="605" spans="1:8" ht="12.75">
      <c r="A605" s="26">
        <f t="shared" si="9"/>
        <v>604</v>
      </c>
      <c r="B605" s="5">
        <v>7400</v>
      </c>
      <c r="C605" s="3">
        <v>3141</v>
      </c>
      <c r="D605" s="3" t="s">
        <v>77</v>
      </c>
      <c r="E605" s="3">
        <v>5137</v>
      </c>
      <c r="F605" s="6" t="s">
        <v>93</v>
      </c>
      <c r="G605" s="71" t="s">
        <v>349</v>
      </c>
      <c r="H605" s="173">
        <v>2000</v>
      </c>
    </row>
    <row r="606" spans="1:8" ht="12.75">
      <c r="A606" s="26">
        <f t="shared" si="9"/>
        <v>605</v>
      </c>
      <c r="B606" s="32"/>
      <c r="C606" s="33" t="s">
        <v>202</v>
      </c>
      <c r="D606" s="33"/>
      <c r="E606" s="33"/>
      <c r="F606" s="33"/>
      <c r="G606" s="70"/>
      <c r="H606" s="153">
        <f>SUBTOTAL(9,H605:H605)</f>
        <v>2000</v>
      </c>
    </row>
    <row r="607" spans="1:8" ht="12.75">
      <c r="A607" s="26">
        <f t="shared" si="9"/>
        <v>606</v>
      </c>
      <c r="B607" s="5">
        <v>7400</v>
      </c>
      <c r="C607" s="3">
        <v>3149</v>
      </c>
      <c r="D607" s="3" t="s">
        <v>203</v>
      </c>
      <c r="E607" s="3">
        <v>5169</v>
      </c>
      <c r="F607" s="3" t="s">
        <v>96</v>
      </c>
      <c r="G607" s="69" t="s">
        <v>204</v>
      </c>
      <c r="H607" s="173">
        <v>1020</v>
      </c>
    </row>
    <row r="608" spans="1:8" ht="12.75">
      <c r="A608" s="26">
        <f t="shared" si="9"/>
        <v>607</v>
      </c>
      <c r="B608" s="5">
        <v>7400</v>
      </c>
      <c r="C608" s="3">
        <v>3149</v>
      </c>
      <c r="D608" s="3" t="s">
        <v>203</v>
      </c>
      <c r="E608" s="3">
        <v>5173</v>
      </c>
      <c r="F608" s="3" t="s">
        <v>129</v>
      </c>
      <c r="G608" s="69" t="s">
        <v>204</v>
      </c>
      <c r="H608" s="173">
        <v>50</v>
      </c>
    </row>
    <row r="609" spans="1:8" ht="12.75">
      <c r="A609" s="26">
        <f t="shared" si="9"/>
        <v>608</v>
      </c>
      <c r="B609" s="5">
        <v>7400</v>
      </c>
      <c r="C609" s="3">
        <v>3149</v>
      </c>
      <c r="D609" s="3" t="s">
        <v>203</v>
      </c>
      <c r="E609" s="3">
        <v>5332</v>
      </c>
      <c r="F609" s="6" t="s">
        <v>191</v>
      </c>
      <c r="G609" s="71" t="s">
        <v>205</v>
      </c>
      <c r="H609" s="173">
        <v>200</v>
      </c>
    </row>
    <row r="610" spans="1:8" ht="12.75">
      <c r="A610" s="26">
        <f t="shared" si="9"/>
        <v>609</v>
      </c>
      <c r="B610" s="32"/>
      <c r="C610" s="33" t="s">
        <v>206</v>
      </c>
      <c r="D610" s="33"/>
      <c r="E610" s="33"/>
      <c r="F610" s="30"/>
      <c r="G610" s="68"/>
      <c r="H610" s="153">
        <f>SUBTOTAL(9,H607:H609)</f>
        <v>1270</v>
      </c>
    </row>
    <row r="611" spans="1:8" ht="12.75">
      <c r="A611" s="26">
        <f t="shared" si="9"/>
        <v>610</v>
      </c>
      <c r="B611" s="5">
        <v>7400</v>
      </c>
      <c r="C611" s="3">
        <v>3419</v>
      </c>
      <c r="D611" s="3" t="s">
        <v>78</v>
      </c>
      <c r="E611" s="3">
        <v>5166</v>
      </c>
      <c r="F611" s="3" t="s">
        <v>95</v>
      </c>
      <c r="G611" s="71"/>
      <c r="H611" s="173">
        <v>100</v>
      </c>
    </row>
    <row r="612" spans="1:8" ht="12.75">
      <c r="A612" s="26">
        <f t="shared" si="9"/>
        <v>611</v>
      </c>
      <c r="B612" s="5">
        <v>7400</v>
      </c>
      <c r="C612" s="3">
        <v>3419</v>
      </c>
      <c r="D612" s="3" t="s">
        <v>78</v>
      </c>
      <c r="E612" s="3">
        <v>5169</v>
      </c>
      <c r="F612" s="3" t="s">
        <v>96</v>
      </c>
      <c r="G612" s="69" t="s">
        <v>317</v>
      </c>
      <c r="H612" s="173">
        <v>5000</v>
      </c>
    </row>
    <row r="613" spans="1:8" ht="12.75">
      <c r="A613" s="26">
        <f t="shared" si="9"/>
        <v>612</v>
      </c>
      <c r="B613" s="5">
        <v>7400</v>
      </c>
      <c r="C613" s="3">
        <v>3419</v>
      </c>
      <c r="D613" s="3" t="s">
        <v>78</v>
      </c>
      <c r="E613" s="3">
        <v>5169</v>
      </c>
      <c r="F613" s="3" t="s">
        <v>96</v>
      </c>
      <c r="G613" s="69" t="s">
        <v>318</v>
      </c>
      <c r="H613" s="173">
        <v>10000</v>
      </c>
    </row>
    <row r="614" spans="1:8" ht="12.75">
      <c r="A614" s="26">
        <f t="shared" si="9"/>
        <v>613</v>
      </c>
      <c r="B614" s="5">
        <v>7400</v>
      </c>
      <c r="C614" s="3">
        <v>3419</v>
      </c>
      <c r="D614" s="3" t="s">
        <v>78</v>
      </c>
      <c r="E614" s="3">
        <v>5169</v>
      </c>
      <c r="F614" s="3" t="s">
        <v>96</v>
      </c>
      <c r="G614" s="69" t="s">
        <v>319</v>
      </c>
      <c r="H614" s="173">
        <v>5000</v>
      </c>
    </row>
    <row r="615" spans="1:8" ht="12.75">
      <c r="A615" s="26">
        <f t="shared" si="9"/>
        <v>614</v>
      </c>
      <c r="B615" s="5">
        <v>7400</v>
      </c>
      <c r="C615" s="3">
        <v>3419</v>
      </c>
      <c r="D615" s="3" t="s">
        <v>78</v>
      </c>
      <c r="E615" s="3">
        <v>5171</v>
      </c>
      <c r="F615" s="3" t="s">
        <v>121</v>
      </c>
      <c r="G615" s="69"/>
      <c r="H615" s="173">
        <v>7460</v>
      </c>
    </row>
    <row r="616" spans="1:8" ht="12.75">
      <c r="A616" s="26">
        <f t="shared" si="9"/>
        <v>615</v>
      </c>
      <c r="B616" s="5">
        <v>7400</v>
      </c>
      <c r="C616" s="3">
        <v>3419</v>
      </c>
      <c r="D616" s="3" t="s">
        <v>78</v>
      </c>
      <c r="E616" s="3">
        <v>5194</v>
      </c>
      <c r="F616" s="3" t="s">
        <v>98</v>
      </c>
      <c r="G616" s="69"/>
      <c r="H616" s="173">
        <v>100</v>
      </c>
    </row>
    <row r="617" spans="1:8" ht="12.75">
      <c r="A617" s="26">
        <f t="shared" si="9"/>
        <v>616</v>
      </c>
      <c r="B617" s="5">
        <v>7400</v>
      </c>
      <c r="C617" s="3">
        <v>3419</v>
      </c>
      <c r="D617" s="3" t="s">
        <v>78</v>
      </c>
      <c r="E617" s="3">
        <v>5213</v>
      </c>
      <c r="F617" s="57" t="s">
        <v>256</v>
      </c>
      <c r="G617" s="69"/>
      <c r="H617" s="173">
        <v>22393</v>
      </c>
    </row>
    <row r="618" spans="1:8" ht="12.75">
      <c r="A618" s="26">
        <f t="shared" si="9"/>
        <v>617</v>
      </c>
      <c r="B618" s="5">
        <v>7400</v>
      </c>
      <c r="C618" s="3">
        <v>3419</v>
      </c>
      <c r="D618" s="3" t="s">
        <v>78</v>
      </c>
      <c r="E618" s="3">
        <v>5222</v>
      </c>
      <c r="F618" s="3" t="s">
        <v>156</v>
      </c>
      <c r="G618" s="69"/>
      <c r="H618" s="173">
        <v>85647</v>
      </c>
    </row>
    <row r="619" spans="1:8" ht="12.75">
      <c r="A619" s="26">
        <f t="shared" si="9"/>
        <v>618</v>
      </c>
      <c r="B619" s="5">
        <v>7400</v>
      </c>
      <c r="C619" s="3">
        <v>3419</v>
      </c>
      <c r="D619" s="3" t="s">
        <v>78</v>
      </c>
      <c r="E619" s="3">
        <v>5331</v>
      </c>
      <c r="F619" s="27" t="s">
        <v>299</v>
      </c>
      <c r="G619" s="72" t="s">
        <v>230</v>
      </c>
      <c r="H619" s="173">
        <v>14910</v>
      </c>
    </row>
    <row r="620" spans="1:8" ht="12" customHeight="1">
      <c r="A620" s="26">
        <f t="shared" si="9"/>
        <v>619</v>
      </c>
      <c r="B620" s="5">
        <v>7400</v>
      </c>
      <c r="C620" s="3">
        <v>3419</v>
      </c>
      <c r="D620" s="3" t="s">
        <v>78</v>
      </c>
      <c r="E620" s="3">
        <v>5331</v>
      </c>
      <c r="F620" s="27" t="s">
        <v>299</v>
      </c>
      <c r="G620" s="72" t="s">
        <v>282</v>
      </c>
      <c r="H620" s="173">
        <v>1200</v>
      </c>
    </row>
    <row r="621" spans="1:8" ht="12.75">
      <c r="A621" s="26">
        <f t="shared" si="9"/>
        <v>620</v>
      </c>
      <c r="B621" s="32"/>
      <c r="C621" s="33" t="s">
        <v>207</v>
      </c>
      <c r="D621" s="33"/>
      <c r="E621" s="33"/>
      <c r="F621" s="33"/>
      <c r="G621" s="73"/>
      <c r="H621" s="153">
        <f>SUBTOTAL(9,H611:H620)</f>
        <v>151810</v>
      </c>
    </row>
    <row r="622" spans="1:8" ht="12.75">
      <c r="A622" s="26">
        <f t="shared" si="9"/>
        <v>621</v>
      </c>
      <c r="B622" s="5">
        <v>7400</v>
      </c>
      <c r="C622" s="3">
        <v>3421</v>
      </c>
      <c r="D622" s="3" t="s">
        <v>79</v>
      </c>
      <c r="E622" s="3">
        <v>5222</v>
      </c>
      <c r="F622" s="3" t="s">
        <v>156</v>
      </c>
      <c r="G622" s="69" t="s">
        <v>350</v>
      </c>
      <c r="H622" s="173">
        <v>9400</v>
      </c>
    </row>
    <row r="623" spans="1:8" ht="12.75">
      <c r="A623" s="26">
        <f t="shared" si="9"/>
        <v>622</v>
      </c>
      <c r="B623" s="5">
        <v>7400</v>
      </c>
      <c r="C623" s="3">
        <v>3421</v>
      </c>
      <c r="D623" s="3" t="s">
        <v>79</v>
      </c>
      <c r="E623" s="3">
        <v>5339</v>
      </c>
      <c r="F623" s="6" t="s">
        <v>330</v>
      </c>
      <c r="G623" s="71" t="s">
        <v>231</v>
      </c>
      <c r="H623" s="173">
        <v>3500</v>
      </c>
    </row>
    <row r="624" spans="1:8" ht="12.75">
      <c r="A624" s="26">
        <f t="shared" si="9"/>
        <v>623</v>
      </c>
      <c r="B624" s="32"/>
      <c r="C624" s="33" t="s">
        <v>208</v>
      </c>
      <c r="D624" s="33"/>
      <c r="E624" s="33"/>
      <c r="F624" s="33"/>
      <c r="G624" s="73"/>
      <c r="H624" s="153">
        <f>SUBTOTAL(9,H622:H623)</f>
        <v>12900</v>
      </c>
    </row>
    <row r="625" spans="1:8" ht="13.5" thickBot="1">
      <c r="A625" s="26">
        <f t="shared" si="9"/>
        <v>624</v>
      </c>
      <c r="B625" s="35" t="s">
        <v>80</v>
      </c>
      <c r="C625" s="36"/>
      <c r="D625" s="36"/>
      <c r="E625" s="36"/>
      <c r="F625" s="36"/>
      <c r="G625" s="74"/>
      <c r="H625" s="159">
        <f>SUBTOTAL(9,H583:H624)</f>
        <v>191476</v>
      </c>
    </row>
    <row r="626" spans="1:8" ht="12.75" customHeight="1">
      <c r="A626" s="26">
        <f t="shared" si="9"/>
        <v>625</v>
      </c>
      <c r="B626" s="4"/>
      <c r="C626" s="2"/>
      <c r="D626" s="2"/>
      <c r="E626" s="2"/>
      <c r="F626" s="2"/>
      <c r="G626" s="75"/>
      <c r="H626" s="164">
        <v>0</v>
      </c>
    </row>
    <row r="627" spans="1:8" ht="12.75" customHeight="1">
      <c r="A627" s="26">
        <f t="shared" si="9"/>
        <v>626</v>
      </c>
      <c r="B627" s="4"/>
      <c r="C627" s="2"/>
      <c r="D627" s="2"/>
      <c r="E627" s="2"/>
      <c r="F627" s="2"/>
      <c r="G627" s="75"/>
      <c r="H627" s="164">
        <v>0</v>
      </c>
    </row>
    <row r="628" spans="1:8" ht="15.75">
      <c r="A628" s="26">
        <f t="shared" si="9"/>
        <v>627</v>
      </c>
      <c r="B628" s="130" t="s">
        <v>5</v>
      </c>
      <c r="C628" s="12"/>
      <c r="D628" s="12"/>
      <c r="E628" s="15"/>
      <c r="F628" s="27"/>
      <c r="G628" s="72"/>
      <c r="H628" s="189">
        <v>0</v>
      </c>
    </row>
    <row r="629" spans="1:8" ht="12.75">
      <c r="A629" s="26">
        <f t="shared" si="9"/>
        <v>628</v>
      </c>
      <c r="B629" s="50">
        <v>7500</v>
      </c>
      <c r="C629" s="15">
        <v>3322</v>
      </c>
      <c r="D629" s="15" t="s">
        <v>55</v>
      </c>
      <c r="E629" s="15">
        <v>5229</v>
      </c>
      <c r="F629" s="27" t="s">
        <v>326</v>
      </c>
      <c r="G629" s="69"/>
      <c r="H629" s="189">
        <v>10170</v>
      </c>
    </row>
    <row r="630" spans="1:8" ht="12.75">
      <c r="A630" s="26">
        <f t="shared" si="9"/>
        <v>629</v>
      </c>
      <c r="B630" s="13"/>
      <c r="C630" s="14" t="s">
        <v>179</v>
      </c>
      <c r="D630" s="14"/>
      <c r="E630" s="14"/>
      <c r="F630" s="43"/>
      <c r="G630" s="79"/>
      <c r="H630" s="143">
        <f>SUBTOTAL(9,H629:H629)</f>
        <v>10170</v>
      </c>
    </row>
    <row r="631" spans="1:8" ht="13.5" thickBot="1">
      <c r="A631" s="26">
        <f t="shared" si="9"/>
        <v>630</v>
      </c>
      <c r="B631" s="9" t="s">
        <v>81</v>
      </c>
      <c r="C631" s="10"/>
      <c r="D631" s="10"/>
      <c r="E631" s="10"/>
      <c r="F631" s="10"/>
      <c r="G631" s="67"/>
      <c r="H631" s="142">
        <f>SUBTOTAL(9,H629:H630)</f>
        <v>10170</v>
      </c>
    </row>
    <row r="632" spans="1:8" ht="12.75" customHeight="1">
      <c r="A632" s="26">
        <f t="shared" si="9"/>
        <v>631</v>
      </c>
      <c r="B632" s="13"/>
      <c r="C632" s="14"/>
      <c r="D632" s="14"/>
      <c r="E632" s="14"/>
      <c r="F632" s="43"/>
      <c r="G632" s="79"/>
      <c r="H632" s="190">
        <v>0</v>
      </c>
    </row>
    <row r="633" spans="1:8" ht="15.75">
      <c r="A633" s="26">
        <f t="shared" si="9"/>
        <v>632</v>
      </c>
      <c r="B633" s="23" t="s">
        <v>6</v>
      </c>
      <c r="C633" s="108"/>
      <c r="D633" s="108"/>
      <c r="E633" s="3"/>
      <c r="F633" s="51"/>
      <c r="G633" s="83"/>
      <c r="H633" s="189">
        <v>0</v>
      </c>
    </row>
    <row r="634" spans="1:8" ht="12.75">
      <c r="A634" s="26">
        <f t="shared" si="9"/>
        <v>633</v>
      </c>
      <c r="B634" s="5">
        <v>8200</v>
      </c>
      <c r="C634" s="3">
        <v>1014</v>
      </c>
      <c r="D634" s="6" t="s">
        <v>24</v>
      </c>
      <c r="E634" s="3">
        <v>5011</v>
      </c>
      <c r="F634" s="3" t="s">
        <v>249</v>
      </c>
      <c r="G634" s="72"/>
      <c r="H634" s="189">
        <v>6651</v>
      </c>
    </row>
    <row r="635" spans="1:8" ht="12.75">
      <c r="A635" s="26">
        <f t="shared" si="9"/>
        <v>634</v>
      </c>
      <c r="B635" s="5">
        <v>8200</v>
      </c>
      <c r="C635" s="3">
        <v>1014</v>
      </c>
      <c r="D635" s="6" t="s">
        <v>24</v>
      </c>
      <c r="E635" s="3">
        <v>5021</v>
      </c>
      <c r="F635" s="27" t="s">
        <v>108</v>
      </c>
      <c r="G635" s="72"/>
      <c r="H635" s="189">
        <v>20</v>
      </c>
    </row>
    <row r="636" spans="1:8" ht="12.75">
      <c r="A636" s="26">
        <f t="shared" si="9"/>
        <v>635</v>
      </c>
      <c r="B636" s="5">
        <v>8200</v>
      </c>
      <c r="C636" s="3">
        <v>1014</v>
      </c>
      <c r="D636" s="6" t="s">
        <v>24</v>
      </c>
      <c r="E636" s="3">
        <v>5029</v>
      </c>
      <c r="F636" s="27" t="s">
        <v>209</v>
      </c>
      <c r="G636" s="72"/>
      <c r="H636" s="189">
        <v>5</v>
      </c>
    </row>
    <row r="637" spans="1:8" ht="12.75">
      <c r="A637" s="26">
        <f t="shared" si="9"/>
        <v>636</v>
      </c>
      <c r="B637" s="5">
        <v>8200</v>
      </c>
      <c r="C637" s="3">
        <v>1014</v>
      </c>
      <c r="D637" s="6" t="s">
        <v>24</v>
      </c>
      <c r="E637" s="3">
        <v>5031</v>
      </c>
      <c r="F637" s="3" t="s">
        <v>109</v>
      </c>
      <c r="G637" s="69"/>
      <c r="H637" s="189">
        <v>1664</v>
      </c>
    </row>
    <row r="638" spans="1:8" ht="12.75">
      <c r="A638" s="26">
        <f t="shared" si="9"/>
        <v>637</v>
      </c>
      <c r="B638" s="5">
        <v>8200</v>
      </c>
      <c r="C638" s="3">
        <v>1014</v>
      </c>
      <c r="D638" s="6" t="s">
        <v>24</v>
      </c>
      <c r="E638" s="15">
        <v>5032</v>
      </c>
      <c r="F638" s="3" t="s">
        <v>250</v>
      </c>
      <c r="G638" s="69"/>
      <c r="H638" s="189">
        <v>600</v>
      </c>
    </row>
    <row r="639" spans="1:8" ht="12.75">
      <c r="A639" s="26">
        <f t="shared" si="9"/>
        <v>638</v>
      </c>
      <c r="B639" s="5">
        <v>8200</v>
      </c>
      <c r="C639" s="3">
        <v>1014</v>
      </c>
      <c r="D639" s="6" t="s">
        <v>24</v>
      </c>
      <c r="E639" s="15">
        <v>5131</v>
      </c>
      <c r="F639" s="3" t="s">
        <v>288</v>
      </c>
      <c r="G639" s="69"/>
      <c r="H639" s="189">
        <v>20</v>
      </c>
    </row>
    <row r="640" spans="1:8" ht="12.75">
      <c r="A640" s="26">
        <f t="shared" si="9"/>
        <v>639</v>
      </c>
      <c r="B640" s="5">
        <v>8200</v>
      </c>
      <c r="C640" s="3">
        <v>1014</v>
      </c>
      <c r="D640" s="6" t="s">
        <v>24</v>
      </c>
      <c r="E640" s="15">
        <v>5133</v>
      </c>
      <c r="F640" s="3" t="s">
        <v>252</v>
      </c>
      <c r="G640" s="69"/>
      <c r="H640" s="189">
        <v>1313</v>
      </c>
    </row>
    <row r="641" spans="1:8" ht="12.75">
      <c r="A641" s="26">
        <f t="shared" si="9"/>
        <v>640</v>
      </c>
      <c r="B641" s="5">
        <v>8200</v>
      </c>
      <c r="C641" s="3">
        <v>1014</v>
      </c>
      <c r="D641" s="6" t="s">
        <v>24</v>
      </c>
      <c r="E641" s="15">
        <v>5133</v>
      </c>
      <c r="F641" s="3" t="s">
        <v>252</v>
      </c>
      <c r="G641" s="69" t="s">
        <v>284</v>
      </c>
      <c r="H641" s="189">
        <v>50</v>
      </c>
    </row>
    <row r="642" spans="1:8" ht="12.75">
      <c r="A642" s="26">
        <f t="shared" si="9"/>
        <v>641</v>
      </c>
      <c r="B642" s="5">
        <v>8200</v>
      </c>
      <c r="C642" s="3">
        <v>1014</v>
      </c>
      <c r="D642" s="6" t="s">
        <v>24</v>
      </c>
      <c r="E642" s="15">
        <v>5134</v>
      </c>
      <c r="F642" s="27" t="s">
        <v>187</v>
      </c>
      <c r="G642" s="72"/>
      <c r="H642" s="189">
        <v>130</v>
      </c>
    </row>
    <row r="643" spans="1:8" ht="12.75">
      <c r="A643" s="26">
        <f t="shared" si="9"/>
        <v>642</v>
      </c>
      <c r="B643" s="5">
        <v>8200</v>
      </c>
      <c r="C643" s="3">
        <v>1014</v>
      </c>
      <c r="D643" s="6" t="s">
        <v>24</v>
      </c>
      <c r="E643" s="15">
        <v>5136</v>
      </c>
      <c r="F643" s="27" t="s">
        <v>92</v>
      </c>
      <c r="G643" s="72"/>
      <c r="H643" s="146">
        <v>2</v>
      </c>
    </row>
    <row r="644" spans="1:8" ht="12.75">
      <c r="A644" s="26">
        <f aca="true" t="shared" si="10" ref="A644:A707">A643+1</f>
        <v>643</v>
      </c>
      <c r="B644" s="5">
        <v>8200</v>
      </c>
      <c r="C644" s="3">
        <v>1014</v>
      </c>
      <c r="D644" s="6" t="s">
        <v>24</v>
      </c>
      <c r="E644" s="15">
        <v>5137</v>
      </c>
      <c r="F644" s="6" t="s">
        <v>93</v>
      </c>
      <c r="G644" s="71"/>
      <c r="H644" s="146">
        <v>90</v>
      </c>
    </row>
    <row r="645" spans="1:8" ht="12.75">
      <c r="A645" s="26">
        <f t="shared" si="10"/>
        <v>644</v>
      </c>
      <c r="B645" s="5">
        <v>8200</v>
      </c>
      <c r="C645" s="3">
        <v>1014</v>
      </c>
      <c r="D645" s="6" t="s">
        <v>24</v>
      </c>
      <c r="E645" s="15">
        <v>5139</v>
      </c>
      <c r="F645" s="3" t="s">
        <v>106</v>
      </c>
      <c r="G645" s="69"/>
      <c r="H645" s="146">
        <v>1159</v>
      </c>
    </row>
    <row r="646" spans="1:8" ht="12.75">
      <c r="A646" s="26">
        <f t="shared" si="10"/>
        <v>645</v>
      </c>
      <c r="B646" s="5">
        <v>8200</v>
      </c>
      <c r="C646" s="3">
        <v>1014</v>
      </c>
      <c r="D646" s="6" t="s">
        <v>24</v>
      </c>
      <c r="E646" s="15">
        <v>5139</v>
      </c>
      <c r="F646" s="3" t="s">
        <v>106</v>
      </c>
      <c r="G646" s="69" t="s">
        <v>284</v>
      </c>
      <c r="H646" s="146">
        <v>50</v>
      </c>
    </row>
    <row r="647" spans="1:8" ht="12.75">
      <c r="A647" s="26">
        <f t="shared" si="10"/>
        <v>646</v>
      </c>
      <c r="B647" s="5">
        <v>8200</v>
      </c>
      <c r="C647" s="3">
        <v>1014</v>
      </c>
      <c r="D647" s="6" t="s">
        <v>24</v>
      </c>
      <c r="E647" s="15">
        <v>5151</v>
      </c>
      <c r="F647" s="3" t="s">
        <v>100</v>
      </c>
      <c r="G647" s="72"/>
      <c r="H647" s="163">
        <v>160</v>
      </c>
    </row>
    <row r="648" spans="1:8" ht="12.75">
      <c r="A648" s="26">
        <f t="shared" si="10"/>
        <v>647</v>
      </c>
      <c r="B648" s="5">
        <v>8200</v>
      </c>
      <c r="C648" s="3">
        <v>1014</v>
      </c>
      <c r="D648" s="6" t="s">
        <v>24</v>
      </c>
      <c r="E648" s="15">
        <v>5153</v>
      </c>
      <c r="F648" s="27" t="s">
        <v>117</v>
      </c>
      <c r="G648" s="72"/>
      <c r="H648" s="163">
        <v>685</v>
      </c>
    </row>
    <row r="649" spans="1:8" ht="12.75">
      <c r="A649" s="26">
        <f t="shared" si="10"/>
        <v>648</v>
      </c>
      <c r="B649" s="5">
        <v>8200</v>
      </c>
      <c r="C649" s="3">
        <v>1014</v>
      </c>
      <c r="D649" s="6" t="s">
        <v>24</v>
      </c>
      <c r="E649" s="15">
        <v>5154</v>
      </c>
      <c r="F649" s="27" t="s">
        <v>102</v>
      </c>
      <c r="G649" s="72"/>
      <c r="H649" s="163">
        <v>485</v>
      </c>
    </row>
    <row r="650" spans="1:8" ht="12.75">
      <c r="A650" s="26">
        <f t="shared" si="10"/>
        <v>649</v>
      </c>
      <c r="B650" s="5">
        <v>8200</v>
      </c>
      <c r="C650" s="3">
        <v>1014</v>
      </c>
      <c r="D650" s="6" t="s">
        <v>24</v>
      </c>
      <c r="E650" s="15">
        <v>5156</v>
      </c>
      <c r="F650" s="27" t="s">
        <v>118</v>
      </c>
      <c r="G650" s="72"/>
      <c r="H650" s="163">
        <v>200</v>
      </c>
    </row>
    <row r="651" spans="1:8" ht="12.75">
      <c r="A651" s="26">
        <f t="shared" si="10"/>
        <v>650</v>
      </c>
      <c r="B651" s="5">
        <v>8200</v>
      </c>
      <c r="C651" s="3">
        <v>1014</v>
      </c>
      <c r="D651" s="6" t="s">
        <v>24</v>
      </c>
      <c r="E651" s="15">
        <v>5161</v>
      </c>
      <c r="F651" s="27" t="s">
        <v>119</v>
      </c>
      <c r="G651" s="72"/>
      <c r="H651" s="163">
        <v>2</v>
      </c>
    </row>
    <row r="652" spans="1:8" ht="12.75">
      <c r="A652" s="26">
        <f t="shared" si="10"/>
        <v>651</v>
      </c>
      <c r="B652" s="5">
        <v>8200</v>
      </c>
      <c r="C652" s="3">
        <v>1014</v>
      </c>
      <c r="D652" s="6" t="s">
        <v>24</v>
      </c>
      <c r="E652" s="15">
        <v>5162</v>
      </c>
      <c r="F652" s="3" t="s">
        <v>103</v>
      </c>
      <c r="G652" s="72"/>
      <c r="H652" s="163">
        <v>124</v>
      </c>
    </row>
    <row r="653" spans="1:8" ht="12.75">
      <c r="A653" s="26">
        <f t="shared" si="10"/>
        <v>652</v>
      </c>
      <c r="B653" s="5">
        <v>8200</v>
      </c>
      <c r="C653" s="3">
        <v>1014</v>
      </c>
      <c r="D653" s="6" t="s">
        <v>24</v>
      </c>
      <c r="E653" s="15">
        <v>5163</v>
      </c>
      <c r="F653" s="27" t="s">
        <v>94</v>
      </c>
      <c r="G653" s="72"/>
      <c r="H653" s="163">
        <v>50</v>
      </c>
    </row>
    <row r="654" spans="1:8" ht="12.75">
      <c r="A654" s="26">
        <f t="shared" si="10"/>
        <v>653</v>
      </c>
      <c r="B654" s="5">
        <v>8200</v>
      </c>
      <c r="C654" s="3">
        <v>1014</v>
      </c>
      <c r="D654" s="6" t="s">
        <v>24</v>
      </c>
      <c r="E654" s="15">
        <v>5164</v>
      </c>
      <c r="F654" s="27" t="s">
        <v>104</v>
      </c>
      <c r="G654" s="72"/>
      <c r="H654" s="163">
        <v>32</v>
      </c>
    </row>
    <row r="655" spans="1:8" ht="12.75">
      <c r="A655" s="26">
        <f t="shared" si="10"/>
        <v>654</v>
      </c>
      <c r="B655" s="5">
        <v>8200</v>
      </c>
      <c r="C655" s="3">
        <v>1014</v>
      </c>
      <c r="D655" s="6" t="s">
        <v>24</v>
      </c>
      <c r="E655" s="15">
        <v>5167</v>
      </c>
      <c r="F655" s="27" t="s">
        <v>120</v>
      </c>
      <c r="G655" s="72"/>
      <c r="H655" s="163">
        <v>8</v>
      </c>
    </row>
    <row r="656" spans="1:8" ht="12.75">
      <c r="A656" s="26">
        <f t="shared" si="10"/>
        <v>655</v>
      </c>
      <c r="B656" s="5">
        <v>8200</v>
      </c>
      <c r="C656" s="3">
        <v>1014</v>
      </c>
      <c r="D656" s="6" t="s">
        <v>24</v>
      </c>
      <c r="E656" s="15">
        <v>5169</v>
      </c>
      <c r="F656" s="3" t="s">
        <v>96</v>
      </c>
      <c r="G656" s="69"/>
      <c r="H656" s="163">
        <v>1671</v>
      </c>
    </row>
    <row r="657" spans="1:8" ht="12.75">
      <c r="A657" s="26">
        <f t="shared" si="10"/>
        <v>656</v>
      </c>
      <c r="B657" s="5">
        <v>8200</v>
      </c>
      <c r="C657" s="3">
        <v>1014</v>
      </c>
      <c r="D657" s="6" t="s">
        <v>24</v>
      </c>
      <c r="E657" s="15">
        <v>5169</v>
      </c>
      <c r="F657" s="3" t="s">
        <v>96</v>
      </c>
      <c r="G657" s="72" t="s">
        <v>285</v>
      </c>
      <c r="H657" s="163">
        <v>67</v>
      </c>
    </row>
    <row r="658" spans="1:8" ht="12.75">
      <c r="A658" s="26">
        <f t="shared" si="10"/>
        <v>657</v>
      </c>
      <c r="B658" s="5">
        <v>8200</v>
      </c>
      <c r="C658" s="3">
        <v>1014</v>
      </c>
      <c r="D658" s="6" t="s">
        <v>24</v>
      </c>
      <c r="E658" s="15">
        <v>5171</v>
      </c>
      <c r="F658" s="27" t="s">
        <v>121</v>
      </c>
      <c r="G658" s="72"/>
      <c r="H658" s="163">
        <v>382</v>
      </c>
    </row>
    <row r="659" spans="1:8" ht="12.75">
      <c r="A659" s="26">
        <f t="shared" si="10"/>
        <v>658</v>
      </c>
      <c r="B659" s="5">
        <v>8200</v>
      </c>
      <c r="C659" s="3">
        <v>1014</v>
      </c>
      <c r="D659" s="6" t="s">
        <v>24</v>
      </c>
      <c r="E659" s="15">
        <v>5175</v>
      </c>
      <c r="F659" s="27" t="s">
        <v>97</v>
      </c>
      <c r="G659" s="72"/>
      <c r="H659" s="163">
        <v>1</v>
      </c>
    </row>
    <row r="660" spans="1:8" ht="12.75">
      <c r="A660" s="26">
        <f t="shared" si="10"/>
        <v>659</v>
      </c>
      <c r="B660" s="5">
        <v>8200</v>
      </c>
      <c r="C660" s="3">
        <v>1014</v>
      </c>
      <c r="D660" s="6" t="s">
        <v>24</v>
      </c>
      <c r="E660" s="15">
        <v>5179</v>
      </c>
      <c r="F660" s="27" t="s">
        <v>123</v>
      </c>
      <c r="G660" s="72"/>
      <c r="H660" s="163">
        <v>16</v>
      </c>
    </row>
    <row r="661" spans="1:8" ht="12.75">
      <c r="A661" s="26">
        <f t="shared" si="10"/>
        <v>660</v>
      </c>
      <c r="B661" s="5">
        <v>8200</v>
      </c>
      <c r="C661" s="3">
        <v>1014</v>
      </c>
      <c r="D661" s="6" t="s">
        <v>24</v>
      </c>
      <c r="E661" s="15">
        <v>5179</v>
      </c>
      <c r="F661" s="27" t="s">
        <v>123</v>
      </c>
      <c r="G661" s="72" t="s">
        <v>285</v>
      </c>
      <c r="H661" s="163">
        <v>14</v>
      </c>
    </row>
    <row r="662" spans="1:8" ht="12.75">
      <c r="A662" s="26">
        <f t="shared" si="10"/>
        <v>661</v>
      </c>
      <c r="B662" s="5">
        <v>8200</v>
      </c>
      <c r="C662" s="3">
        <v>1014</v>
      </c>
      <c r="D662" s="6" t="s">
        <v>24</v>
      </c>
      <c r="E662" s="15">
        <v>5192</v>
      </c>
      <c r="F662" s="27" t="s">
        <v>133</v>
      </c>
      <c r="G662" s="72"/>
      <c r="H662" s="163">
        <v>30</v>
      </c>
    </row>
    <row r="663" spans="1:8" ht="12.75">
      <c r="A663" s="26">
        <f t="shared" si="10"/>
        <v>662</v>
      </c>
      <c r="B663" s="5">
        <v>8200</v>
      </c>
      <c r="C663" s="3">
        <v>1014</v>
      </c>
      <c r="D663" s="6" t="s">
        <v>24</v>
      </c>
      <c r="E663" s="3">
        <v>5424</v>
      </c>
      <c r="F663" s="3" t="s">
        <v>253</v>
      </c>
      <c r="G663" s="72"/>
      <c r="H663" s="163">
        <v>96</v>
      </c>
    </row>
    <row r="664" spans="1:8" ht="12.75">
      <c r="A664" s="26">
        <f t="shared" si="10"/>
        <v>663</v>
      </c>
      <c r="B664" s="5">
        <v>8200</v>
      </c>
      <c r="C664" s="3">
        <v>1014</v>
      </c>
      <c r="D664" s="6" t="s">
        <v>24</v>
      </c>
      <c r="E664" s="15">
        <v>5499</v>
      </c>
      <c r="F664" s="3" t="s">
        <v>134</v>
      </c>
      <c r="G664" s="72" t="s">
        <v>285</v>
      </c>
      <c r="H664" s="163">
        <v>251</v>
      </c>
    </row>
    <row r="665" spans="1:8" ht="12.75">
      <c r="A665" s="26">
        <f t="shared" si="10"/>
        <v>664</v>
      </c>
      <c r="B665" s="4"/>
      <c r="C665" s="2" t="s">
        <v>143</v>
      </c>
      <c r="D665" s="97"/>
      <c r="E665" s="14"/>
      <c r="F665" s="43"/>
      <c r="G665" s="79"/>
      <c r="H665" s="164">
        <f>SUBTOTAL(9,H634:H664)</f>
        <v>16028</v>
      </c>
    </row>
    <row r="666" spans="1:8" ht="12.75">
      <c r="A666" s="26">
        <f t="shared" si="10"/>
        <v>665</v>
      </c>
      <c r="B666" s="50">
        <v>8200</v>
      </c>
      <c r="C666" s="15">
        <v>5311</v>
      </c>
      <c r="D666" s="15" t="s">
        <v>66</v>
      </c>
      <c r="E666" s="15">
        <v>5011</v>
      </c>
      <c r="F666" s="3" t="s">
        <v>249</v>
      </c>
      <c r="G666" s="72"/>
      <c r="H666" s="163">
        <v>198269</v>
      </c>
    </row>
    <row r="667" spans="1:8" ht="12.75">
      <c r="A667" s="26">
        <f t="shared" si="10"/>
        <v>666</v>
      </c>
      <c r="B667" s="50">
        <v>8200</v>
      </c>
      <c r="C667" s="15">
        <v>5311</v>
      </c>
      <c r="D667" s="15" t="s">
        <v>66</v>
      </c>
      <c r="E667" s="15">
        <v>5011</v>
      </c>
      <c r="F667" s="3" t="s">
        <v>249</v>
      </c>
      <c r="G667" s="72" t="s">
        <v>285</v>
      </c>
      <c r="H667" s="163">
        <v>200</v>
      </c>
    </row>
    <row r="668" spans="1:8" ht="12.75">
      <c r="A668" s="26">
        <f t="shared" si="10"/>
        <v>667</v>
      </c>
      <c r="B668" s="50">
        <v>8200</v>
      </c>
      <c r="C668" s="15">
        <v>5311</v>
      </c>
      <c r="D668" s="15" t="s">
        <v>66</v>
      </c>
      <c r="E668" s="15">
        <v>5021</v>
      </c>
      <c r="F668" s="27" t="s">
        <v>108</v>
      </c>
      <c r="G668" s="72"/>
      <c r="H668" s="163">
        <v>500</v>
      </c>
    </row>
    <row r="669" spans="1:8" ht="12.75">
      <c r="A669" s="26">
        <f t="shared" si="10"/>
        <v>668</v>
      </c>
      <c r="B669" s="50">
        <v>8200</v>
      </c>
      <c r="C669" s="15">
        <v>5311</v>
      </c>
      <c r="D669" s="15" t="s">
        <v>66</v>
      </c>
      <c r="E669" s="15">
        <v>5024</v>
      </c>
      <c r="F669" s="27" t="s">
        <v>114</v>
      </c>
      <c r="G669" s="72"/>
      <c r="H669" s="163">
        <v>60</v>
      </c>
    </row>
    <row r="670" spans="1:8" ht="12.75">
      <c r="A670" s="26">
        <f t="shared" si="10"/>
        <v>669</v>
      </c>
      <c r="B670" s="50">
        <v>8200</v>
      </c>
      <c r="C670" s="15">
        <v>5311</v>
      </c>
      <c r="D670" s="15" t="s">
        <v>66</v>
      </c>
      <c r="E670" s="15">
        <v>5031</v>
      </c>
      <c r="F670" s="3" t="s">
        <v>109</v>
      </c>
      <c r="G670" s="69"/>
      <c r="H670" s="163">
        <v>49667</v>
      </c>
    </row>
    <row r="671" spans="1:8" ht="12.75">
      <c r="A671" s="26">
        <f t="shared" si="10"/>
        <v>670</v>
      </c>
      <c r="B671" s="50">
        <v>8200</v>
      </c>
      <c r="C671" s="15">
        <v>5311</v>
      </c>
      <c r="D671" s="15" t="s">
        <v>66</v>
      </c>
      <c r="E671" s="15">
        <v>5031</v>
      </c>
      <c r="F671" s="3" t="s">
        <v>109</v>
      </c>
      <c r="G671" s="69" t="s">
        <v>285</v>
      </c>
      <c r="H671" s="163">
        <v>52</v>
      </c>
    </row>
    <row r="672" spans="1:8" ht="12.75">
      <c r="A672" s="26">
        <f t="shared" si="10"/>
        <v>671</v>
      </c>
      <c r="B672" s="50">
        <v>8200</v>
      </c>
      <c r="C672" s="15">
        <v>5311</v>
      </c>
      <c r="D672" s="15" t="s">
        <v>66</v>
      </c>
      <c r="E672" s="15">
        <v>5032</v>
      </c>
      <c r="F672" s="3" t="s">
        <v>250</v>
      </c>
      <c r="G672" s="69"/>
      <c r="H672" s="163">
        <v>17945</v>
      </c>
    </row>
    <row r="673" spans="1:8" ht="12.75">
      <c r="A673" s="26">
        <f t="shared" si="10"/>
        <v>672</v>
      </c>
      <c r="B673" s="50">
        <v>8200</v>
      </c>
      <c r="C673" s="15">
        <v>5311</v>
      </c>
      <c r="D673" s="15" t="s">
        <v>66</v>
      </c>
      <c r="E673" s="15">
        <v>5032</v>
      </c>
      <c r="F673" s="3" t="s">
        <v>250</v>
      </c>
      <c r="G673" s="69" t="s">
        <v>285</v>
      </c>
      <c r="H673" s="163">
        <v>18</v>
      </c>
    </row>
    <row r="674" spans="1:8" ht="12.75">
      <c r="A674" s="26">
        <f t="shared" si="10"/>
        <v>673</v>
      </c>
      <c r="B674" s="50">
        <v>8200</v>
      </c>
      <c r="C674" s="15">
        <v>5311</v>
      </c>
      <c r="D674" s="15" t="s">
        <v>66</v>
      </c>
      <c r="E674" s="15">
        <v>5131</v>
      </c>
      <c r="F674" s="3" t="s">
        <v>288</v>
      </c>
      <c r="G674" s="69"/>
      <c r="H674" s="163">
        <v>270</v>
      </c>
    </row>
    <row r="675" spans="1:8" ht="12.75">
      <c r="A675" s="26">
        <f t="shared" si="10"/>
        <v>674</v>
      </c>
      <c r="B675" s="50">
        <v>8200</v>
      </c>
      <c r="C675" s="15">
        <v>5311</v>
      </c>
      <c r="D675" s="15" t="s">
        <v>66</v>
      </c>
      <c r="E675" s="15">
        <v>5133</v>
      </c>
      <c r="F675" s="3" t="s">
        <v>252</v>
      </c>
      <c r="G675" s="69"/>
      <c r="H675" s="163">
        <v>100</v>
      </c>
    </row>
    <row r="676" spans="1:8" ht="12.75">
      <c r="A676" s="26">
        <f t="shared" si="10"/>
        <v>675</v>
      </c>
      <c r="B676" s="50">
        <v>8200</v>
      </c>
      <c r="C676" s="15">
        <v>5311</v>
      </c>
      <c r="D676" s="15" t="s">
        <v>66</v>
      </c>
      <c r="E676" s="15">
        <v>5134</v>
      </c>
      <c r="F676" s="27" t="s">
        <v>187</v>
      </c>
      <c r="G676" s="72"/>
      <c r="H676" s="163">
        <v>4406</v>
      </c>
    </row>
    <row r="677" spans="1:8" ht="12.75">
      <c r="A677" s="26">
        <f t="shared" si="10"/>
        <v>676</v>
      </c>
      <c r="B677" s="50">
        <v>8200</v>
      </c>
      <c r="C677" s="15">
        <v>5311</v>
      </c>
      <c r="D677" s="15" t="s">
        <v>66</v>
      </c>
      <c r="E677" s="15">
        <v>5136</v>
      </c>
      <c r="F677" s="27" t="s">
        <v>92</v>
      </c>
      <c r="G677" s="72"/>
      <c r="H677" s="163">
        <v>146</v>
      </c>
    </row>
    <row r="678" spans="1:8" ht="12.75">
      <c r="A678" s="26">
        <f t="shared" si="10"/>
        <v>677</v>
      </c>
      <c r="B678" s="50">
        <v>8200</v>
      </c>
      <c r="C678" s="15">
        <v>5311</v>
      </c>
      <c r="D678" s="15" t="s">
        <v>66</v>
      </c>
      <c r="E678" s="15">
        <v>5137</v>
      </c>
      <c r="F678" s="6" t="s">
        <v>93</v>
      </c>
      <c r="G678" s="71"/>
      <c r="H678" s="163">
        <v>3464</v>
      </c>
    </row>
    <row r="679" spans="1:8" ht="12.75">
      <c r="A679" s="26">
        <f t="shared" si="10"/>
        <v>678</v>
      </c>
      <c r="B679" s="50">
        <v>8200</v>
      </c>
      <c r="C679" s="15">
        <v>5311</v>
      </c>
      <c r="D679" s="15" t="s">
        <v>66</v>
      </c>
      <c r="E679" s="15">
        <v>5137</v>
      </c>
      <c r="F679" s="6" t="s">
        <v>93</v>
      </c>
      <c r="G679" s="71" t="s">
        <v>285</v>
      </c>
      <c r="H679" s="163">
        <v>20</v>
      </c>
    </row>
    <row r="680" spans="1:8" ht="12.75">
      <c r="A680" s="26">
        <f t="shared" si="10"/>
        <v>679</v>
      </c>
      <c r="B680" s="50">
        <v>8200</v>
      </c>
      <c r="C680" s="15">
        <v>5311</v>
      </c>
      <c r="D680" s="15" t="s">
        <v>66</v>
      </c>
      <c r="E680" s="15">
        <v>5139</v>
      </c>
      <c r="F680" s="3" t="s">
        <v>106</v>
      </c>
      <c r="G680" s="69"/>
      <c r="H680" s="163">
        <v>5379</v>
      </c>
    </row>
    <row r="681" spans="1:8" ht="12.75">
      <c r="A681" s="26">
        <f t="shared" si="10"/>
        <v>680</v>
      </c>
      <c r="B681" s="50">
        <v>8200</v>
      </c>
      <c r="C681" s="15">
        <v>5311</v>
      </c>
      <c r="D681" s="15" t="s">
        <v>66</v>
      </c>
      <c r="E681" s="15">
        <v>5139</v>
      </c>
      <c r="F681" s="3" t="s">
        <v>106</v>
      </c>
      <c r="G681" s="69" t="s">
        <v>285</v>
      </c>
      <c r="H681" s="163">
        <v>72</v>
      </c>
    </row>
    <row r="682" spans="1:8" ht="12.75">
      <c r="A682" s="26">
        <f t="shared" si="10"/>
        <v>681</v>
      </c>
      <c r="B682" s="50">
        <v>8200</v>
      </c>
      <c r="C682" s="15">
        <v>5311</v>
      </c>
      <c r="D682" s="15" t="s">
        <v>66</v>
      </c>
      <c r="E682" s="15">
        <v>5151</v>
      </c>
      <c r="F682" s="3" t="s">
        <v>100</v>
      </c>
      <c r="G682" s="72"/>
      <c r="H682" s="163">
        <v>760</v>
      </c>
    </row>
    <row r="683" spans="1:8" ht="12.75">
      <c r="A683" s="26">
        <f t="shared" si="10"/>
        <v>682</v>
      </c>
      <c r="B683" s="50">
        <v>8200</v>
      </c>
      <c r="C683" s="15">
        <v>5311</v>
      </c>
      <c r="D683" s="15" t="s">
        <v>66</v>
      </c>
      <c r="E683" s="15">
        <v>5152</v>
      </c>
      <c r="F683" s="27" t="s">
        <v>101</v>
      </c>
      <c r="G683" s="72"/>
      <c r="H683" s="163">
        <v>1004</v>
      </c>
    </row>
    <row r="684" spans="1:8" ht="12.75">
      <c r="A684" s="26">
        <f t="shared" si="10"/>
        <v>683</v>
      </c>
      <c r="B684" s="50">
        <v>8200</v>
      </c>
      <c r="C684" s="15">
        <v>5311</v>
      </c>
      <c r="D684" s="15" t="s">
        <v>66</v>
      </c>
      <c r="E684" s="15">
        <v>5153</v>
      </c>
      <c r="F684" s="27" t="s">
        <v>117</v>
      </c>
      <c r="G684" s="72"/>
      <c r="H684" s="163">
        <v>3158</v>
      </c>
    </row>
    <row r="685" spans="1:8" ht="12.75">
      <c r="A685" s="26">
        <f t="shared" si="10"/>
        <v>684</v>
      </c>
      <c r="B685" s="50">
        <v>8200</v>
      </c>
      <c r="C685" s="15">
        <v>5311</v>
      </c>
      <c r="D685" s="15" t="s">
        <v>66</v>
      </c>
      <c r="E685" s="15">
        <v>5153</v>
      </c>
      <c r="F685" s="27" t="s">
        <v>117</v>
      </c>
      <c r="G685" s="72" t="s">
        <v>285</v>
      </c>
      <c r="H685" s="163">
        <v>310</v>
      </c>
    </row>
    <row r="686" spans="1:8" ht="12.75">
      <c r="A686" s="26">
        <f t="shared" si="10"/>
        <v>685</v>
      </c>
      <c r="B686" s="50">
        <v>8200</v>
      </c>
      <c r="C686" s="15">
        <v>5311</v>
      </c>
      <c r="D686" s="15" t="s">
        <v>66</v>
      </c>
      <c r="E686" s="15">
        <v>5154</v>
      </c>
      <c r="F686" s="27" t="s">
        <v>102</v>
      </c>
      <c r="G686" s="72"/>
      <c r="H686" s="163">
        <v>3860</v>
      </c>
    </row>
    <row r="687" spans="1:8" ht="12.75">
      <c r="A687" s="26">
        <f t="shared" si="10"/>
        <v>686</v>
      </c>
      <c r="B687" s="50">
        <v>8200</v>
      </c>
      <c r="C687" s="15">
        <v>5311</v>
      </c>
      <c r="D687" s="15" t="s">
        <v>66</v>
      </c>
      <c r="E687" s="15">
        <v>5154</v>
      </c>
      <c r="F687" s="27" t="s">
        <v>102</v>
      </c>
      <c r="G687" s="72" t="s">
        <v>285</v>
      </c>
      <c r="H687" s="163">
        <v>135</v>
      </c>
    </row>
    <row r="688" spans="1:8" ht="12.75">
      <c r="A688" s="26">
        <f t="shared" si="10"/>
        <v>687</v>
      </c>
      <c r="B688" s="50">
        <v>8200</v>
      </c>
      <c r="C688" s="15">
        <v>5311</v>
      </c>
      <c r="D688" s="15" t="s">
        <v>66</v>
      </c>
      <c r="E688" s="15">
        <v>5156</v>
      </c>
      <c r="F688" s="27" t="s">
        <v>118</v>
      </c>
      <c r="G688" s="72"/>
      <c r="H688" s="163">
        <v>5918</v>
      </c>
    </row>
    <row r="689" spans="1:8" ht="12.75">
      <c r="A689" s="26">
        <f t="shared" si="10"/>
        <v>688</v>
      </c>
      <c r="B689" s="50">
        <v>8200</v>
      </c>
      <c r="C689" s="15">
        <v>5311</v>
      </c>
      <c r="D689" s="15" t="s">
        <v>66</v>
      </c>
      <c r="E689" s="15">
        <v>5161</v>
      </c>
      <c r="F689" s="27" t="s">
        <v>119</v>
      </c>
      <c r="G689" s="72"/>
      <c r="H689" s="163">
        <v>10</v>
      </c>
    </row>
    <row r="690" spans="1:8" ht="12.75">
      <c r="A690" s="26">
        <f t="shared" si="10"/>
        <v>689</v>
      </c>
      <c r="B690" s="50">
        <v>8200</v>
      </c>
      <c r="C690" s="15">
        <v>5311</v>
      </c>
      <c r="D690" s="15" t="s">
        <v>66</v>
      </c>
      <c r="E690" s="15">
        <v>5162</v>
      </c>
      <c r="F690" s="3" t="s">
        <v>103</v>
      </c>
      <c r="G690" s="72"/>
      <c r="H690" s="163">
        <v>5410</v>
      </c>
    </row>
    <row r="691" spans="1:8" ht="12.75">
      <c r="A691" s="26">
        <f t="shared" si="10"/>
        <v>690</v>
      </c>
      <c r="B691" s="50">
        <v>8200</v>
      </c>
      <c r="C691" s="15">
        <v>5311</v>
      </c>
      <c r="D691" s="15" t="s">
        <v>66</v>
      </c>
      <c r="E691" s="15">
        <v>5163</v>
      </c>
      <c r="F691" s="27" t="s">
        <v>94</v>
      </c>
      <c r="G691" s="72"/>
      <c r="H691" s="163">
        <v>1712</v>
      </c>
    </row>
    <row r="692" spans="1:8" ht="12.75">
      <c r="A692" s="26">
        <f t="shared" si="10"/>
        <v>691</v>
      </c>
      <c r="B692" s="50">
        <v>8200</v>
      </c>
      <c r="C692" s="15">
        <v>5311</v>
      </c>
      <c r="D692" s="15" t="s">
        <v>66</v>
      </c>
      <c r="E692" s="15">
        <v>5163</v>
      </c>
      <c r="F692" s="27" t="s">
        <v>94</v>
      </c>
      <c r="G692" s="72" t="s">
        <v>285</v>
      </c>
      <c r="H692" s="163">
        <v>21</v>
      </c>
    </row>
    <row r="693" spans="1:8" ht="12.75">
      <c r="A693" s="26">
        <f t="shared" si="10"/>
        <v>692</v>
      </c>
      <c r="B693" s="50">
        <v>8200</v>
      </c>
      <c r="C693" s="15">
        <v>5311</v>
      </c>
      <c r="D693" s="15" t="s">
        <v>66</v>
      </c>
      <c r="E693" s="15">
        <v>5164</v>
      </c>
      <c r="F693" s="27" t="s">
        <v>104</v>
      </c>
      <c r="G693" s="72"/>
      <c r="H693" s="163">
        <v>882</v>
      </c>
    </row>
    <row r="694" spans="1:8" ht="12.75">
      <c r="A694" s="26">
        <f t="shared" si="10"/>
        <v>693</v>
      </c>
      <c r="B694" s="50">
        <v>8200</v>
      </c>
      <c r="C694" s="15">
        <v>5311</v>
      </c>
      <c r="D694" s="15" t="s">
        <v>66</v>
      </c>
      <c r="E694" s="15">
        <v>5164</v>
      </c>
      <c r="F694" s="27" t="s">
        <v>104</v>
      </c>
      <c r="G694" s="72" t="s">
        <v>285</v>
      </c>
      <c r="H694" s="163">
        <v>74</v>
      </c>
    </row>
    <row r="695" spans="1:8" ht="12.75">
      <c r="A695" s="26">
        <f t="shared" si="10"/>
        <v>694</v>
      </c>
      <c r="B695" s="50">
        <v>8200</v>
      </c>
      <c r="C695" s="15">
        <v>5311</v>
      </c>
      <c r="D695" s="15" t="s">
        <v>66</v>
      </c>
      <c r="E695" s="15">
        <v>5166</v>
      </c>
      <c r="F695" s="3" t="s">
        <v>95</v>
      </c>
      <c r="G695" s="69"/>
      <c r="H695" s="163">
        <v>125</v>
      </c>
    </row>
    <row r="696" spans="1:8" ht="12.75">
      <c r="A696" s="26">
        <f t="shared" si="10"/>
        <v>695</v>
      </c>
      <c r="B696" s="50">
        <v>8200</v>
      </c>
      <c r="C696" s="15">
        <v>5311</v>
      </c>
      <c r="D696" s="15" t="s">
        <v>66</v>
      </c>
      <c r="E696" s="15">
        <v>5166</v>
      </c>
      <c r="F696" s="3" t="s">
        <v>95</v>
      </c>
      <c r="G696" s="69" t="s">
        <v>285</v>
      </c>
      <c r="H696" s="163">
        <v>5</v>
      </c>
    </row>
    <row r="697" spans="1:8" ht="12.75">
      <c r="A697" s="26">
        <f t="shared" si="10"/>
        <v>696</v>
      </c>
      <c r="B697" s="50">
        <v>8200</v>
      </c>
      <c r="C697" s="15">
        <v>5311</v>
      </c>
      <c r="D697" s="15" t="s">
        <v>66</v>
      </c>
      <c r="E697" s="15">
        <v>5167</v>
      </c>
      <c r="F697" s="27" t="s">
        <v>120</v>
      </c>
      <c r="G697" s="72"/>
      <c r="H697" s="163">
        <v>433</v>
      </c>
    </row>
    <row r="698" spans="1:8" ht="12.75">
      <c r="A698" s="26">
        <f t="shared" si="10"/>
        <v>697</v>
      </c>
      <c r="B698" s="50">
        <v>8200</v>
      </c>
      <c r="C698" s="15">
        <v>5311</v>
      </c>
      <c r="D698" s="15" t="s">
        <v>66</v>
      </c>
      <c r="E698" s="15">
        <v>5169</v>
      </c>
      <c r="F698" s="3" t="s">
        <v>96</v>
      </c>
      <c r="G698" s="69"/>
      <c r="H698" s="163">
        <v>18943</v>
      </c>
    </row>
    <row r="699" spans="1:8" ht="12.75">
      <c r="A699" s="26">
        <f t="shared" si="10"/>
        <v>698</v>
      </c>
      <c r="B699" s="50">
        <v>8200</v>
      </c>
      <c r="C699" s="15">
        <v>5311</v>
      </c>
      <c r="D699" s="15" t="s">
        <v>66</v>
      </c>
      <c r="E699" s="15">
        <v>5169</v>
      </c>
      <c r="F699" s="3" t="s">
        <v>96</v>
      </c>
      <c r="G699" s="69" t="s">
        <v>285</v>
      </c>
      <c r="H699" s="163">
        <v>1799</v>
      </c>
    </row>
    <row r="700" spans="1:8" ht="12.75">
      <c r="A700" s="26">
        <f t="shared" si="10"/>
        <v>699</v>
      </c>
      <c r="B700" s="50">
        <v>8200</v>
      </c>
      <c r="C700" s="15">
        <v>5311</v>
      </c>
      <c r="D700" s="15" t="s">
        <v>66</v>
      </c>
      <c r="E700" s="15">
        <v>5171</v>
      </c>
      <c r="F700" s="27" t="s">
        <v>121</v>
      </c>
      <c r="G700" s="72"/>
      <c r="H700" s="163">
        <v>3613</v>
      </c>
    </row>
    <row r="701" spans="1:8" ht="12.75">
      <c r="A701" s="26">
        <f t="shared" si="10"/>
        <v>700</v>
      </c>
      <c r="B701" s="50">
        <v>8200</v>
      </c>
      <c r="C701" s="15">
        <v>5311</v>
      </c>
      <c r="D701" s="15" t="s">
        <v>66</v>
      </c>
      <c r="E701" s="15">
        <v>5171</v>
      </c>
      <c r="F701" s="27" t="s">
        <v>121</v>
      </c>
      <c r="G701" s="72" t="s">
        <v>285</v>
      </c>
      <c r="H701" s="163">
        <v>142</v>
      </c>
    </row>
    <row r="702" spans="1:8" ht="12.75">
      <c r="A702" s="26">
        <f t="shared" si="10"/>
        <v>701</v>
      </c>
      <c r="B702" s="50">
        <v>8200</v>
      </c>
      <c r="C702" s="15">
        <v>5311</v>
      </c>
      <c r="D702" s="15" t="s">
        <v>66</v>
      </c>
      <c r="E702" s="15">
        <v>5172</v>
      </c>
      <c r="F702" s="27" t="s">
        <v>132</v>
      </c>
      <c r="G702" s="72"/>
      <c r="H702" s="163">
        <v>300</v>
      </c>
    </row>
    <row r="703" spans="1:8" ht="12.75">
      <c r="A703" s="26">
        <f t="shared" si="10"/>
        <v>702</v>
      </c>
      <c r="B703" s="50">
        <v>8200</v>
      </c>
      <c r="C703" s="15">
        <v>5311</v>
      </c>
      <c r="D703" s="15" t="s">
        <v>66</v>
      </c>
      <c r="E703" s="15">
        <v>5173</v>
      </c>
      <c r="F703" s="27" t="s">
        <v>129</v>
      </c>
      <c r="G703" s="72"/>
      <c r="H703" s="163">
        <v>155</v>
      </c>
    </row>
    <row r="704" spans="1:8" ht="12.75">
      <c r="A704" s="26">
        <f t="shared" si="10"/>
        <v>703</v>
      </c>
      <c r="B704" s="50">
        <v>8200</v>
      </c>
      <c r="C704" s="15">
        <v>5311</v>
      </c>
      <c r="D704" s="15" t="s">
        <v>66</v>
      </c>
      <c r="E704" s="15">
        <v>5175</v>
      </c>
      <c r="F704" s="27" t="s">
        <v>97</v>
      </c>
      <c r="G704" s="72"/>
      <c r="H704" s="163">
        <v>262</v>
      </c>
    </row>
    <row r="705" spans="1:8" ht="12.75">
      <c r="A705" s="26">
        <f t="shared" si="10"/>
        <v>704</v>
      </c>
      <c r="B705" s="50">
        <v>8200</v>
      </c>
      <c r="C705" s="15">
        <v>5311</v>
      </c>
      <c r="D705" s="15" t="s">
        <v>66</v>
      </c>
      <c r="E705" s="15">
        <v>5175</v>
      </c>
      <c r="F705" s="27" t="s">
        <v>97</v>
      </c>
      <c r="G705" s="72" t="s">
        <v>285</v>
      </c>
      <c r="H705" s="163">
        <v>20</v>
      </c>
    </row>
    <row r="706" spans="1:8" ht="12.75">
      <c r="A706" s="26">
        <f t="shared" si="10"/>
        <v>705</v>
      </c>
      <c r="B706" s="50">
        <v>8200</v>
      </c>
      <c r="C706" s="15">
        <v>5311</v>
      </c>
      <c r="D706" s="15" t="s">
        <v>66</v>
      </c>
      <c r="E706" s="15">
        <v>5176</v>
      </c>
      <c r="F706" s="27" t="s">
        <v>122</v>
      </c>
      <c r="G706" s="72"/>
      <c r="H706" s="163">
        <v>15</v>
      </c>
    </row>
    <row r="707" spans="1:8" ht="12.75">
      <c r="A707" s="26">
        <f t="shared" si="10"/>
        <v>706</v>
      </c>
      <c r="B707" s="50">
        <v>8200</v>
      </c>
      <c r="C707" s="15">
        <v>5311</v>
      </c>
      <c r="D707" s="15" t="s">
        <v>66</v>
      </c>
      <c r="E707" s="15">
        <v>5179</v>
      </c>
      <c r="F707" s="27" t="s">
        <v>123</v>
      </c>
      <c r="G707" s="72"/>
      <c r="H707" s="163">
        <v>331</v>
      </c>
    </row>
    <row r="708" spans="1:8" ht="12.75">
      <c r="A708" s="26">
        <f aca="true" t="shared" si="11" ref="A708:A729">A707+1</f>
        <v>707</v>
      </c>
      <c r="B708" s="50">
        <v>8200</v>
      </c>
      <c r="C708" s="15">
        <v>5311</v>
      </c>
      <c r="D708" s="15" t="s">
        <v>66</v>
      </c>
      <c r="E708" s="15">
        <v>5179</v>
      </c>
      <c r="F708" s="27" t="s">
        <v>123</v>
      </c>
      <c r="G708" s="72" t="s">
        <v>285</v>
      </c>
      <c r="H708" s="163">
        <v>415</v>
      </c>
    </row>
    <row r="709" spans="1:8" ht="12.75">
      <c r="A709" s="26">
        <f t="shared" si="11"/>
        <v>708</v>
      </c>
      <c r="B709" s="50">
        <v>8200</v>
      </c>
      <c r="C709" s="15">
        <v>5311</v>
      </c>
      <c r="D709" s="15" t="s">
        <v>66</v>
      </c>
      <c r="E709" s="15">
        <v>5192</v>
      </c>
      <c r="F709" s="27" t="s">
        <v>133</v>
      </c>
      <c r="G709" s="72"/>
      <c r="H709" s="163">
        <v>1154</v>
      </c>
    </row>
    <row r="710" spans="1:8" ht="12.75">
      <c r="A710" s="26">
        <f t="shared" si="11"/>
        <v>709</v>
      </c>
      <c r="B710" s="50">
        <v>8200</v>
      </c>
      <c r="C710" s="15">
        <v>5311</v>
      </c>
      <c r="D710" s="15" t="s">
        <v>66</v>
      </c>
      <c r="E710" s="15">
        <v>5194</v>
      </c>
      <c r="F710" s="27" t="s">
        <v>98</v>
      </c>
      <c r="G710" s="72"/>
      <c r="H710" s="163">
        <v>200</v>
      </c>
    </row>
    <row r="711" spans="1:8" ht="12.75">
      <c r="A711" s="26">
        <f t="shared" si="11"/>
        <v>710</v>
      </c>
      <c r="B711" s="50">
        <v>8200</v>
      </c>
      <c r="C711" s="15">
        <v>5311</v>
      </c>
      <c r="D711" s="15" t="s">
        <v>66</v>
      </c>
      <c r="E711" s="15">
        <v>5222</v>
      </c>
      <c r="F711" s="27" t="s">
        <v>156</v>
      </c>
      <c r="G711" s="72"/>
      <c r="H711" s="163">
        <v>5</v>
      </c>
    </row>
    <row r="712" spans="1:8" ht="12.75">
      <c r="A712" s="26">
        <f t="shared" si="11"/>
        <v>711</v>
      </c>
      <c r="B712" s="50">
        <v>8200</v>
      </c>
      <c r="C712" s="15">
        <v>5311</v>
      </c>
      <c r="D712" s="15" t="s">
        <v>66</v>
      </c>
      <c r="E712" s="15">
        <v>5361</v>
      </c>
      <c r="F712" s="27" t="s">
        <v>125</v>
      </c>
      <c r="G712" s="72"/>
      <c r="H712" s="163">
        <v>405</v>
      </c>
    </row>
    <row r="713" spans="1:8" ht="12.75">
      <c r="A713" s="26">
        <f t="shared" si="11"/>
        <v>712</v>
      </c>
      <c r="B713" s="50">
        <v>8200</v>
      </c>
      <c r="C713" s="15">
        <v>5311</v>
      </c>
      <c r="D713" s="15" t="s">
        <v>66</v>
      </c>
      <c r="E713" s="15">
        <v>5362</v>
      </c>
      <c r="F713" s="3" t="s">
        <v>260</v>
      </c>
      <c r="G713" s="72"/>
      <c r="H713" s="163">
        <v>50</v>
      </c>
    </row>
    <row r="714" spans="1:8" ht="12.75">
      <c r="A714" s="26">
        <f t="shared" si="11"/>
        <v>713</v>
      </c>
      <c r="B714" s="50">
        <v>8200</v>
      </c>
      <c r="C714" s="15">
        <v>5311</v>
      </c>
      <c r="D714" s="15" t="s">
        <v>66</v>
      </c>
      <c r="E714" s="3">
        <v>5424</v>
      </c>
      <c r="F714" s="3" t="s">
        <v>253</v>
      </c>
      <c r="G714" s="72"/>
      <c r="H714" s="163">
        <v>1263</v>
      </c>
    </row>
    <row r="715" spans="1:8" ht="12.75">
      <c r="A715" s="26">
        <f t="shared" si="11"/>
        <v>714</v>
      </c>
      <c r="B715" s="50">
        <v>8200</v>
      </c>
      <c r="C715" s="15">
        <v>5311</v>
      </c>
      <c r="D715" s="15" t="s">
        <v>66</v>
      </c>
      <c r="E715" s="15">
        <v>5429</v>
      </c>
      <c r="F715" s="3" t="s">
        <v>331</v>
      </c>
      <c r="G715" s="72"/>
      <c r="H715" s="163">
        <v>15</v>
      </c>
    </row>
    <row r="716" spans="1:8" ht="12.75">
      <c r="A716" s="26">
        <f t="shared" si="11"/>
        <v>715</v>
      </c>
      <c r="B716" s="50">
        <v>8200</v>
      </c>
      <c r="C716" s="15">
        <v>5311</v>
      </c>
      <c r="D716" s="15" t="s">
        <v>66</v>
      </c>
      <c r="E716" s="15">
        <v>5499</v>
      </c>
      <c r="F716" s="3" t="s">
        <v>134</v>
      </c>
      <c r="G716" s="69" t="s">
        <v>285</v>
      </c>
      <c r="H716" s="163">
        <v>6940</v>
      </c>
    </row>
    <row r="717" spans="1:8" ht="12.75">
      <c r="A717" s="26">
        <f t="shared" si="11"/>
        <v>716</v>
      </c>
      <c r="B717" s="50"/>
      <c r="C717" s="14" t="s">
        <v>158</v>
      </c>
      <c r="D717" s="15"/>
      <c r="E717" s="15"/>
      <c r="F717" s="27"/>
      <c r="G717" s="72"/>
      <c r="H717" s="143">
        <f>SUBTOTAL(9,H666:H716)</f>
        <v>340412</v>
      </c>
    </row>
    <row r="718" spans="1:8" ht="12.75">
      <c r="A718" s="26">
        <f t="shared" si="11"/>
        <v>717</v>
      </c>
      <c r="B718" s="50">
        <v>8200</v>
      </c>
      <c r="C718" s="15">
        <v>5319</v>
      </c>
      <c r="D718" s="15" t="s">
        <v>245</v>
      </c>
      <c r="E718" s="15">
        <v>5021</v>
      </c>
      <c r="F718" s="27" t="s">
        <v>108</v>
      </c>
      <c r="G718" s="72"/>
      <c r="H718" s="163">
        <v>22</v>
      </c>
    </row>
    <row r="719" spans="1:8" ht="12.75">
      <c r="A719" s="26">
        <f t="shared" si="11"/>
        <v>718</v>
      </c>
      <c r="B719" s="50">
        <v>8200</v>
      </c>
      <c r="C719" s="15">
        <v>5319</v>
      </c>
      <c r="D719" s="15" t="s">
        <v>245</v>
      </c>
      <c r="E719" s="15">
        <v>5133</v>
      </c>
      <c r="F719" s="3" t="s">
        <v>252</v>
      </c>
      <c r="G719" s="72"/>
      <c r="H719" s="163">
        <v>4</v>
      </c>
    </row>
    <row r="720" spans="1:8" ht="12.75">
      <c r="A720" s="26">
        <f t="shared" si="11"/>
        <v>719</v>
      </c>
      <c r="B720" s="50">
        <v>8200</v>
      </c>
      <c r="C720" s="15">
        <v>5319</v>
      </c>
      <c r="D720" s="15" t="s">
        <v>245</v>
      </c>
      <c r="E720" s="15">
        <v>5137</v>
      </c>
      <c r="F720" s="6" t="s">
        <v>93</v>
      </c>
      <c r="G720" s="72"/>
      <c r="H720" s="163">
        <v>20</v>
      </c>
    </row>
    <row r="721" spans="1:8" ht="12.75">
      <c r="A721" s="26">
        <f t="shared" si="11"/>
        <v>720</v>
      </c>
      <c r="B721" s="50">
        <v>8200</v>
      </c>
      <c r="C721" s="15">
        <v>5319</v>
      </c>
      <c r="D721" s="15" t="s">
        <v>245</v>
      </c>
      <c r="E721" s="15">
        <v>5139</v>
      </c>
      <c r="F721" s="27" t="s">
        <v>106</v>
      </c>
      <c r="G721" s="72"/>
      <c r="H721" s="163">
        <v>276</v>
      </c>
    </row>
    <row r="722" spans="1:8" ht="12.75">
      <c r="A722" s="26">
        <f t="shared" si="11"/>
        <v>721</v>
      </c>
      <c r="B722" s="50">
        <v>8200</v>
      </c>
      <c r="C722" s="15">
        <v>5319</v>
      </c>
      <c r="D722" s="15" t="s">
        <v>245</v>
      </c>
      <c r="E722" s="15">
        <v>5163</v>
      </c>
      <c r="F722" s="27" t="s">
        <v>94</v>
      </c>
      <c r="G722" s="72"/>
      <c r="H722" s="163">
        <v>5</v>
      </c>
    </row>
    <row r="723" spans="1:8" ht="12.75">
      <c r="A723" s="26">
        <f t="shared" si="11"/>
        <v>722</v>
      </c>
      <c r="B723" s="50">
        <v>8200</v>
      </c>
      <c r="C723" s="15">
        <v>5319</v>
      </c>
      <c r="D723" s="15" t="s">
        <v>245</v>
      </c>
      <c r="E723" s="15">
        <v>5164</v>
      </c>
      <c r="F723" s="27" t="s">
        <v>104</v>
      </c>
      <c r="G723" s="72"/>
      <c r="H723" s="163">
        <v>67</v>
      </c>
    </row>
    <row r="724" spans="1:8" ht="12.75">
      <c r="A724" s="26">
        <f t="shared" si="11"/>
        <v>723</v>
      </c>
      <c r="B724" s="50">
        <v>8200</v>
      </c>
      <c r="C724" s="15">
        <v>5319</v>
      </c>
      <c r="D724" s="15" t="s">
        <v>245</v>
      </c>
      <c r="E724" s="15">
        <v>5169</v>
      </c>
      <c r="F724" s="3" t="s">
        <v>96</v>
      </c>
      <c r="G724" s="69"/>
      <c r="H724" s="163">
        <v>212</v>
      </c>
    </row>
    <row r="725" spans="1:8" ht="12.75">
      <c r="A725" s="26">
        <f t="shared" si="11"/>
        <v>724</v>
      </c>
      <c r="B725" s="50">
        <v>8200</v>
      </c>
      <c r="C725" s="15">
        <v>5319</v>
      </c>
      <c r="D725" s="15" t="s">
        <v>245</v>
      </c>
      <c r="E725" s="98">
        <v>5175</v>
      </c>
      <c r="F725" s="27" t="s">
        <v>97</v>
      </c>
      <c r="G725" s="99"/>
      <c r="H725" s="163">
        <v>43</v>
      </c>
    </row>
    <row r="726" spans="1:8" ht="12.75">
      <c r="A726" s="26">
        <f t="shared" si="11"/>
        <v>725</v>
      </c>
      <c r="B726" s="50">
        <v>8200</v>
      </c>
      <c r="C726" s="15">
        <v>5319</v>
      </c>
      <c r="D726" s="15" t="s">
        <v>245</v>
      </c>
      <c r="E726" s="98">
        <v>5179</v>
      </c>
      <c r="F726" s="27" t="s">
        <v>123</v>
      </c>
      <c r="G726" s="99"/>
      <c r="H726" s="163">
        <v>5</v>
      </c>
    </row>
    <row r="727" spans="1:8" ht="12.75">
      <c r="A727" s="26">
        <f t="shared" si="11"/>
        <v>726</v>
      </c>
      <c r="B727" s="50"/>
      <c r="C727" s="14" t="s">
        <v>244</v>
      </c>
      <c r="D727" s="15"/>
      <c r="E727" s="15"/>
      <c r="F727" s="27"/>
      <c r="G727" s="72"/>
      <c r="H727" s="143">
        <f>SUBTOTAL(9,H718:H726)</f>
        <v>654</v>
      </c>
    </row>
    <row r="728" spans="1:8" ht="13.5" thickBot="1">
      <c r="A728" s="26">
        <f t="shared" si="11"/>
        <v>727</v>
      </c>
      <c r="B728" s="9" t="s">
        <v>82</v>
      </c>
      <c r="C728" s="10"/>
      <c r="D728" s="10"/>
      <c r="E728" s="10"/>
      <c r="F728" s="10"/>
      <c r="G728" s="67"/>
      <c r="H728" s="142">
        <f>SUBTOTAL(9,H634:H727)</f>
        <v>357094</v>
      </c>
    </row>
    <row r="729" spans="1:8" ht="13.5" thickBot="1">
      <c r="A729" s="26">
        <f t="shared" si="11"/>
        <v>728</v>
      </c>
      <c r="B729" s="100" t="s">
        <v>83</v>
      </c>
      <c r="C729" s="101"/>
      <c r="D729" s="101"/>
      <c r="E729" s="101"/>
      <c r="F729" s="101"/>
      <c r="G729" s="101"/>
      <c r="H729" s="191">
        <f>SUBTOTAL(9,H2:H728)</f>
        <v>7675101</v>
      </c>
    </row>
    <row r="730" spans="1:8" s="136" customFormat="1" ht="12.75">
      <c r="A730" s="134"/>
      <c r="B730" s="135"/>
      <c r="C730" s="135"/>
      <c r="E730" s="135"/>
      <c r="H730" s="137"/>
    </row>
    <row r="731" spans="1:5" s="136" customFormat="1" ht="12.75">
      <c r="A731" s="134"/>
      <c r="B731" s="135"/>
      <c r="C731" s="135"/>
      <c r="E731" s="135"/>
    </row>
    <row r="732" spans="1:5" s="136" customFormat="1" ht="12.75">
      <c r="A732" s="134"/>
      <c r="B732" s="135"/>
      <c r="C732" s="135"/>
      <c r="E732" s="135"/>
    </row>
    <row r="733" spans="2:5" s="136" customFormat="1" ht="12.75">
      <c r="B733" s="135"/>
      <c r="C733" s="135"/>
      <c r="E733" s="135"/>
    </row>
    <row r="734" spans="2:5" s="136" customFormat="1" ht="12.75">
      <c r="B734" s="135"/>
      <c r="C734" s="135"/>
      <c r="E734" s="135"/>
    </row>
    <row r="735" spans="2:8" s="136" customFormat="1" ht="12.75">
      <c r="B735" s="135"/>
      <c r="C735" s="135"/>
      <c r="E735" s="135"/>
      <c r="H735" s="138"/>
    </row>
    <row r="736" spans="2:5" s="136" customFormat="1" ht="12.75">
      <c r="B736" s="135"/>
      <c r="C736" s="135"/>
      <c r="E736" s="135"/>
    </row>
    <row r="737" spans="2:5" s="136" customFormat="1" ht="12.75">
      <c r="B737" s="135"/>
      <c r="C737" s="135"/>
      <c r="E737" s="135"/>
    </row>
    <row r="738" spans="2:5" s="136" customFormat="1" ht="12.75">
      <c r="B738" s="135"/>
      <c r="C738" s="135"/>
      <c r="E738" s="135"/>
    </row>
    <row r="739" spans="2:5" s="136" customFormat="1" ht="12.75">
      <c r="B739" s="135"/>
      <c r="C739" s="135"/>
      <c r="E739" s="135"/>
    </row>
    <row r="740" spans="2:5" s="136" customFormat="1" ht="12.75">
      <c r="B740" s="135"/>
      <c r="C740" s="135"/>
      <c r="E740" s="135"/>
    </row>
    <row r="741" spans="2:5" s="136" customFormat="1" ht="12.75">
      <c r="B741" s="135"/>
      <c r="C741" s="135"/>
      <c r="E741" s="135"/>
    </row>
    <row r="742" spans="2:5" s="136" customFormat="1" ht="12.75">
      <c r="B742" s="135"/>
      <c r="C742" s="135"/>
      <c r="E742" s="135"/>
    </row>
    <row r="743" spans="2:5" s="136" customFormat="1" ht="12.75">
      <c r="B743" s="135"/>
      <c r="C743" s="135"/>
      <c r="E743" s="135"/>
    </row>
    <row r="744" spans="2:5" s="136" customFormat="1" ht="12.75">
      <c r="B744" s="135"/>
      <c r="C744" s="135"/>
      <c r="E744" s="135"/>
    </row>
    <row r="745" spans="2:5" s="136" customFormat="1" ht="12.75">
      <c r="B745" s="135"/>
      <c r="C745" s="135"/>
      <c r="E745" s="135"/>
    </row>
    <row r="746" spans="2:5" s="136" customFormat="1" ht="12.75">
      <c r="B746" s="135"/>
      <c r="C746" s="135"/>
      <c r="E746" s="135"/>
    </row>
    <row r="747" spans="2:5" s="136" customFormat="1" ht="12.75">
      <c r="B747" s="135"/>
      <c r="C747" s="135"/>
      <c r="E747" s="135"/>
    </row>
    <row r="748" spans="2:5" s="136" customFormat="1" ht="12.75">
      <c r="B748" s="135"/>
      <c r="C748" s="135"/>
      <c r="E748" s="135"/>
    </row>
    <row r="749" spans="2:5" s="136" customFormat="1" ht="12.75">
      <c r="B749" s="135"/>
      <c r="C749" s="135"/>
      <c r="E749" s="135"/>
    </row>
    <row r="750" spans="2:5" s="136" customFormat="1" ht="12.75">
      <c r="B750" s="135"/>
      <c r="C750" s="135"/>
      <c r="E750" s="135"/>
    </row>
    <row r="751" spans="2:5" s="136" customFormat="1" ht="12.75">
      <c r="B751" s="135"/>
      <c r="C751" s="135"/>
      <c r="E751" s="135"/>
    </row>
    <row r="752" spans="2:5" s="136" customFormat="1" ht="12.75">
      <c r="B752" s="135"/>
      <c r="C752" s="135"/>
      <c r="E752" s="135"/>
    </row>
    <row r="753" spans="2:5" s="136" customFormat="1" ht="12.75">
      <c r="B753" s="135"/>
      <c r="C753" s="135"/>
      <c r="E753" s="135"/>
    </row>
    <row r="754" spans="2:5" s="136" customFormat="1" ht="12.75">
      <c r="B754" s="135"/>
      <c r="C754" s="135"/>
      <c r="E754" s="135"/>
    </row>
    <row r="755" spans="2:5" s="136" customFormat="1" ht="12.75">
      <c r="B755" s="135"/>
      <c r="C755" s="135"/>
      <c r="E755" s="135"/>
    </row>
    <row r="756" spans="2:5" s="136" customFormat="1" ht="12.75">
      <c r="B756" s="135"/>
      <c r="C756" s="135"/>
      <c r="E756" s="135"/>
    </row>
    <row r="757" spans="2:5" s="136" customFormat="1" ht="12.75">
      <c r="B757" s="135"/>
      <c r="C757" s="135"/>
      <c r="E757" s="135"/>
    </row>
    <row r="758" spans="2:5" s="136" customFormat="1" ht="12.75">
      <c r="B758" s="135"/>
      <c r="C758" s="135"/>
      <c r="E758" s="135"/>
    </row>
    <row r="759" spans="2:5" s="136" customFormat="1" ht="12.75">
      <c r="B759" s="135"/>
      <c r="C759" s="135"/>
      <c r="E759" s="135"/>
    </row>
    <row r="760" spans="2:5" s="136" customFormat="1" ht="12.75">
      <c r="B760" s="135"/>
      <c r="C760" s="135"/>
      <c r="E760" s="135"/>
    </row>
    <row r="761" spans="2:5" s="136" customFormat="1" ht="12.75">
      <c r="B761" s="135"/>
      <c r="C761" s="135"/>
      <c r="E761" s="135"/>
    </row>
    <row r="762" spans="2:5" s="136" customFormat="1" ht="12.75">
      <c r="B762" s="135"/>
      <c r="C762" s="135"/>
      <c r="E762" s="135"/>
    </row>
    <row r="763" spans="2:5" s="136" customFormat="1" ht="12.75">
      <c r="B763" s="135"/>
      <c r="C763" s="135"/>
      <c r="E763" s="135"/>
    </row>
    <row r="764" spans="2:5" s="136" customFormat="1" ht="12.75">
      <c r="B764" s="135"/>
      <c r="C764" s="135"/>
      <c r="E764" s="135"/>
    </row>
    <row r="765" spans="2:5" s="136" customFormat="1" ht="12.75">
      <c r="B765" s="135"/>
      <c r="C765" s="135"/>
      <c r="E765" s="135"/>
    </row>
    <row r="766" spans="2:5" s="136" customFormat="1" ht="12.75">
      <c r="B766" s="135"/>
      <c r="C766" s="135"/>
      <c r="E766" s="135"/>
    </row>
    <row r="767" spans="2:5" s="136" customFormat="1" ht="12.75">
      <c r="B767" s="135"/>
      <c r="C767" s="135"/>
      <c r="E767" s="135"/>
    </row>
    <row r="768" spans="2:5" s="136" customFormat="1" ht="12.75">
      <c r="B768" s="135"/>
      <c r="C768" s="135"/>
      <c r="E768" s="135"/>
    </row>
    <row r="769" spans="2:5" s="136" customFormat="1" ht="12.75">
      <c r="B769" s="135"/>
      <c r="C769" s="135"/>
      <c r="E769" s="135"/>
    </row>
    <row r="770" spans="2:5" s="136" customFormat="1" ht="12.75">
      <c r="B770" s="135"/>
      <c r="C770" s="135"/>
      <c r="E770" s="135"/>
    </row>
    <row r="771" spans="2:5" s="136" customFormat="1" ht="12.75">
      <c r="B771" s="135"/>
      <c r="C771" s="135"/>
      <c r="E771" s="135"/>
    </row>
    <row r="772" spans="2:5" s="136" customFormat="1" ht="12.75">
      <c r="B772" s="135"/>
      <c r="C772" s="135"/>
      <c r="E772" s="135"/>
    </row>
    <row r="773" spans="2:5" s="136" customFormat="1" ht="12.75">
      <c r="B773" s="135"/>
      <c r="C773" s="135"/>
      <c r="E773" s="135"/>
    </row>
    <row r="774" spans="2:5" s="136" customFormat="1" ht="12.75">
      <c r="B774" s="135"/>
      <c r="C774" s="135"/>
      <c r="E774" s="135"/>
    </row>
    <row r="775" spans="2:5" s="136" customFormat="1" ht="12.75">
      <c r="B775" s="135"/>
      <c r="C775" s="135"/>
      <c r="E775" s="135"/>
    </row>
    <row r="776" spans="2:5" s="136" customFormat="1" ht="12.75">
      <c r="B776" s="135"/>
      <c r="C776" s="135"/>
      <c r="E776" s="135"/>
    </row>
    <row r="777" spans="2:5" s="136" customFormat="1" ht="12.75">
      <c r="B777" s="135"/>
      <c r="C777" s="135"/>
      <c r="E777" s="135"/>
    </row>
    <row r="778" spans="2:5" s="136" customFormat="1" ht="12.75">
      <c r="B778" s="135"/>
      <c r="C778" s="135"/>
      <c r="E778" s="135"/>
    </row>
    <row r="779" spans="2:5" s="136" customFormat="1" ht="12.75">
      <c r="B779" s="135"/>
      <c r="C779" s="135"/>
      <c r="E779" s="135"/>
    </row>
    <row r="780" spans="2:5" s="136" customFormat="1" ht="12.75">
      <c r="B780" s="135"/>
      <c r="C780" s="135"/>
      <c r="E780" s="135"/>
    </row>
    <row r="781" spans="2:5" s="136" customFormat="1" ht="12.75">
      <c r="B781" s="135"/>
      <c r="C781" s="135"/>
      <c r="E781" s="135"/>
    </row>
    <row r="782" spans="2:5" s="136" customFormat="1" ht="12.75">
      <c r="B782" s="135"/>
      <c r="C782" s="135"/>
      <c r="E782" s="135"/>
    </row>
    <row r="783" spans="2:5" s="136" customFormat="1" ht="12.75">
      <c r="B783" s="135"/>
      <c r="C783" s="135"/>
      <c r="E783" s="135"/>
    </row>
    <row r="784" spans="2:5" s="136" customFormat="1" ht="12.75">
      <c r="B784" s="135"/>
      <c r="C784" s="135"/>
      <c r="E784" s="135"/>
    </row>
    <row r="785" spans="2:5" s="136" customFormat="1" ht="12.75">
      <c r="B785" s="135"/>
      <c r="C785" s="135"/>
      <c r="E785" s="135"/>
    </row>
    <row r="786" spans="2:5" s="136" customFormat="1" ht="12.75">
      <c r="B786" s="135"/>
      <c r="C786" s="135"/>
      <c r="E786" s="135"/>
    </row>
    <row r="787" spans="2:5" s="136" customFormat="1" ht="12.75">
      <c r="B787" s="135"/>
      <c r="C787" s="135"/>
      <c r="E787" s="135"/>
    </row>
    <row r="788" spans="2:5" s="136" customFormat="1" ht="12.75">
      <c r="B788" s="135"/>
      <c r="C788" s="135"/>
      <c r="E788" s="135"/>
    </row>
    <row r="789" spans="2:5" s="136" customFormat="1" ht="12.75">
      <c r="B789" s="135"/>
      <c r="C789" s="135"/>
      <c r="E789" s="135"/>
    </row>
    <row r="790" spans="2:5" s="136" customFormat="1" ht="12.75">
      <c r="B790" s="135"/>
      <c r="C790" s="135"/>
      <c r="E790" s="135"/>
    </row>
    <row r="791" spans="2:5" s="136" customFormat="1" ht="12.75">
      <c r="B791" s="135"/>
      <c r="C791" s="135"/>
      <c r="E791" s="135"/>
    </row>
    <row r="792" spans="2:5" s="136" customFormat="1" ht="12.75">
      <c r="B792" s="135"/>
      <c r="C792" s="135"/>
      <c r="E792" s="135"/>
    </row>
    <row r="793" spans="2:5" s="136" customFormat="1" ht="12.75">
      <c r="B793" s="135"/>
      <c r="C793" s="135"/>
      <c r="E793" s="135"/>
    </row>
    <row r="794" spans="2:5" s="136" customFormat="1" ht="12.75">
      <c r="B794" s="135"/>
      <c r="C794" s="135"/>
      <c r="E794" s="135"/>
    </row>
    <row r="795" spans="2:5" s="136" customFormat="1" ht="12.75">
      <c r="B795" s="135"/>
      <c r="C795" s="135"/>
      <c r="E795" s="135"/>
    </row>
    <row r="796" spans="2:5" s="136" customFormat="1" ht="12.75">
      <c r="B796" s="135"/>
      <c r="C796" s="135"/>
      <c r="E796" s="135"/>
    </row>
    <row r="797" spans="2:5" s="136" customFormat="1" ht="12.75">
      <c r="B797" s="135"/>
      <c r="C797" s="135"/>
      <c r="E797" s="135"/>
    </row>
    <row r="798" spans="2:5" s="136" customFormat="1" ht="12.75">
      <c r="B798" s="135"/>
      <c r="C798" s="135"/>
      <c r="E798" s="135"/>
    </row>
    <row r="799" spans="2:5" s="136" customFormat="1" ht="12.75">
      <c r="B799" s="135"/>
      <c r="C799" s="135"/>
      <c r="E799" s="135"/>
    </row>
    <row r="800" spans="2:5" s="136" customFormat="1" ht="12.75">
      <c r="B800" s="135"/>
      <c r="C800" s="135"/>
      <c r="E800" s="135"/>
    </row>
    <row r="801" spans="2:5" s="136" customFormat="1" ht="12.75">
      <c r="B801" s="135"/>
      <c r="C801" s="135"/>
      <c r="E801" s="135"/>
    </row>
    <row r="802" spans="2:5" s="136" customFormat="1" ht="12.75">
      <c r="B802" s="135"/>
      <c r="C802" s="135"/>
      <c r="E802" s="135"/>
    </row>
    <row r="803" spans="2:5" s="136" customFormat="1" ht="12.75">
      <c r="B803" s="135"/>
      <c r="C803" s="135"/>
      <c r="E803" s="135"/>
    </row>
    <row r="804" spans="2:5" s="136" customFormat="1" ht="12.75">
      <c r="B804" s="135"/>
      <c r="C804" s="135"/>
      <c r="E804" s="135"/>
    </row>
    <row r="805" spans="2:5" s="136" customFormat="1" ht="12.75">
      <c r="B805" s="135"/>
      <c r="C805" s="135"/>
      <c r="E805" s="135"/>
    </row>
    <row r="806" spans="2:5" s="136" customFormat="1" ht="12.75">
      <c r="B806" s="135"/>
      <c r="C806" s="135"/>
      <c r="E806" s="135"/>
    </row>
    <row r="807" spans="2:5" s="136" customFormat="1" ht="12.75">
      <c r="B807" s="135"/>
      <c r="C807" s="135"/>
      <c r="E807" s="135"/>
    </row>
    <row r="808" spans="2:5" s="136" customFormat="1" ht="12.75">
      <c r="B808" s="135"/>
      <c r="C808" s="135"/>
      <c r="E808" s="135"/>
    </row>
    <row r="809" spans="2:5" s="136" customFormat="1" ht="12.75">
      <c r="B809" s="135"/>
      <c r="C809" s="135"/>
      <c r="E809" s="135"/>
    </row>
    <row r="810" spans="2:5" s="136" customFormat="1" ht="12.75">
      <c r="B810" s="135"/>
      <c r="C810" s="135"/>
      <c r="E810" s="135"/>
    </row>
    <row r="811" spans="2:5" s="136" customFormat="1" ht="12.75">
      <c r="B811" s="135"/>
      <c r="C811" s="135"/>
      <c r="E811" s="135"/>
    </row>
    <row r="812" spans="2:5" s="136" customFormat="1" ht="12.75">
      <c r="B812" s="135"/>
      <c r="C812" s="135"/>
      <c r="E812" s="135"/>
    </row>
    <row r="813" spans="2:5" s="136" customFormat="1" ht="12.75">
      <c r="B813" s="135"/>
      <c r="C813" s="135"/>
      <c r="E813" s="135"/>
    </row>
    <row r="814" spans="2:5" s="136" customFormat="1" ht="12.75">
      <c r="B814" s="135"/>
      <c r="C814" s="135"/>
      <c r="E814" s="135"/>
    </row>
    <row r="815" spans="2:5" s="136" customFormat="1" ht="12.75">
      <c r="B815" s="135"/>
      <c r="C815" s="135"/>
      <c r="E815" s="135"/>
    </row>
    <row r="816" spans="2:5" s="136" customFormat="1" ht="12.75">
      <c r="B816" s="135"/>
      <c r="C816" s="135"/>
      <c r="E816" s="135"/>
    </row>
    <row r="817" spans="2:5" s="136" customFormat="1" ht="12.75">
      <c r="B817" s="135"/>
      <c r="C817" s="135"/>
      <c r="E817" s="135"/>
    </row>
    <row r="818" spans="2:5" s="136" customFormat="1" ht="12.75">
      <c r="B818" s="135"/>
      <c r="C818" s="135"/>
      <c r="E818" s="135"/>
    </row>
    <row r="819" spans="2:5" s="136" customFormat="1" ht="12.75">
      <c r="B819" s="135"/>
      <c r="C819" s="135"/>
      <c r="E819" s="135"/>
    </row>
    <row r="820" spans="2:5" s="136" customFormat="1" ht="12.75">
      <c r="B820" s="135"/>
      <c r="C820" s="135"/>
      <c r="E820" s="135"/>
    </row>
    <row r="821" spans="2:5" s="136" customFormat="1" ht="12.75">
      <c r="B821" s="135"/>
      <c r="C821" s="135"/>
      <c r="E821" s="135"/>
    </row>
    <row r="822" spans="2:5" s="136" customFormat="1" ht="12.75">
      <c r="B822" s="135"/>
      <c r="C822" s="135"/>
      <c r="E822" s="135"/>
    </row>
    <row r="823" spans="2:5" s="136" customFormat="1" ht="12.75">
      <c r="B823" s="135"/>
      <c r="C823" s="135"/>
      <c r="E823" s="135"/>
    </row>
    <row r="824" spans="2:5" s="136" customFormat="1" ht="12.75">
      <c r="B824" s="135"/>
      <c r="C824" s="135"/>
      <c r="E824" s="135"/>
    </row>
    <row r="825" spans="2:5" s="136" customFormat="1" ht="12.75">
      <c r="B825" s="135"/>
      <c r="C825" s="135"/>
      <c r="E825" s="135"/>
    </row>
    <row r="826" spans="2:5" s="136" customFormat="1" ht="12.75">
      <c r="B826" s="135"/>
      <c r="C826" s="135"/>
      <c r="E826" s="135"/>
    </row>
    <row r="827" spans="2:5" s="136" customFormat="1" ht="12.75">
      <c r="B827" s="135"/>
      <c r="C827" s="135"/>
      <c r="E827" s="135"/>
    </row>
    <row r="828" spans="2:5" s="136" customFormat="1" ht="12.75">
      <c r="B828" s="135"/>
      <c r="C828" s="135"/>
      <c r="E828" s="135"/>
    </row>
    <row r="829" spans="2:5" s="136" customFormat="1" ht="12.75">
      <c r="B829" s="135"/>
      <c r="C829" s="135"/>
      <c r="E829" s="135"/>
    </row>
    <row r="830" spans="2:5" s="136" customFormat="1" ht="12.75">
      <c r="B830" s="135"/>
      <c r="C830" s="135"/>
      <c r="E830" s="135"/>
    </row>
    <row r="831" spans="2:5" s="136" customFormat="1" ht="12.75">
      <c r="B831" s="135"/>
      <c r="C831" s="135"/>
      <c r="E831" s="135"/>
    </row>
    <row r="832" spans="2:5" s="136" customFormat="1" ht="12.75">
      <c r="B832" s="135"/>
      <c r="C832" s="135"/>
      <c r="E832" s="135"/>
    </row>
    <row r="833" spans="2:5" s="136" customFormat="1" ht="12.75">
      <c r="B833" s="135"/>
      <c r="C833" s="135"/>
      <c r="E833" s="135"/>
    </row>
    <row r="834" spans="2:5" s="136" customFormat="1" ht="12.75">
      <c r="B834" s="135"/>
      <c r="C834" s="135"/>
      <c r="E834" s="135"/>
    </row>
    <row r="835" spans="2:5" s="136" customFormat="1" ht="12.75">
      <c r="B835" s="135"/>
      <c r="C835" s="135"/>
      <c r="E835" s="135"/>
    </row>
    <row r="836" spans="2:5" s="136" customFormat="1" ht="12.75">
      <c r="B836" s="135"/>
      <c r="C836" s="135"/>
      <c r="E836" s="135"/>
    </row>
    <row r="837" spans="2:5" s="136" customFormat="1" ht="12.75">
      <c r="B837" s="135"/>
      <c r="C837" s="135"/>
      <c r="E837" s="135"/>
    </row>
    <row r="838" spans="2:5" s="136" customFormat="1" ht="12.75">
      <c r="B838" s="135"/>
      <c r="C838" s="135"/>
      <c r="E838" s="135"/>
    </row>
    <row r="839" spans="2:5" s="136" customFormat="1" ht="12.75">
      <c r="B839" s="135"/>
      <c r="C839" s="135"/>
      <c r="E839" s="135"/>
    </row>
    <row r="840" spans="2:5" s="136" customFormat="1" ht="12.75">
      <c r="B840" s="135"/>
      <c r="C840" s="135"/>
      <c r="E840" s="135"/>
    </row>
    <row r="841" spans="2:5" s="136" customFormat="1" ht="12.75">
      <c r="B841" s="135"/>
      <c r="C841" s="135"/>
      <c r="E841" s="135"/>
    </row>
    <row r="842" spans="2:5" s="136" customFormat="1" ht="12.75">
      <c r="B842" s="135"/>
      <c r="C842" s="135"/>
      <c r="E842" s="135"/>
    </row>
    <row r="843" spans="2:5" s="136" customFormat="1" ht="12.75">
      <c r="B843" s="135"/>
      <c r="C843" s="135"/>
      <c r="E843" s="135"/>
    </row>
    <row r="844" spans="2:5" s="136" customFormat="1" ht="12.75">
      <c r="B844" s="135"/>
      <c r="C844" s="135"/>
      <c r="E844" s="135"/>
    </row>
    <row r="845" spans="2:5" s="136" customFormat="1" ht="12.75">
      <c r="B845" s="135"/>
      <c r="C845" s="135"/>
      <c r="E845" s="135"/>
    </row>
    <row r="846" spans="2:5" s="136" customFormat="1" ht="12.75">
      <c r="B846" s="135"/>
      <c r="C846" s="135"/>
      <c r="E846" s="135"/>
    </row>
    <row r="847" spans="2:5" s="136" customFormat="1" ht="12.75">
      <c r="B847" s="135"/>
      <c r="C847" s="135"/>
      <c r="E847" s="135"/>
    </row>
    <row r="848" spans="2:5" s="136" customFormat="1" ht="12.75">
      <c r="B848" s="135"/>
      <c r="C848" s="135"/>
      <c r="E848" s="135"/>
    </row>
    <row r="849" spans="2:5" s="136" customFormat="1" ht="12.75">
      <c r="B849" s="135"/>
      <c r="C849" s="135"/>
      <c r="E849" s="135"/>
    </row>
    <row r="850" spans="2:5" s="136" customFormat="1" ht="12.75">
      <c r="B850" s="135"/>
      <c r="C850" s="135"/>
      <c r="E850" s="135"/>
    </row>
    <row r="851" spans="2:5" s="136" customFormat="1" ht="12.75">
      <c r="B851" s="135"/>
      <c r="C851" s="135"/>
      <c r="E851" s="135"/>
    </row>
    <row r="852" spans="2:5" s="136" customFormat="1" ht="12.75">
      <c r="B852" s="135"/>
      <c r="C852" s="135"/>
      <c r="E852" s="135"/>
    </row>
    <row r="853" spans="2:5" s="136" customFormat="1" ht="12.75">
      <c r="B853" s="135"/>
      <c r="C853" s="135"/>
      <c r="E853" s="135"/>
    </row>
    <row r="854" spans="2:5" s="136" customFormat="1" ht="12.75">
      <c r="B854" s="135"/>
      <c r="C854" s="135"/>
      <c r="E854" s="135"/>
    </row>
    <row r="855" spans="2:5" s="136" customFormat="1" ht="12.75">
      <c r="B855" s="135"/>
      <c r="C855" s="135"/>
      <c r="E855" s="135"/>
    </row>
    <row r="856" spans="2:5" s="136" customFormat="1" ht="12.75">
      <c r="B856" s="135"/>
      <c r="C856" s="135"/>
      <c r="E856" s="135"/>
    </row>
    <row r="857" spans="2:5" s="136" customFormat="1" ht="12.75">
      <c r="B857" s="135"/>
      <c r="C857" s="135"/>
      <c r="E857" s="135"/>
    </row>
    <row r="858" spans="2:5" s="136" customFormat="1" ht="12.75">
      <c r="B858" s="135"/>
      <c r="C858" s="135"/>
      <c r="E858" s="135"/>
    </row>
    <row r="859" spans="2:5" s="136" customFormat="1" ht="12.75">
      <c r="B859" s="135"/>
      <c r="C859" s="135"/>
      <c r="E859" s="135"/>
    </row>
    <row r="860" spans="2:5" s="136" customFormat="1" ht="12.75">
      <c r="B860" s="135"/>
      <c r="C860" s="135"/>
      <c r="E860" s="135"/>
    </row>
    <row r="861" spans="2:5" s="136" customFormat="1" ht="12.75">
      <c r="B861" s="135"/>
      <c r="C861" s="135"/>
      <c r="E861" s="135"/>
    </row>
    <row r="862" spans="2:5" s="136" customFormat="1" ht="12.75">
      <c r="B862" s="135"/>
      <c r="C862" s="135"/>
      <c r="E862" s="135"/>
    </row>
    <row r="863" spans="2:5" s="136" customFormat="1" ht="12.75">
      <c r="B863" s="135"/>
      <c r="C863" s="135"/>
      <c r="E863" s="135"/>
    </row>
    <row r="864" spans="2:5" s="136" customFormat="1" ht="12.75">
      <c r="B864" s="135"/>
      <c r="C864" s="135"/>
      <c r="E864" s="135"/>
    </row>
    <row r="865" spans="2:5" s="136" customFormat="1" ht="12.75">
      <c r="B865" s="135"/>
      <c r="C865" s="135"/>
      <c r="E865" s="135"/>
    </row>
    <row r="866" spans="2:5" s="136" customFormat="1" ht="12.75">
      <c r="B866" s="135"/>
      <c r="C866" s="135"/>
      <c r="E866" s="135"/>
    </row>
    <row r="867" spans="2:5" s="136" customFormat="1" ht="12.75">
      <c r="B867" s="135"/>
      <c r="C867" s="135"/>
      <c r="E867" s="135"/>
    </row>
    <row r="868" spans="2:5" s="136" customFormat="1" ht="12.75">
      <c r="B868" s="135"/>
      <c r="C868" s="135"/>
      <c r="E868" s="135"/>
    </row>
    <row r="869" spans="2:5" s="136" customFormat="1" ht="12.75">
      <c r="B869" s="135"/>
      <c r="C869" s="135"/>
      <c r="E869" s="135"/>
    </row>
    <row r="870" spans="2:5" s="136" customFormat="1" ht="12.75">
      <c r="B870" s="135"/>
      <c r="C870" s="135"/>
      <c r="E870" s="135"/>
    </row>
    <row r="871" spans="2:5" s="136" customFormat="1" ht="12.75">
      <c r="B871" s="135"/>
      <c r="C871" s="135"/>
      <c r="E871" s="135"/>
    </row>
    <row r="872" spans="2:5" s="136" customFormat="1" ht="12.75">
      <c r="B872" s="135"/>
      <c r="C872" s="135"/>
      <c r="E872" s="135"/>
    </row>
    <row r="873" spans="2:5" s="136" customFormat="1" ht="12.75">
      <c r="B873" s="135"/>
      <c r="C873" s="135"/>
      <c r="E873" s="135"/>
    </row>
    <row r="874" spans="2:5" s="136" customFormat="1" ht="12.75">
      <c r="B874" s="135"/>
      <c r="C874" s="135"/>
      <c r="E874" s="135"/>
    </row>
    <row r="875" spans="2:5" s="136" customFormat="1" ht="12.75">
      <c r="B875" s="135"/>
      <c r="C875" s="135"/>
      <c r="E875" s="135"/>
    </row>
    <row r="876" spans="2:5" s="136" customFormat="1" ht="12.75">
      <c r="B876" s="135"/>
      <c r="C876" s="135"/>
      <c r="E876" s="135"/>
    </row>
    <row r="877" spans="2:5" s="136" customFormat="1" ht="12.75">
      <c r="B877" s="135"/>
      <c r="C877" s="135"/>
      <c r="E877" s="135"/>
    </row>
    <row r="878" spans="2:5" s="136" customFormat="1" ht="12.75">
      <c r="B878" s="135"/>
      <c r="C878" s="135"/>
      <c r="E878" s="135"/>
    </row>
    <row r="879" spans="2:5" s="136" customFormat="1" ht="12.75">
      <c r="B879" s="135"/>
      <c r="C879" s="135"/>
      <c r="E879" s="135"/>
    </row>
    <row r="880" spans="2:5" s="136" customFormat="1" ht="12.75">
      <c r="B880" s="135"/>
      <c r="C880" s="135"/>
      <c r="E880" s="135"/>
    </row>
    <row r="881" spans="2:5" s="136" customFormat="1" ht="12.75">
      <c r="B881" s="135"/>
      <c r="C881" s="135"/>
      <c r="E881" s="135"/>
    </row>
    <row r="882" spans="2:5" s="136" customFormat="1" ht="12.75">
      <c r="B882" s="135"/>
      <c r="C882" s="135"/>
      <c r="E882" s="135"/>
    </row>
    <row r="883" spans="2:5" s="136" customFormat="1" ht="12.75">
      <c r="B883" s="135"/>
      <c r="C883" s="135"/>
      <c r="E883" s="135"/>
    </row>
    <row r="884" spans="2:5" s="136" customFormat="1" ht="12.75">
      <c r="B884" s="135"/>
      <c r="C884" s="135"/>
      <c r="E884" s="135"/>
    </row>
    <row r="885" spans="2:5" s="136" customFormat="1" ht="12.75">
      <c r="B885" s="135"/>
      <c r="C885" s="135"/>
      <c r="E885" s="135"/>
    </row>
    <row r="886" spans="2:5" s="136" customFormat="1" ht="12.75">
      <c r="B886" s="135"/>
      <c r="C886" s="135"/>
      <c r="E886" s="135"/>
    </row>
    <row r="887" spans="2:5" s="136" customFormat="1" ht="12.75">
      <c r="B887" s="135"/>
      <c r="C887" s="135"/>
      <c r="E887" s="135"/>
    </row>
    <row r="888" spans="2:5" s="136" customFormat="1" ht="12.75">
      <c r="B888" s="135"/>
      <c r="C888" s="135"/>
      <c r="E888" s="135"/>
    </row>
    <row r="889" spans="2:5" s="136" customFormat="1" ht="12.75">
      <c r="B889" s="135"/>
      <c r="C889" s="135"/>
      <c r="E889" s="135"/>
    </row>
    <row r="890" spans="2:5" s="136" customFormat="1" ht="12.75">
      <c r="B890" s="135"/>
      <c r="C890" s="135"/>
      <c r="E890" s="135"/>
    </row>
    <row r="891" spans="2:5" s="136" customFormat="1" ht="12.75">
      <c r="B891" s="135"/>
      <c r="C891" s="135"/>
      <c r="E891" s="135"/>
    </row>
    <row r="892" spans="2:5" s="136" customFormat="1" ht="12.75">
      <c r="B892" s="135"/>
      <c r="C892" s="135"/>
      <c r="E892" s="135"/>
    </row>
    <row r="893" spans="2:5" s="136" customFormat="1" ht="12.75">
      <c r="B893" s="135"/>
      <c r="C893" s="135"/>
      <c r="E893" s="135"/>
    </row>
    <row r="894" spans="2:5" s="136" customFormat="1" ht="12.75">
      <c r="B894" s="135"/>
      <c r="C894" s="135"/>
      <c r="E894" s="135"/>
    </row>
    <row r="895" spans="2:5" s="136" customFormat="1" ht="12.75">
      <c r="B895" s="135"/>
      <c r="C895" s="135"/>
      <c r="E895" s="135"/>
    </row>
    <row r="896" spans="2:5" s="136" customFormat="1" ht="12.75">
      <c r="B896" s="135"/>
      <c r="C896" s="135"/>
      <c r="E896" s="135"/>
    </row>
    <row r="897" spans="2:5" s="136" customFormat="1" ht="12.75">
      <c r="B897" s="135"/>
      <c r="C897" s="135"/>
      <c r="E897" s="135"/>
    </row>
    <row r="898" spans="2:5" s="136" customFormat="1" ht="12.75">
      <c r="B898" s="135"/>
      <c r="C898" s="135"/>
      <c r="E898" s="135"/>
    </row>
    <row r="899" spans="2:5" s="136" customFormat="1" ht="12.75">
      <c r="B899" s="135"/>
      <c r="C899" s="135"/>
      <c r="E899" s="135"/>
    </row>
    <row r="900" spans="2:5" s="136" customFormat="1" ht="12.75">
      <c r="B900" s="135"/>
      <c r="C900" s="135"/>
      <c r="E900" s="135"/>
    </row>
    <row r="901" spans="2:5" s="136" customFormat="1" ht="12.75">
      <c r="B901" s="135"/>
      <c r="C901" s="135"/>
      <c r="E901" s="135"/>
    </row>
    <row r="902" spans="2:5" s="136" customFormat="1" ht="12.75">
      <c r="B902" s="135"/>
      <c r="C902" s="135"/>
      <c r="E902" s="135"/>
    </row>
    <row r="903" spans="2:5" s="136" customFormat="1" ht="12.75">
      <c r="B903" s="135"/>
      <c r="C903" s="135"/>
      <c r="E903" s="135"/>
    </row>
    <row r="904" spans="2:5" s="136" customFormat="1" ht="12.75">
      <c r="B904" s="135"/>
      <c r="C904" s="135"/>
      <c r="E904" s="135"/>
    </row>
    <row r="905" spans="2:5" s="136" customFormat="1" ht="12.75">
      <c r="B905" s="135"/>
      <c r="C905" s="135"/>
      <c r="E905" s="135"/>
    </row>
    <row r="906" spans="2:5" s="136" customFormat="1" ht="12.75">
      <c r="B906" s="135"/>
      <c r="C906" s="135"/>
      <c r="E906" s="135"/>
    </row>
    <row r="907" spans="2:5" s="136" customFormat="1" ht="12.75">
      <c r="B907" s="135"/>
      <c r="C907" s="135"/>
      <c r="E907" s="135"/>
    </row>
    <row r="908" spans="2:5" s="136" customFormat="1" ht="12.75">
      <c r="B908" s="135"/>
      <c r="C908" s="135"/>
      <c r="E908" s="135"/>
    </row>
    <row r="909" spans="2:5" s="136" customFormat="1" ht="12.75">
      <c r="B909" s="135"/>
      <c r="C909" s="135"/>
      <c r="E909" s="135"/>
    </row>
    <row r="910" spans="2:5" s="136" customFormat="1" ht="12.75">
      <c r="B910" s="135"/>
      <c r="C910" s="135"/>
      <c r="E910" s="135"/>
    </row>
    <row r="911" spans="2:5" s="136" customFormat="1" ht="12.75">
      <c r="B911" s="135"/>
      <c r="C911" s="135"/>
      <c r="E911" s="135"/>
    </row>
    <row r="912" spans="2:5" s="136" customFormat="1" ht="12.75">
      <c r="B912" s="135"/>
      <c r="C912" s="135"/>
      <c r="E912" s="135"/>
    </row>
    <row r="913" spans="2:5" s="136" customFormat="1" ht="12.75">
      <c r="B913" s="135"/>
      <c r="C913" s="135"/>
      <c r="E913" s="135"/>
    </row>
    <row r="914" spans="2:5" s="136" customFormat="1" ht="12.75">
      <c r="B914" s="135"/>
      <c r="C914" s="135"/>
      <c r="E914" s="135"/>
    </row>
    <row r="915" spans="2:5" s="136" customFormat="1" ht="12.75">
      <c r="B915" s="135"/>
      <c r="C915" s="135"/>
      <c r="E915" s="135"/>
    </row>
    <row r="916" spans="2:5" s="136" customFormat="1" ht="12.75">
      <c r="B916" s="135"/>
      <c r="C916" s="135"/>
      <c r="E916" s="135"/>
    </row>
    <row r="917" spans="2:5" s="136" customFormat="1" ht="12.75">
      <c r="B917" s="135"/>
      <c r="C917" s="135"/>
      <c r="E917" s="135"/>
    </row>
    <row r="918" spans="2:5" s="136" customFormat="1" ht="12.75">
      <c r="B918" s="135"/>
      <c r="C918" s="135"/>
      <c r="E918" s="135"/>
    </row>
    <row r="919" spans="2:5" s="136" customFormat="1" ht="12.75">
      <c r="B919" s="135"/>
      <c r="C919" s="135"/>
      <c r="E919" s="135"/>
    </row>
    <row r="920" spans="2:5" s="136" customFormat="1" ht="12.75">
      <c r="B920" s="135"/>
      <c r="C920" s="135"/>
      <c r="E920" s="135"/>
    </row>
    <row r="921" spans="2:5" s="136" customFormat="1" ht="12.75">
      <c r="B921" s="135"/>
      <c r="C921" s="135"/>
      <c r="E921" s="135"/>
    </row>
    <row r="922" spans="2:5" s="136" customFormat="1" ht="12.75">
      <c r="B922" s="135"/>
      <c r="C922" s="135"/>
      <c r="E922" s="135"/>
    </row>
    <row r="923" spans="2:5" s="136" customFormat="1" ht="12.75">
      <c r="B923" s="135"/>
      <c r="C923" s="135"/>
      <c r="E923" s="135"/>
    </row>
    <row r="924" spans="2:5" s="136" customFormat="1" ht="12.75">
      <c r="B924" s="135"/>
      <c r="C924" s="135"/>
      <c r="E924" s="135"/>
    </row>
    <row r="925" spans="2:5" s="136" customFormat="1" ht="12.75">
      <c r="B925" s="135"/>
      <c r="C925" s="135"/>
      <c r="E925" s="135"/>
    </row>
    <row r="926" spans="2:5" s="136" customFormat="1" ht="12.75">
      <c r="B926" s="135"/>
      <c r="C926" s="135"/>
      <c r="E926" s="135"/>
    </row>
    <row r="927" spans="2:5" s="136" customFormat="1" ht="12.75">
      <c r="B927" s="135"/>
      <c r="C927" s="135"/>
      <c r="E927" s="135"/>
    </row>
    <row r="928" spans="2:5" s="136" customFormat="1" ht="12.75">
      <c r="B928" s="135"/>
      <c r="C928" s="135"/>
      <c r="E928" s="135"/>
    </row>
    <row r="929" spans="2:5" s="136" customFormat="1" ht="12.75">
      <c r="B929" s="135"/>
      <c r="C929" s="135"/>
      <c r="E929" s="135"/>
    </row>
    <row r="930" spans="2:5" s="136" customFormat="1" ht="12.75">
      <c r="B930" s="135"/>
      <c r="C930" s="135"/>
      <c r="E930" s="135"/>
    </row>
    <row r="931" spans="2:5" s="136" customFormat="1" ht="12.75">
      <c r="B931" s="135"/>
      <c r="C931" s="135"/>
      <c r="E931" s="135"/>
    </row>
    <row r="932" spans="2:5" s="136" customFormat="1" ht="12.75">
      <c r="B932" s="135"/>
      <c r="C932" s="135"/>
      <c r="E932" s="135"/>
    </row>
    <row r="933" spans="2:5" s="136" customFormat="1" ht="12.75">
      <c r="B933" s="135"/>
      <c r="C933" s="135"/>
      <c r="E933" s="135"/>
    </row>
    <row r="934" spans="2:5" s="136" customFormat="1" ht="12.75">
      <c r="B934" s="135"/>
      <c r="C934" s="135"/>
      <c r="E934" s="135"/>
    </row>
    <row r="935" spans="2:5" s="136" customFormat="1" ht="12.75">
      <c r="B935" s="135"/>
      <c r="C935" s="135"/>
      <c r="E935" s="135"/>
    </row>
    <row r="936" spans="2:5" s="136" customFormat="1" ht="12.75">
      <c r="B936" s="135"/>
      <c r="C936" s="135"/>
      <c r="E936" s="135"/>
    </row>
    <row r="937" spans="2:5" s="136" customFormat="1" ht="12.75">
      <c r="B937" s="135"/>
      <c r="C937" s="135"/>
      <c r="E937" s="135"/>
    </row>
    <row r="938" spans="2:5" s="136" customFormat="1" ht="12.75">
      <c r="B938" s="135"/>
      <c r="C938" s="135"/>
      <c r="E938" s="135"/>
    </row>
    <row r="939" spans="2:5" s="136" customFormat="1" ht="12.75">
      <c r="B939" s="135"/>
      <c r="C939" s="135"/>
      <c r="E939" s="135"/>
    </row>
    <row r="940" spans="2:5" s="136" customFormat="1" ht="12.75">
      <c r="B940" s="135"/>
      <c r="C940" s="135"/>
      <c r="E940" s="135"/>
    </row>
    <row r="941" spans="2:5" s="136" customFormat="1" ht="12.75">
      <c r="B941" s="135"/>
      <c r="C941" s="135"/>
      <c r="E941" s="135"/>
    </row>
    <row r="942" spans="2:5" s="136" customFormat="1" ht="12.75">
      <c r="B942" s="135"/>
      <c r="C942" s="135"/>
      <c r="E942" s="135"/>
    </row>
    <row r="943" spans="2:5" s="136" customFormat="1" ht="12.75">
      <c r="B943" s="135"/>
      <c r="C943" s="135"/>
      <c r="E943" s="135"/>
    </row>
    <row r="944" spans="2:5" s="136" customFormat="1" ht="12.75">
      <c r="B944" s="135"/>
      <c r="C944" s="135"/>
      <c r="E944" s="135"/>
    </row>
    <row r="945" spans="2:5" s="136" customFormat="1" ht="12.75">
      <c r="B945" s="135"/>
      <c r="C945" s="135"/>
      <c r="E945" s="135"/>
    </row>
    <row r="946" spans="2:5" s="136" customFormat="1" ht="12.75">
      <c r="B946" s="135"/>
      <c r="C946" s="135"/>
      <c r="E946" s="135"/>
    </row>
    <row r="947" spans="2:5" s="136" customFormat="1" ht="12.75">
      <c r="B947" s="135"/>
      <c r="C947" s="135"/>
      <c r="E947" s="135"/>
    </row>
    <row r="948" spans="2:5" s="136" customFormat="1" ht="12.75">
      <c r="B948" s="135"/>
      <c r="C948" s="135"/>
      <c r="E948" s="135"/>
    </row>
    <row r="949" spans="2:5" s="136" customFormat="1" ht="12.75">
      <c r="B949" s="135"/>
      <c r="C949" s="135"/>
      <c r="E949" s="135"/>
    </row>
    <row r="950" spans="2:5" s="136" customFormat="1" ht="12.75">
      <c r="B950" s="135"/>
      <c r="C950" s="135"/>
      <c r="E950" s="135"/>
    </row>
    <row r="951" spans="2:5" s="136" customFormat="1" ht="12.75">
      <c r="B951" s="135"/>
      <c r="C951" s="135"/>
      <c r="E951" s="135"/>
    </row>
    <row r="952" spans="2:5" s="136" customFormat="1" ht="12.75">
      <c r="B952" s="135"/>
      <c r="C952" s="135"/>
      <c r="E952" s="135"/>
    </row>
    <row r="953" spans="2:5" s="136" customFormat="1" ht="12.75">
      <c r="B953" s="135"/>
      <c r="C953" s="135"/>
      <c r="E953" s="135"/>
    </row>
    <row r="954" spans="2:5" s="136" customFormat="1" ht="12.75">
      <c r="B954" s="135"/>
      <c r="C954" s="135"/>
      <c r="E954" s="135"/>
    </row>
    <row r="955" spans="2:5" s="136" customFormat="1" ht="12.75">
      <c r="B955" s="135"/>
      <c r="C955" s="135"/>
      <c r="E955" s="135"/>
    </row>
    <row r="956" spans="2:5" s="136" customFormat="1" ht="12.75">
      <c r="B956" s="135"/>
      <c r="C956" s="135"/>
      <c r="E956" s="135"/>
    </row>
    <row r="957" spans="2:5" s="136" customFormat="1" ht="12.75">
      <c r="B957" s="135"/>
      <c r="C957" s="135"/>
      <c r="E957" s="135"/>
    </row>
    <row r="958" spans="2:5" s="136" customFormat="1" ht="12.75">
      <c r="B958" s="135"/>
      <c r="C958" s="135"/>
      <c r="E958" s="135"/>
    </row>
    <row r="959" spans="2:5" s="136" customFormat="1" ht="12.75">
      <c r="B959" s="135"/>
      <c r="C959" s="135"/>
      <c r="E959" s="135"/>
    </row>
    <row r="960" spans="2:5" s="136" customFormat="1" ht="12.75">
      <c r="B960" s="135"/>
      <c r="C960" s="135"/>
      <c r="E960" s="135"/>
    </row>
    <row r="961" spans="2:5" s="136" customFormat="1" ht="12.75">
      <c r="B961" s="135"/>
      <c r="C961" s="135"/>
      <c r="E961" s="135"/>
    </row>
    <row r="962" spans="2:5" s="136" customFormat="1" ht="12.75">
      <c r="B962" s="135"/>
      <c r="C962" s="135"/>
      <c r="E962" s="135"/>
    </row>
    <row r="963" spans="2:5" s="136" customFormat="1" ht="12.75">
      <c r="B963" s="135"/>
      <c r="C963" s="135"/>
      <c r="E963" s="135"/>
    </row>
    <row r="964" spans="2:5" s="136" customFormat="1" ht="12.75">
      <c r="B964" s="135"/>
      <c r="C964" s="135"/>
      <c r="E964" s="135"/>
    </row>
    <row r="965" spans="2:5" s="136" customFormat="1" ht="12.75">
      <c r="B965" s="135"/>
      <c r="C965" s="135"/>
      <c r="E965" s="135"/>
    </row>
    <row r="966" spans="2:5" s="136" customFormat="1" ht="12.75">
      <c r="B966" s="135"/>
      <c r="C966" s="135"/>
      <c r="E966" s="135"/>
    </row>
    <row r="967" spans="2:5" s="136" customFormat="1" ht="12.75">
      <c r="B967" s="135"/>
      <c r="C967" s="135"/>
      <c r="E967" s="135"/>
    </row>
    <row r="968" spans="2:5" s="136" customFormat="1" ht="12.75">
      <c r="B968" s="135"/>
      <c r="C968" s="135"/>
      <c r="E968" s="135"/>
    </row>
    <row r="969" spans="2:5" s="136" customFormat="1" ht="12.75">
      <c r="B969" s="135"/>
      <c r="C969" s="135"/>
      <c r="E969" s="135"/>
    </row>
    <row r="970" spans="2:5" s="136" customFormat="1" ht="12.75">
      <c r="B970" s="135"/>
      <c r="C970" s="135"/>
      <c r="E970" s="135"/>
    </row>
    <row r="971" spans="2:5" s="136" customFormat="1" ht="12.75">
      <c r="B971" s="135"/>
      <c r="C971" s="135"/>
      <c r="E971" s="135"/>
    </row>
    <row r="972" spans="2:5" s="136" customFormat="1" ht="12.75">
      <c r="B972" s="135"/>
      <c r="C972" s="135"/>
      <c r="E972" s="135"/>
    </row>
    <row r="973" spans="2:5" s="136" customFormat="1" ht="12.75">
      <c r="B973" s="135"/>
      <c r="C973" s="135"/>
      <c r="E973" s="135"/>
    </row>
    <row r="974" spans="2:5" s="136" customFormat="1" ht="12.75">
      <c r="B974" s="135"/>
      <c r="C974" s="135"/>
      <c r="E974" s="135"/>
    </row>
    <row r="975" spans="2:5" s="136" customFormat="1" ht="12.75">
      <c r="B975" s="135"/>
      <c r="C975" s="135"/>
      <c r="E975" s="135"/>
    </row>
    <row r="976" spans="2:5" s="136" customFormat="1" ht="12.75">
      <c r="B976" s="135"/>
      <c r="C976" s="135"/>
      <c r="E976" s="135"/>
    </row>
    <row r="977" spans="2:5" s="136" customFormat="1" ht="12.75">
      <c r="B977" s="135"/>
      <c r="C977" s="135"/>
      <c r="E977" s="135"/>
    </row>
    <row r="978" spans="2:5" s="136" customFormat="1" ht="12.75">
      <c r="B978" s="135"/>
      <c r="C978" s="135"/>
      <c r="E978" s="135"/>
    </row>
    <row r="979" spans="2:5" s="136" customFormat="1" ht="12.75">
      <c r="B979" s="135"/>
      <c r="C979" s="135"/>
      <c r="E979" s="135"/>
    </row>
    <row r="980" spans="2:5" s="136" customFormat="1" ht="12.75">
      <c r="B980" s="135"/>
      <c r="C980" s="135"/>
      <c r="E980" s="135"/>
    </row>
    <row r="981" spans="2:5" s="136" customFormat="1" ht="12.75">
      <c r="B981" s="135"/>
      <c r="C981" s="135"/>
      <c r="E981" s="135"/>
    </row>
    <row r="982" spans="2:5" s="136" customFormat="1" ht="12.75">
      <c r="B982" s="135"/>
      <c r="C982" s="135"/>
      <c r="E982" s="135"/>
    </row>
    <row r="983" spans="2:5" s="136" customFormat="1" ht="12.75">
      <c r="B983" s="135"/>
      <c r="C983" s="135"/>
      <c r="E983" s="135"/>
    </row>
    <row r="984" spans="2:5" s="136" customFormat="1" ht="12.75">
      <c r="B984" s="135"/>
      <c r="C984" s="135"/>
      <c r="E984" s="135"/>
    </row>
    <row r="985" spans="2:5" s="136" customFormat="1" ht="12.75">
      <c r="B985" s="135"/>
      <c r="C985" s="135"/>
      <c r="E985" s="135"/>
    </row>
    <row r="986" spans="2:5" s="136" customFormat="1" ht="12.75">
      <c r="B986" s="135"/>
      <c r="C986" s="135"/>
      <c r="E986" s="135"/>
    </row>
    <row r="987" spans="2:5" s="136" customFormat="1" ht="12.75">
      <c r="B987" s="135"/>
      <c r="C987" s="135"/>
      <c r="E987" s="135"/>
    </row>
    <row r="988" spans="2:5" s="136" customFormat="1" ht="12.75">
      <c r="B988" s="135"/>
      <c r="C988" s="135"/>
      <c r="E988" s="135"/>
    </row>
    <row r="989" spans="2:5" s="136" customFormat="1" ht="12.75">
      <c r="B989" s="135"/>
      <c r="C989" s="135"/>
      <c r="E989" s="135"/>
    </row>
    <row r="990" spans="2:5" s="136" customFormat="1" ht="12.75">
      <c r="B990" s="135"/>
      <c r="C990" s="135"/>
      <c r="E990" s="135"/>
    </row>
    <row r="991" spans="2:5" s="136" customFormat="1" ht="12.75">
      <c r="B991" s="135"/>
      <c r="C991" s="135"/>
      <c r="E991" s="135"/>
    </row>
    <row r="992" spans="2:5" s="136" customFormat="1" ht="12.75">
      <c r="B992" s="135"/>
      <c r="C992" s="135"/>
      <c r="E992" s="135"/>
    </row>
    <row r="993" spans="2:5" s="136" customFormat="1" ht="12.75">
      <c r="B993" s="135"/>
      <c r="C993" s="135"/>
      <c r="E993" s="135"/>
    </row>
    <row r="994" spans="2:5" s="136" customFormat="1" ht="12.75">
      <c r="B994" s="135"/>
      <c r="C994" s="135"/>
      <c r="E994" s="135"/>
    </row>
    <row r="995" spans="2:5" s="136" customFormat="1" ht="12.75">
      <c r="B995" s="135"/>
      <c r="C995" s="135"/>
      <c r="E995" s="135"/>
    </row>
    <row r="996" spans="2:5" s="136" customFormat="1" ht="12.75">
      <c r="B996" s="135"/>
      <c r="C996" s="135"/>
      <c r="E996" s="135"/>
    </row>
    <row r="997" spans="2:5" s="136" customFormat="1" ht="12.75">
      <c r="B997" s="135"/>
      <c r="C997" s="135"/>
      <c r="E997" s="135"/>
    </row>
    <row r="998" spans="2:5" s="136" customFormat="1" ht="12.75">
      <c r="B998" s="135"/>
      <c r="C998" s="135"/>
      <c r="E998" s="135"/>
    </row>
    <row r="999" spans="2:5" s="136" customFormat="1" ht="12.75">
      <c r="B999" s="135"/>
      <c r="C999" s="135"/>
      <c r="E999" s="135"/>
    </row>
    <row r="1000" spans="2:5" s="136" customFormat="1" ht="12.75">
      <c r="B1000" s="135"/>
      <c r="C1000" s="135"/>
      <c r="E1000" s="135"/>
    </row>
    <row r="1001" spans="2:5" s="136" customFormat="1" ht="12.75">
      <c r="B1001" s="135"/>
      <c r="C1001" s="135"/>
      <c r="E1001" s="135"/>
    </row>
    <row r="1002" spans="2:5" s="136" customFormat="1" ht="12.75">
      <c r="B1002" s="135"/>
      <c r="C1002" s="135"/>
      <c r="E1002" s="135"/>
    </row>
    <row r="1003" spans="2:5" s="136" customFormat="1" ht="12.75">
      <c r="B1003" s="135"/>
      <c r="C1003" s="135"/>
      <c r="E1003" s="135"/>
    </row>
    <row r="1004" spans="2:5" s="136" customFormat="1" ht="12.75">
      <c r="B1004" s="135"/>
      <c r="C1004" s="135"/>
      <c r="E1004" s="135"/>
    </row>
    <row r="1005" spans="2:5" s="136" customFormat="1" ht="12.75">
      <c r="B1005" s="135"/>
      <c r="C1005" s="135"/>
      <c r="E1005" s="135"/>
    </row>
    <row r="1006" spans="2:5" s="136" customFormat="1" ht="12.75">
      <c r="B1006" s="135"/>
      <c r="C1006" s="135"/>
      <c r="E1006" s="135"/>
    </row>
    <row r="1007" spans="2:5" s="136" customFormat="1" ht="12.75">
      <c r="B1007" s="135"/>
      <c r="C1007" s="135"/>
      <c r="E1007" s="135"/>
    </row>
    <row r="1008" spans="2:5" s="136" customFormat="1" ht="12.75">
      <c r="B1008" s="135"/>
      <c r="C1008" s="135"/>
      <c r="E1008" s="135"/>
    </row>
    <row r="1009" spans="2:5" s="136" customFormat="1" ht="12.75">
      <c r="B1009" s="135"/>
      <c r="C1009" s="135"/>
      <c r="E1009" s="135"/>
    </row>
    <row r="1010" spans="2:5" s="136" customFormat="1" ht="12.75">
      <c r="B1010" s="135"/>
      <c r="C1010" s="135"/>
      <c r="E1010" s="135"/>
    </row>
    <row r="1011" spans="2:5" s="136" customFormat="1" ht="12.75">
      <c r="B1011" s="135"/>
      <c r="C1011" s="135"/>
      <c r="E1011" s="135"/>
    </row>
    <row r="1012" spans="2:5" s="136" customFormat="1" ht="12.75">
      <c r="B1012" s="135"/>
      <c r="C1012" s="135"/>
      <c r="E1012" s="135"/>
    </row>
    <row r="1013" spans="2:5" s="136" customFormat="1" ht="12.75">
      <c r="B1013" s="135"/>
      <c r="C1013" s="135"/>
      <c r="E1013" s="135"/>
    </row>
    <row r="1014" spans="2:5" s="136" customFormat="1" ht="12.75">
      <c r="B1014" s="135"/>
      <c r="C1014" s="135"/>
      <c r="E1014" s="135"/>
    </row>
    <row r="1015" spans="2:5" s="136" customFormat="1" ht="12.75">
      <c r="B1015" s="135"/>
      <c r="C1015" s="135"/>
      <c r="E1015" s="135"/>
    </row>
    <row r="1016" spans="2:5" s="136" customFormat="1" ht="12.75">
      <c r="B1016" s="135"/>
      <c r="C1016" s="135"/>
      <c r="E1016" s="135"/>
    </row>
    <row r="1017" spans="2:5" s="136" customFormat="1" ht="12.75">
      <c r="B1017" s="135"/>
      <c r="C1017" s="135"/>
      <c r="E1017" s="135"/>
    </row>
    <row r="1018" spans="2:5" s="136" customFormat="1" ht="12.75">
      <c r="B1018" s="135"/>
      <c r="C1018" s="135"/>
      <c r="E1018" s="135"/>
    </row>
    <row r="1019" spans="2:5" s="136" customFormat="1" ht="12.75">
      <c r="B1019" s="135"/>
      <c r="C1019" s="135"/>
      <c r="E1019" s="135"/>
    </row>
    <row r="1020" spans="2:5" s="136" customFormat="1" ht="12.75">
      <c r="B1020" s="135"/>
      <c r="C1020" s="135"/>
      <c r="E1020" s="135"/>
    </row>
  </sheetData>
  <sheetProtection/>
  <autoFilter ref="A1:H728"/>
  <mergeCells count="4">
    <mergeCell ref="C165:D165"/>
    <mergeCell ref="C167:D167"/>
    <mergeCell ref="C348:D348"/>
    <mergeCell ref="C170:D170"/>
  </mergeCells>
  <printOptions horizontalCentered="1"/>
  <pageMargins left="0.15748031496062992" right="0.15748031496062992" top="0.7874015748031497" bottom="0.5905511811023623" header="0.5118110236220472" footer="0.2755905511811024"/>
  <pageSetup fitToHeight="20" horizontalDpi="600" verticalDpi="600" orientation="portrait" paperSize="9" scale="70" r:id="rId3"/>
  <headerFooter alignWithMargins="0">
    <oddHeader>&amp;C&amp;"Times New Roman CE,Tučné"&amp;15Podrobný rozpis schváleného rozpočtu provozních výdajů města na rok 2013 - položkové členění (v tis. Kč)</oddHeader>
    <oddFooter>&amp;R&amp;P</oddFooter>
  </headerFooter>
  <rowBreaks count="1" manualBreakCount="1">
    <brk id="3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trnecka</cp:lastModifiedBy>
  <cp:lastPrinted>2013-01-04T07:35:40Z</cp:lastPrinted>
  <dcterms:created xsi:type="dcterms:W3CDTF">2002-11-28T07:00:49Z</dcterms:created>
  <dcterms:modified xsi:type="dcterms:W3CDTF">2013-01-04T08:31:38Z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K6F56YJ4D42X-542-119</vt:lpwstr>
  </property>
  <property fmtid="{D5CDD505-2E9C-101B-9397-08002B2CF9AE}" pid="3" name="_dlc_DocIdItemGuid">
    <vt:lpwstr>6b01953f-6efe-4ca4-8cea-b89ddb1baaeb</vt:lpwstr>
  </property>
  <property fmtid="{D5CDD505-2E9C-101B-9397-08002B2CF9AE}" pid="4" name="_dlc_DocIdUrl">
    <vt:lpwstr>http://project.brno.cz/ORF/RI/_layouts/DocIdRedir.aspx?ID=K6F56YJ4D42X-542-119, K6F56YJ4D42X-542-119</vt:lpwstr>
  </property>
  <property fmtid="{D5CDD505-2E9C-101B-9397-08002B2CF9AE}" pid="5" name="Rok">
    <vt:lpwstr>2</vt:lpwstr>
  </property>
  <property fmtid="{D5CDD505-2E9C-101B-9397-08002B2CF9AE}" pid="6" name="Etapa">
    <vt:lpwstr>6</vt:lpwstr>
  </property>
  <property fmtid="{D5CDD505-2E9C-101B-9397-08002B2CF9AE}" pid="7" name="ContentTypeId">
    <vt:lpwstr>0x010100537EAB05C8125F43BFAC70B5765BD22D</vt:lpwstr>
  </property>
  <property fmtid="{D5CDD505-2E9C-101B-9397-08002B2CF9AE}" pid="8" name="ContentType">
    <vt:lpwstr>Dokument</vt:lpwstr>
  </property>
</Properties>
</file>